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counts" sheetId="2" r:id="rId4"/>
    <sheet state="visible" name="readme" sheetId="3" r:id="rId5"/>
  </sheets>
  <definedNames/>
  <calcPr/>
</workbook>
</file>

<file path=xl/sharedStrings.xml><?xml version="1.0" encoding="utf-8"?>
<sst xmlns="http://schemas.openxmlformats.org/spreadsheetml/2006/main" count="2268" uniqueCount="194">
  <si>
    <t>id</t>
  </si>
  <si>
    <t>treat.hs</t>
  </si>
  <si>
    <t>treat.para</t>
  </si>
  <si>
    <t>rear.temp.avg</t>
  </si>
  <si>
    <t>rear.temp.var</t>
  </si>
  <si>
    <t>test.temp</t>
  </si>
  <si>
    <t>test.time</t>
  </si>
  <si>
    <t>chamber</t>
  </si>
  <si>
    <t>date.hatch</t>
  </si>
  <si>
    <t>date.died</t>
  </si>
  <si>
    <t>date.coll</t>
  </si>
  <si>
    <t>coll.loc</t>
  </si>
  <si>
    <t>date.ovp</t>
  </si>
  <si>
    <t>time.ovp</t>
  </si>
  <si>
    <t>num.ovp</t>
  </si>
  <si>
    <t>date.3</t>
  </si>
  <si>
    <t>Unparasitized</t>
  </si>
  <si>
    <t>time.3</t>
  </si>
  <si>
    <t>mass.3</t>
  </si>
  <si>
    <t>date.in.test</t>
  </si>
  <si>
    <t>individual caterpillar id</t>
  </si>
  <si>
    <t>time.in.test</t>
  </si>
  <si>
    <t>mass.in.test</t>
  </si>
  <si>
    <t>date.out.test</t>
  </si>
  <si>
    <t>time.out.test</t>
  </si>
  <si>
    <t>mass.out.test</t>
  </si>
  <si>
    <t>date.4</t>
  </si>
  <si>
    <t>mass.4</t>
  </si>
  <si>
    <t>date.5</t>
  </si>
  <si>
    <t>mass.5</t>
  </si>
  <si>
    <t>experimental treatment (shock or control)</t>
  </si>
  <si>
    <t>inst.6</t>
  </si>
  <si>
    <t>date.6</t>
  </si>
  <si>
    <t>mass.6</t>
  </si>
  <si>
    <t>inst.7</t>
  </si>
  <si>
    <t>date.7</t>
  </si>
  <si>
    <t>mass.7</t>
  </si>
  <si>
    <t>date.wand</t>
  </si>
  <si>
    <t>mass.wand</t>
  </si>
  <si>
    <t>mongo</t>
  </si>
  <si>
    <t>date.died.mongo</t>
  </si>
  <si>
    <t>date5.2wks</t>
  </si>
  <si>
    <t>mass5.2wks</t>
  </si>
  <si>
    <t>date.p6.wk1</t>
  </si>
  <si>
    <t>mass.p6.wk1</t>
  </si>
  <si>
    <t>date.p6.wk2</t>
  </si>
  <si>
    <t>mass.p6.wk2</t>
  </si>
  <si>
    <t>date.p6.wk3</t>
  </si>
  <si>
    <t>mass.p6.wk3</t>
  </si>
  <si>
    <t>date.cull</t>
  </si>
  <si>
    <t>mass.cull</t>
  </si>
  <si>
    <t>date.p7.wk1</t>
  </si>
  <si>
    <t>mass.p7.wk1</t>
  </si>
  <si>
    <t>date.em</t>
  </si>
  <si>
    <t>mass.48em</t>
  </si>
  <si>
    <t>parasitization treatment (p = para, np = not para)</t>
  </si>
  <si>
    <t>num.em</t>
  </si>
  <si>
    <t>num.coc</t>
  </si>
  <si>
    <t>num.fail.spin</t>
  </si>
  <si>
    <t>num.unem</t>
  </si>
  <si>
    <t>load</t>
  </si>
  <si>
    <t>date.ecl</t>
  </si>
  <si>
    <t>num.ecl</t>
  </si>
  <si>
    <t>live.fem</t>
  </si>
  <si>
    <t>rearing temperature average (25)</t>
  </si>
  <si>
    <t>live.male</t>
  </si>
  <si>
    <t>para.pup</t>
  </si>
  <si>
    <t>in.florence</t>
  </si>
  <si>
    <t>notes</t>
  </si>
  <si>
    <t>rearing temperature variation (10)</t>
  </si>
  <si>
    <t>diss.notes</t>
  </si>
  <si>
    <t>stressful test temperature (42, 43, 44 for shock, 25 for control)</t>
  </si>
  <si>
    <t>time in shock treatment (24 or 48)</t>
  </si>
  <si>
    <t>control</t>
  </si>
  <si>
    <t>the chamber in which the heat shock took place</t>
  </si>
  <si>
    <t>p</t>
  </si>
  <si>
    <t>date of hatching for the individual caterpillar</t>
  </si>
  <si>
    <t>marvin</t>
  </si>
  <si>
    <t>date of death</t>
  </si>
  <si>
    <t>parasitized</t>
  </si>
  <si>
    <t>3rds</t>
  </si>
  <si>
    <t>rm</t>
  </si>
  <si>
    <t>date of egg collection in the field</t>
  </si>
  <si>
    <t>egg collection location (rm = Rocky Mount, kin = Kinston)</t>
  </si>
  <si>
    <t>date of oviposition (p only, date of 3rd instar molt)</t>
  </si>
  <si>
    <t>time of oviposition</t>
  </si>
  <si>
    <t>number of ovipositions</t>
  </si>
  <si>
    <t>date of molt to 3rd</t>
  </si>
  <si>
    <t>time of weighing fresh 3rds</t>
  </si>
  <si>
    <t xml:space="preserve">mass.3 </t>
  </si>
  <si>
    <t xml:space="preserve">mass at molt to 3rd </t>
  </si>
  <si>
    <t>date put in the shock treatment</t>
  </si>
  <si>
    <t>time put in the shock treatment (use 24:00 format)</t>
  </si>
  <si>
    <t>mass directly before being placed in heat shock</t>
  </si>
  <si>
    <t>date removed from shock treatment</t>
  </si>
  <si>
    <t>time removed from shock treatment (use 24:00 format)</t>
  </si>
  <si>
    <t>mass after removal from shock treatment</t>
  </si>
  <si>
    <t>date at molt to 4th</t>
  </si>
  <si>
    <t>mass at molt to 4th</t>
  </si>
  <si>
    <t xml:space="preserve">date.5 </t>
  </si>
  <si>
    <t>date at molt to 5th</t>
  </si>
  <si>
    <t>mass at molt to 5th</t>
  </si>
  <si>
    <t>date of wandering</t>
  </si>
  <si>
    <t>mass at wandering</t>
  </si>
  <si>
    <t>binary for mongo caterpillars--if they live 2 weeks past 5th instar molt with no wasp emergence. 1 = yes, 0 = no</t>
  </si>
  <si>
    <t>date.2wks</t>
  </si>
  <si>
    <t>the date 2 weeks from 5th instar molt</t>
  </si>
  <si>
    <t>mass.2wks</t>
  </si>
  <si>
    <t>the mass of the mongo 2 weeks after molt to 5th</t>
  </si>
  <si>
    <t>date of wasp emergence</t>
  </si>
  <si>
    <t>mass of host caterpillar 48 hours after wasp emergence</t>
  </si>
  <si>
    <t>number of wasp larvae that emerged from the host--sum of number of cocoons and number that failed to spin</t>
  </si>
  <si>
    <t>number of wasp larvae that spun cocoons</t>
  </si>
  <si>
    <t>2 ovp, same wasp</t>
  </si>
  <si>
    <t>number of wasp larvae that failed to spin</t>
  </si>
  <si>
    <t>shock</t>
  </si>
  <si>
    <t>number of wasp larvae that failed to emerge from host</t>
  </si>
  <si>
    <t>wallace</t>
  </si>
  <si>
    <t>total number of wasp larvae that were in the host--sum of num.em and num.unem</t>
  </si>
  <si>
    <t>date of wasp eclosion</t>
  </si>
  <si>
    <t>number of wasps that eclosed--total of male and females</t>
  </si>
  <si>
    <t>females that successfully eclosed</t>
  </si>
  <si>
    <t>males that successfully eclosed</t>
  </si>
  <si>
    <t>notes about rearing, heat shock, etc</t>
  </si>
  <si>
    <t>notes about para caterpillars dissection</t>
  </si>
  <si>
    <t>c3po</t>
  </si>
  <si>
    <t>dessicated</t>
  </si>
  <si>
    <t>np</t>
  </si>
  <si>
    <t>c3p0</t>
  </si>
  <si>
    <t>4ths</t>
  </si>
  <si>
    <t>died during trial</t>
  </si>
  <si>
    <t>5ths</t>
  </si>
  <si>
    <t>wand</t>
  </si>
  <si>
    <t>died post wasp emergence but prior to 48 hrs post emerg.</t>
  </si>
  <si>
    <t>horn damaged at ovp</t>
  </si>
  <si>
    <t>em</t>
  </si>
  <si>
    <t>NA</t>
  </si>
  <si>
    <t xml:space="preserve">bled from unknown cause at p6 wk2 </t>
  </si>
  <si>
    <t>total</t>
  </si>
  <si>
    <t>pretty sure this is a Q, died during trial</t>
  </si>
  <si>
    <t>died</t>
  </si>
  <si>
    <t>was not a third</t>
  </si>
  <si>
    <t>c3po/r2d2</t>
  </si>
  <si>
    <t>moved from c3po to R2D2 at 4:30pm</t>
  </si>
  <si>
    <t>bled at molt to 5th. died after emergance but before 48 hrs post emeergance.</t>
  </si>
  <si>
    <t>set up</t>
  </si>
  <si>
    <t>missing/dead</t>
  </si>
  <si>
    <t>squished by lid before test</t>
  </si>
  <si>
    <t>surv</t>
  </si>
  <si>
    <t xml:space="preserve">new diet made with vitamin mix from Nijoht lab began being used on 8/25/18. </t>
  </si>
  <si>
    <t>in.florence--not checked between 9/12/18 and 9/17/18</t>
  </si>
  <si>
    <t>moved from c3po to R2D2 at 4:30pm 8/5/18. had this data for 6th instar 1	8/18/18	1910.41, but it is false, the caterpillar is much smaller. Maybe row above or below?</t>
  </si>
  <si>
    <t>moved from c3po to R2D2 at 4:30pm 8/5/18</t>
  </si>
  <si>
    <t>may have tried to molt to 7th on 9/1/18--did not shed head capsule or over thoracic legs--could not remove</t>
  </si>
  <si>
    <t>removed cuticle from 4-5th prolegs at molt to 4th</t>
  </si>
  <si>
    <t>died 17 days post 6th</t>
  </si>
  <si>
    <t>was supposed to be parasatized but wandered. freezing for dissection later.</t>
  </si>
  <si>
    <t>moved from c3po to R2D2 at 4:30pm 8/5/18. Wandered--put in pupae box</t>
  </si>
  <si>
    <t>wandered--kept in pupa box to see if it pupates successfully</t>
  </si>
  <si>
    <t>moved from c3po to R2D2 at 4:30pm 8/5/18. wandered--put in pupae box</t>
  </si>
  <si>
    <t>removed cuticle from 4th-5th prolegs after molt to 5th--bled</t>
  </si>
  <si>
    <t>removed cuticle from 4th-5th prolegs after heat shock at 3rd</t>
  </si>
  <si>
    <t>did not shed over thoracic legs after molt to 4th--removed</t>
  </si>
  <si>
    <t>moved from c3po to R2D2 at 4:30pm 8/5/18. removed head cap after molt to 4th--could not remove cuticle from 4-5th prolegs</t>
  </si>
  <si>
    <t>had one cocoon but the caterpillar ate it.</t>
  </si>
  <si>
    <t>preparing to molt to 7th at p6.wk1. failed to molt over thoracic legs at molt to 7th--removed</t>
  </si>
  <si>
    <t>wandered 9/4/18, put in pupae box</t>
  </si>
  <si>
    <t>removed cuticle from 5th prolegs after heat shock at 3rd</t>
  </si>
  <si>
    <t>moved from c3po to R2D2 at 4:30pm 8/5/18. removed cuticle from 5th prolegs after heatshock at 3rd</t>
  </si>
  <si>
    <t>r2d2</t>
  </si>
  <si>
    <t>unsuccessfully molted to 7th instar--did not shed head capsule or cuticle, could not remove</t>
  </si>
  <si>
    <t>removed cuticle from 4-5th prolegs after molt to 3rd</t>
  </si>
  <si>
    <t>bled heavily on 9/2/18--looks like it has an anal prolapse?? anaesthetized 9/3/18</t>
  </si>
  <si>
    <t>removed head capsule and cuticle from 4-5th prolegs after molt to 3rd</t>
  </si>
  <si>
    <t>wigglesworth</t>
  </si>
  <si>
    <t>wasp in florence, not caterpillar</t>
  </si>
  <si>
    <t>died during heat trial</t>
  </si>
  <si>
    <t>did not shed over prolegs at molt to 4th--could not remove</t>
  </si>
  <si>
    <t>weighed on 9/7/18 as 2 wks posst 5th but has a head cap and will have a 6th molt.</t>
  </si>
  <si>
    <t>wasp in florence not caterpillar.</t>
  </si>
  <si>
    <t>may have begun wandering on 9/18/18, but had not disturbed food, so left for another 24 hours</t>
  </si>
  <si>
    <t>removed cuticle at molt to 5th-injured and bled</t>
  </si>
  <si>
    <t>bled during molt to 5th, did not molt over thoracic legs--could not remove</t>
  </si>
  <si>
    <t>died as wanderer</t>
  </si>
  <si>
    <t>close to molting to 7th at p6 wk1</t>
  </si>
  <si>
    <t>removed head capsule after molt to 3rd--mouth part may be malformed</t>
  </si>
  <si>
    <t>wasp in florence,  not caterpillar</t>
  </si>
  <si>
    <t>horn bled at 3rd</t>
  </si>
  <si>
    <t>found with anal prolaps on 9/6/18. Culled</t>
  </si>
  <si>
    <t>wall-e</t>
  </si>
  <si>
    <t>Was supposed to be parasitized</t>
  </si>
  <si>
    <t>did not shed over thoracic legs at molt to 4th, could not remove</t>
  </si>
  <si>
    <t>injured when trying to remove cuticle at molt to 4th</t>
  </si>
  <si>
    <t xml:space="preserve">did not shed over 4-5th prolegs at molt to 6th, could not remove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</si>
</sst>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yy"/>
    <numFmt numFmtId="165" formatCode="m/d/yy"/>
    <numFmt numFmtId="166" formatCode="h:mm am/pm"/>
  </numFmts>
  <fonts count="12">
    <font>
      <sz val="10.0"/>
      <color rgb="FF000000"/>
      <name val="Arial"/>
    </font>
    <font>
      <b/>
      <name val="Arial"/>
    </font>
    <font/>
    <font>
      <name val="Arial"/>
    </font>
    <font>
      <b/>
    </font>
    <font>
      <sz val="11.0"/>
      <color rgb="FFF4B400"/>
    </font>
    <font>
      <sz val="11.0"/>
      <color rgb="FF795548"/>
    </font>
    <font>
      <sz val="11.0"/>
      <color rgb="FF4285F4"/>
    </font>
    <font>
      <sz val="11.0"/>
      <color rgb="FF65B045"/>
    </font>
    <font>
      <sz val="11.0"/>
      <color rgb="FFA61D4C"/>
    </font>
    <font>
      <sz val="11.0"/>
      <color rgb="FF11A9CC"/>
    </font>
    <font>
      <sz val="9.0"/>
      <color rgb="FF000000"/>
      <name val="'Arial'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2" numFmtId="20" xfId="0" applyAlignment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5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165" xfId="0" applyAlignment="1" applyFont="1" applyNumberFormat="1">
      <alignment horizontal="right" vertical="bottom"/>
    </xf>
    <xf borderId="0" fillId="0" fontId="3" numFmtId="165" xfId="0" applyAlignment="1" applyFont="1" applyNumberFormat="1">
      <alignment readingOrder="0" vertical="bottom"/>
    </xf>
    <xf borderId="0" fillId="0" fontId="3" numFmtId="20" xfId="0" applyAlignment="1" applyFont="1" applyNumberFormat="1">
      <alignment readingOrder="0" vertical="bottom"/>
    </xf>
    <xf borderId="0" fillId="0" fontId="5" numFmtId="0" xfId="0" applyFont="1"/>
    <xf borderId="0" fillId="0" fontId="3" numFmtId="165" xfId="0" applyAlignment="1" applyFont="1" applyNumberFormat="1">
      <alignment readingOrder="0"/>
    </xf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2" numFmtId="166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2" fontId="2" numFmtId="20" xfId="0" applyAlignment="1" applyFill="1" applyFont="1" applyNumberFormat="1">
      <alignment readingOrder="0"/>
    </xf>
    <xf borderId="0" fillId="0" fontId="3" numFmtId="165" xfId="0" applyAlignment="1" applyFont="1" applyNumberFormat="1">
      <alignment horizontal="right" readingOrder="0" vertical="bottom"/>
    </xf>
    <xf borderId="0" fillId="0" fontId="3" numFmtId="20" xfId="0" applyAlignment="1" applyFont="1" applyNumberFormat="1">
      <alignment horizontal="right" vertical="bottom"/>
    </xf>
    <xf borderId="0" fillId="0" fontId="3" numFmtId="20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1" t="s">
        <v>17</v>
      </c>
      <c r="R1" s="1" t="s">
        <v>18</v>
      </c>
      <c r="S1" s="6" t="s">
        <v>19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1" t="s">
        <v>37</v>
      </c>
      <c r="AJ1" s="1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3" t="s">
        <v>54</v>
      </c>
      <c r="BA1" s="2" t="s">
        <v>56</v>
      </c>
      <c r="BB1" s="3" t="s">
        <v>57</v>
      </c>
      <c r="BC1" s="3" t="s">
        <v>58</v>
      </c>
      <c r="BD1" s="3" t="s">
        <v>59</v>
      </c>
      <c r="BE1" s="3" t="s">
        <v>60</v>
      </c>
      <c r="BF1" s="3" t="s">
        <v>61</v>
      </c>
      <c r="BG1" s="3" t="s">
        <v>62</v>
      </c>
      <c r="BH1" s="3" t="s">
        <v>63</v>
      </c>
      <c r="BI1" s="3" t="s">
        <v>65</v>
      </c>
      <c r="BJ1" s="3" t="s">
        <v>66</v>
      </c>
      <c r="BK1" s="3" t="s">
        <v>67</v>
      </c>
      <c r="BL1" s="3" t="s">
        <v>68</v>
      </c>
      <c r="BM1" s="3" t="s">
        <v>70</v>
      </c>
    </row>
    <row r="2">
      <c r="A2" s="5">
        <v>1.0</v>
      </c>
      <c r="B2" s="5" t="s">
        <v>73</v>
      </c>
      <c r="C2" s="5" t="s">
        <v>75</v>
      </c>
      <c r="D2" s="5">
        <v>25.0</v>
      </c>
      <c r="E2" s="5">
        <v>10.0</v>
      </c>
      <c r="F2" s="5">
        <v>35.0</v>
      </c>
      <c r="G2" s="5">
        <v>24.0</v>
      </c>
      <c r="H2" s="5" t="s">
        <v>77</v>
      </c>
      <c r="I2" s="12">
        <v>43308.0</v>
      </c>
      <c r="K2" s="12">
        <v>43307.0</v>
      </c>
      <c r="L2" s="5" t="s">
        <v>81</v>
      </c>
      <c r="M2" s="12">
        <v>43315.0</v>
      </c>
      <c r="N2" s="14">
        <v>0.45625</v>
      </c>
      <c r="O2" s="5">
        <v>2.0</v>
      </c>
      <c r="P2" s="12">
        <v>43315.0</v>
      </c>
      <c r="Q2" s="14">
        <v>0.41458333333333336</v>
      </c>
      <c r="R2" s="5">
        <v>38.78</v>
      </c>
      <c r="S2" s="12">
        <v>43315.0</v>
      </c>
      <c r="T2" s="14">
        <v>0.6215277777777778</v>
      </c>
      <c r="U2" s="5">
        <v>42.82</v>
      </c>
      <c r="V2" s="12">
        <v>43316.0</v>
      </c>
      <c r="W2" s="14">
        <v>0.6208333333333333</v>
      </c>
      <c r="X2" s="5">
        <v>87.54</v>
      </c>
      <c r="Y2" s="16">
        <v>43320.0</v>
      </c>
      <c r="Z2" s="5">
        <v>152.51</v>
      </c>
      <c r="AA2" s="12">
        <v>43325.0</v>
      </c>
      <c r="AB2" s="5">
        <v>242.09</v>
      </c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>
        <v>43331.0</v>
      </c>
      <c r="AZ2" s="5">
        <v>1210.95</v>
      </c>
      <c r="BA2" s="17">
        <f t="shared" ref="BA2:BA288" si="1">BB2+BC2</f>
        <v>33</v>
      </c>
      <c r="BB2" s="5">
        <v>24.0</v>
      </c>
      <c r="BC2" s="5">
        <v>9.0</v>
      </c>
      <c r="BE2">
        <f t="shared" ref="BE2:BE289" si="2">BD2+BA2</f>
        <v>33</v>
      </c>
      <c r="BF2" s="12">
        <v>43337.0</v>
      </c>
      <c r="BK2" s="5"/>
      <c r="BL2" s="5" t="s">
        <v>113</v>
      </c>
    </row>
    <row r="3">
      <c r="A3" s="5">
        <v>2.0</v>
      </c>
      <c r="B3" s="5" t="s">
        <v>115</v>
      </c>
      <c r="C3" s="5" t="s">
        <v>75</v>
      </c>
      <c r="D3" s="5">
        <v>25.0</v>
      </c>
      <c r="E3" s="5">
        <v>10.0</v>
      </c>
      <c r="F3" s="5">
        <v>40.0</v>
      </c>
      <c r="G3" s="5">
        <v>24.0</v>
      </c>
      <c r="H3" s="5" t="s">
        <v>117</v>
      </c>
      <c r="I3" s="12">
        <v>43309.0</v>
      </c>
      <c r="K3" s="12">
        <v>43307.0</v>
      </c>
      <c r="L3" s="5" t="s">
        <v>81</v>
      </c>
      <c r="M3" s="12">
        <v>43315.0</v>
      </c>
      <c r="N3" s="14">
        <v>0.46111111111111114</v>
      </c>
      <c r="O3" s="5">
        <v>2.0</v>
      </c>
      <c r="P3" s="12">
        <v>43315.0</v>
      </c>
      <c r="Q3" s="14">
        <v>0.42569444444444443</v>
      </c>
      <c r="R3" s="5">
        <v>29.94</v>
      </c>
      <c r="S3" s="12">
        <v>43315.0</v>
      </c>
      <c r="T3" s="14">
        <v>0.6215277777777778</v>
      </c>
      <c r="U3" s="5">
        <v>36.77</v>
      </c>
      <c r="V3" s="12">
        <v>43316.0</v>
      </c>
      <c r="W3" s="14">
        <v>0.6173611111111111</v>
      </c>
      <c r="X3" s="5">
        <v>74.21</v>
      </c>
      <c r="Y3" s="12">
        <v>43319.0</v>
      </c>
      <c r="Z3" s="5">
        <v>107.45</v>
      </c>
      <c r="AA3" s="12">
        <v>43324.0</v>
      </c>
      <c r="AB3" s="5">
        <v>587.64</v>
      </c>
      <c r="AC3" s="5">
        <v>1.0</v>
      </c>
      <c r="AD3" s="12">
        <v>43329.0</v>
      </c>
      <c r="AE3" s="5">
        <v>1730.77</v>
      </c>
      <c r="AO3" s="12">
        <v>43338.0</v>
      </c>
      <c r="AP3" s="5">
        <v>9366.07</v>
      </c>
      <c r="AQ3" s="12">
        <v>43343.0</v>
      </c>
      <c r="AR3" s="5">
        <v>10737.03</v>
      </c>
      <c r="AS3" s="12">
        <v>43350.0</v>
      </c>
      <c r="AT3" s="5">
        <v>11676.63</v>
      </c>
      <c r="AU3" s="12">
        <v>43354.0</v>
      </c>
      <c r="AV3" s="5">
        <v>10890.89</v>
      </c>
      <c r="BA3" s="17">
        <f t="shared" si="1"/>
        <v>0</v>
      </c>
      <c r="BE3">
        <f t="shared" si="2"/>
        <v>0</v>
      </c>
    </row>
    <row r="4">
      <c r="A4" s="5">
        <v>3.0</v>
      </c>
      <c r="B4" s="5" t="s">
        <v>115</v>
      </c>
      <c r="C4" s="5" t="s">
        <v>75</v>
      </c>
      <c r="D4" s="5">
        <v>25.0</v>
      </c>
      <c r="E4" s="5">
        <v>10.0</v>
      </c>
      <c r="F4" s="5">
        <v>43.0</v>
      </c>
      <c r="G4" s="5">
        <v>24.0</v>
      </c>
      <c r="H4" s="5" t="s">
        <v>125</v>
      </c>
      <c r="I4" s="12">
        <v>43309.0</v>
      </c>
      <c r="J4" s="12">
        <v>43316.0</v>
      </c>
      <c r="K4" s="12">
        <v>43307.0</v>
      </c>
      <c r="L4" s="5" t="s">
        <v>81</v>
      </c>
      <c r="M4" s="12">
        <v>43315.0</v>
      </c>
      <c r="N4" s="14">
        <v>0.4638888888888889</v>
      </c>
      <c r="O4" s="5">
        <v>2.0</v>
      </c>
      <c r="P4" s="12">
        <v>43315.0</v>
      </c>
      <c r="Q4" s="14">
        <v>0.42916666666666664</v>
      </c>
      <c r="R4" s="5">
        <v>30.03</v>
      </c>
      <c r="S4" s="12">
        <v>43315.0</v>
      </c>
      <c r="T4" s="14">
        <v>0.6215277777777778</v>
      </c>
      <c r="U4" s="5">
        <v>37.17</v>
      </c>
      <c r="BA4" s="17">
        <f t="shared" si="1"/>
        <v>0</v>
      </c>
      <c r="BE4">
        <f t="shared" si="2"/>
        <v>0</v>
      </c>
      <c r="BK4" s="5"/>
      <c r="BL4" s="5" t="s">
        <v>126</v>
      </c>
    </row>
    <row r="5">
      <c r="A5" s="5">
        <v>4.0</v>
      </c>
      <c r="B5" s="5" t="s">
        <v>73</v>
      </c>
      <c r="C5" s="5" t="s">
        <v>127</v>
      </c>
      <c r="D5" s="5">
        <v>25.0</v>
      </c>
      <c r="E5" s="5">
        <v>10.0</v>
      </c>
      <c r="F5" s="5">
        <v>35.0</v>
      </c>
      <c r="G5" s="5">
        <v>24.0</v>
      </c>
      <c r="H5" s="5" t="s">
        <v>77</v>
      </c>
      <c r="I5" s="12">
        <v>43309.0</v>
      </c>
      <c r="J5" s="12">
        <v>43332.0</v>
      </c>
      <c r="K5" s="12">
        <v>43307.0</v>
      </c>
      <c r="L5" s="5" t="s">
        <v>81</v>
      </c>
      <c r="P5" s="12">
        <v>43315.0</v>
      </c>
      <c r="Q5" s="14">
        <v>0.4263888888888889</v>
      </c>
      <c r="R5" s="5">
        <v>41.56</v>
      </c>
      <c r="S5" s="12">
        <v>43315.0</v>
      </c>
      <c r="T5" s="14">
        <v>0.6215277777777778</v>
      </c>
      <c r="U5" s="5">
        <v>43.85</v>
      </c>
      <c r="V5" s="12">
        <v>43316.0</v>
      </c>
      <c r="W5" s="14">
        <v>0.6208333333333333</v>
      </c>
      <c r="X5" s="5">
        <v>49.28</v>
      </c>
      <c r="Y5" s="16">
        <v>43320.0</v>
      </c>
      <c r="Z5" s="5">
        <v>54.86</v>
      </c>
      <c r="AA5" s="12">
        <v>43328.0</v>
      </c>
      <c r="AB5" s="5">
        <v>154.86</v>
      </c>
      <c r="BA5" s="17">
        <f t="shared" si="1"/>
        <v>0</v>
      </c>
      <c r="BE5">
        <f t="shared" si="2"/>
        <v>0</v>
      </c>
    </row>
    <row r="6">
      <c r="A6" s="5">
        <v>5.0</v>
      </c>
      <c r="B6" s="13" t="s">
        <v>115</v>
      </c>
      <c r="C6" s="9" t="s">
        <v>127</v>
      </c>
      <c r="D6" s="20">
        <v>25.0</v>
      </c>
      <c r="E6" s="20">
        <v>10.0</v>
      </c>
      <c r="F6" s="21">
        <v>40.0</v>
      </c>
      <c r="G6" s="20">
        <v>24.0</v>
      </c>
      <c r="H6" s="13" t="s">
        <v>117</v>
      </c>
      <c r="I6" s="22">
        <v>43309.0</v>
      </c>
      <c r="J6" s="12">
        <v>43316.0</v>
      </c>
      <c r="K6" s="22">
        <v>43307.0</v>
      </c>
      <c r="L6" s="13" t="s">
        <v>81</v>
      </c>
      <c r="M6" s="9"/>
      <c r="N6" s="9"/>
      <c r="O6" s="9"/>
      <c r="P6" s="22">
        <v>43315.0</v>
      </c>
      <c r="Q6" s="14">
        <v>0.4284722222222222</v>
      </c>
      <c r="R6" s="5">
        <v>18.19</v>
      </c>
      <c r="S6" s="12">
        <v>43315.0</v>
      </c>
      <c r="T6" s="14">
        <v>0.6215277777777778</v>
      </c>
      <c r="U6" s="5">
        <v>18.13</v>
      </c>
      <c r="BA6" s="17">
        <f t="shared" si="1"/>
        <v>0</v>
      </c>
      <c r="BE6">
        <f t="shared" si="2"/>
        <v>0</v>
      </c>
      <c r="BK6" s="5"/>
      <c r="BL6" s="5" t="s">
        <v>126</v>
      </c>
    </row>
    <row r="7">
      <c r="A7" s="5">
        <v>6.0</v>
      </c>
      <c r="B7" s="13" t="s">
        <v>115</v>
      </c>
      <c r="C7" s="9" t="s">
        <v>127</v>
      </c>
      <c r="D7" s="20">
        <v>25.0</v>
      </c>
      <c r="E7" s="20">
        <v>10.0</v>
      </c>
      <c r="F7" s="21">
        <v>43.0</v>
      </c>
      <c r="G7" s="20">
        <v>24.0</v>
      </c>
      <c r="H7" s="13" t="s">
        <v>128</v>
      </c>
      <c r="I7" s="22">
        <v>43309.0</v>
      </c>
      <c r="J7" s="12">
        <v>43316.0</v>
      </c>
      <c r="K7" s="22">
        <v>43307.0</v>
      </c>
      <c r="L7" s="13" t="s">
        <v>81</v>
      </c>
      <c r="M7" s="9"/>
      <c r="N7" s="9"/>
      <c r="O7" s="9"/>
      <c r="P7" s="22">
        <v>43315.0</v>
      </c>
      <c r="Q7" s="14">
        <v>0.42986111111111114</v>
      </c>
      <c r="R7" s="5">
        <v>30.55</v>
      </c>
      <c r="S7" s="12">
        <v>43315.0</v>
      </c>
      <c r="T7" s="14">
        <v>0.6215277777777778</v>
      </c>
      <c r="U7" s="5">
        <v>33.28</v>
      </c>
      <c r="BA7" s="17">
        <f t="shared" si="1"/>
        <v>0</v>
      </c>
      <c r="BE7">
        <f t="shared" si="2"/>
        <v>0</v>
      </c>
      <c r="BK7" s="5"/>
      <c r="BL7" s="5" t="s">
        <v>126</v>
      </c>
    </row>
    <row r="8">
      <c r="A8" s="5">
        <v>7.0</v>
      </c>
      <c r="B8" s="5" t="s">
        <v>73</v>
      </c>
      <c r="C8" s="5" t="s">
        <v>75</v>
      </c>
      <c r="D8" s="5">
        <v>25.0</v>
      </c>
      <c r="E8" s="5">
        <v>10.0</v>
      </c>
      <c r="F8" s="5">
        <v>35.0</v>
      </c>
      <c r="G8" s="5">
        <v>24.0</v>
      </c>
      <c r="H8" s="5" t="s">
        <v>77</v>
      </c>
      <c r="I8" s="12">
        <v>43309.0</v>
      </c>
      <c r="K8" s="12">
        <v>43307.0</v>
      </c>
      <c r="L8" s="5" t="s">
        <v>81</v>
      </c>
      <c r="M8" s="12">
        <v>43315.0</v>
      </c>
      <c r="N8" s="14">
        <v>0.4548611111111111</v>
      </c>
      <c r="O8" s="5">
        <v>1.0</v>
      </c>
      <c r="P8" s="12">
        <v>43315.0</v>
      </c>
      <c r="Q8" s="14">
        <v>0.4305555555555556</v>
      </c>
      <c r="R8" s="5">
        <v>36.09</v>
      </c>
      <c r="S8" s="12">
        <v>43315.0</v>
      </c>
      <c r="T8" s="14">
        <v>0.6215277777777778</v>
      </c>
      <c r="U8" s="5">
        <v>39.3</v>
      </c>
      <c r="V8" s="12">
        <v>43316.0</v>
      </c>
      <c r="W8" s="14">
        <v>0.6208333333333333</v>
      </c>
      <c r="X8" s="5">
        <v>48.8</v>
      </c>
      <c r="Y8" s="12">
        <v>43319.0</v>
      </c>
      <c r="Z8" s="5">
        <v>97.76</v>
      </c>
      <c r="AA8" s="12">
        <v>43324.0</v>
      </c>
      <c r="AB8" s="5">
        <v>350.8</v>
      </c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>
        <v>43331.0</v>
      </c>
      <c r="AZ8" s="5">
        <v>427.36</v>
      </c>
      <c r="BA8" s="17">
        <f t="shared" si="1"/>
        <v>9</v>
      </c>
      <c r="BB8" s="5">
        <v>7.0</v>
      </c>
      <c r="BC8" s="5">
        <v>2.0</v>
      </c>
      <c r="BE8">
        <f t="shared" si="2"/>
        <v>9</v>
      </c>
      <c r="BF8" s="12">
        <v>43337.0</v>
      </c>
    </row>
    <row r="9">
      <c r="A9" s="5">
        <v>8.0</v>
      </c>
      <c r="B9" s="5" t="s">
        <v>115</v>
      </c>
      <c r="C9" s="5" t="s">
        <v>75</v>
      </c>
      <c r="D9" s="5">
        <v>25.0</v>
      </c>
      <c r="E9" s="5">
        <v>10.0</v>
      </c>
      <c r="F9" s="5">
        <v>40.0</v>
      </c>
      <c r="G9" s="5">
        <v>24.0</v>
      </c>
      <c r="H9" s="5" t="s">
        <v>117</v>
      </c>
      <c r="I9" s="12">
        <v>43309.0</v>
      </c>
      <c r="J9" s="12">
        <v>43332.0</v>
      </c>
      <c r="K9" s="12">
        <v>43307.0</v>
      </c>
      <c r="L9" s="5" t="s">
        <v>81</v>
      </c>
      <c r="M9" s="12">
        <v>43315.0</v>
      </c>
      <c r="N9" s="14">
        <v>0.4597222222222222</v>
      </c>
      <c r="O9" s="5">
        <v>1.0</v>
      </c>
      <c r="P9" s="12">
        <v>43315.0</v>
      </c>
      <c r="Q9" s="14">
        <v>0.4326388888888889</v>
      </c>
      <c r="R9" s="5">
        <v>44.18</v>
      </c>
      <c r="S9" s="12">
        <v>43315.0</v>
      </c>
      <c r="T9" s="14">
        <v>0.6215277777777778</v>
      </c>
      <c r="U9" s="5">
        <v>47.95</v>
      </c>
      <c r="V9" s="12">
        <v>43316.0</v>
      </c>
      <c r="W9" s="14">
        <v>0.6173611111111111</v>
      </c>
      <c r="X9" s="5">
        <v>48.69</v>
      </c>
      <c r="Y9" s="12">
        <v>43320.0</v>
      </c>
      <c r="Z9" s="5">
        <v>103.34</v>
      </c>
      <c r="AA9" s="12">
        <v>43325.0</v>
      </c>
      <c r="AB9" s="5">
        <v>372.57</v>
      </c>
      <c r="BA9" s="17">
        <f t="shared" si="1"/>
        <v>0</v>
      </c>
      <c r="BE9">
        <f t="shared" si="2"/>
        <v>0</v>
      </c>
    </row>
    <row r="10">
      <c r="A10" s="5">
        <v>9.0</v>
      </c>
      <c r="B10" s="5" t="s">
        <v>115</v>
      </c>
      <c r="C10" s="5" t="s">
        <v>75</v>
      </c>
      <c r="D10" s="5">
        <v>25.0</v>
      </c>
      <c r="E10" s="5">
        <v>10.0</v>
      </c>
      <c r="F10" s="5">
        <v>43.0</v>
      </c>
      <c r="G10" s="5">
        <v>24.0</v>
      </c>
      <c r="H10" s="5" t="s">
        <v>125</v>
      </c>
      <c r="I10" s="12">
        <v>43309.0</v>
      </c>
      <c r="J10" s="12">
        <v>43316.0</v>
      </c>
      <c r="K10" s="12">
        <v>43307.0</v>
      </c>
      <c r="L10" s="5" t="s">
        <v>81</v>
      </c>
      <c r="M10" s="12">
        <v>43315.0</v>
      </c>
      <c r="N10" s="14">
        <v>0.46319444444444446</v>
      </c>
      <c r="O10" s="5">
        <v>3.0</v>
      </c>
      <c r="P10" s="12">
        <v>43315.0</v>
      </c>
      <c r="Q10" s="14">
        <v>0.4340277777777778</v>
      </c>
      <c r="R10" s="5">
        <v>35.81</v>
      </c>
      <c r="S10" s="12">
        <v>43315.0</v>
      </c>
      <c r="T10" s="14">
        <v>0.6215277777777778</v>
      </c>
      <c r="U10" s="5">
        <v>42.44</v>
      </c>
      <c r="BA10" s="17">
        <f t="shared" si="1"/>
        <v>0</v>
      </c>
      <c r="BE10">
        <f t="shared" si="2"/>
        <v>0</v>
      </c>
      <c r="BK10" s="5"/>
      <c r="BL10" s="5" t="s">
        <v>126</v>
      </c>
    </row>
    <row r="11">
      <c r="A11" s="5">
        <v>10.0</v>
      </c>
      <c r="B11" s="13" t="s">
        <v>73</v>
      </c>
      <c r="C11" s="9" t="s">
        <v>127</v>
      </c>
      <c r="D11" s="20">
        <v>25.0</v>
      </c>
      <c r="E11" s="20">
        <v>10.0</v>
      </c>
      <c r="F11" s="21">
        <v>35.0</v>
      </c>
      <c r="G11" s="20">
        <v>24.0</v>
      </c>
      <c r="H11" s="13" t="s">
        <v>77</v>
      </c>
      <c r="I11" s="22">
        <v>43309.0</v>
      </c>
      <c r="J11" s="9"/>
      <c r="K11" s="22">
        <v>43307.0</v>
      </c>
      <c r="L11" s="13" t="s">
        <v>81</v>
      </c>
      <c r="M11" s="9"/>
      <c r="N11" s="9"/>
      <c r="O11" s="9"/>
      <c r="P11" s="22">
        <v>43315.0</v>
      </c>
      <c r="Q11" s="14">
        <v>0.43125</v>
      </c>
      <c r="R11" s="5">
        <v>32.1</v>
      </c>
      <c r="S11" s="12">
        <v>43315.0</v>
      </c>
      <c r="T11" s="14">
        <v>0.6215277777777778</v>
      </c>
      <c r="U11" s="5">
        <v>40.82</v>
      </c>
      <c r="V11" s="12">
        <v>43316.0</v>
      </c>
      <c r="W11" s="14">
        <v>0.6208333333333333</v>
      </c>
      <c r="X11" s="5">
        <v>73.35</v>
      </c>
      <c r="Y11" s="12">
        <v>43319.0</v>
      </c>
      <c r="Z11" s="5">
        <v>156.1</v>
      </c>
      <c r="AA11" s="12">
        <v>43323.0</v>
      </c>
      <c r="AB11" s="5">
        <v>670.24</v>
      </c>
      <c r="AF11" s="12"/>
      <c r="AG11" s="12"/>
      <c r="AH11" s="12"/>
      <c r="AI11" s="12">
        <v>43329.0</v>
      </c>
      <c r="AJ11" s="5">
        <v>7019.62</v>
      </c>
      <c r="BA11" s="17">
        <f t="shared" si="1"/>
        <v>0</v>
      </c>
      <c r="BE11">
        <f t="shared" si="2"/>
        <v>0</v>
      </c>
    </row>
    <row r="12">
      <c r="A12" s="5">
        <v>11.0</v>
      </c>
      <c r="B12" s="13" t="s">
        <v>115</v>
      </c>
      <c r="C12" s="9" t="s">
        <v>127</v>
      </c>
      <c r="D12" s="20">
        <v>25.0</v>
      </c>
      <c r="E12" s="20">
        <v>10.0</v>
      </c>
      <c r="F12" s="21">
        <v>40.0</v>
      </c>
      <c r="G12" s="20">
        <v>24.0</v>
      </c>
      <c r="H12" s="13" t="s">
        <v>117</v>
      </c>
      <c r="I12" s="22">
        <v>43309.0</v>
      </c>
      <c r="J12" s="9"/>
      <c r="K12" s="22">
        <v>43307.0</v>
      </c>
      <c r="L12" s="13" t="s">
        <v>81</v>
      </c>
      <c r="M12" s="9"/>
      <c r="N12" s="9"/>
      <c r="O12" s="9"/>
      <c r="P12" s="22">
        <v>43315.0</v>
      </c>
      <c r="Q12" s="14">
        <v>0.43194444444444446</v>
      </c>
      <c r="R12" s="5">
        <v>32.12</v>
      </c>
      <c r="S12" s="12">
        <v>43315.0</v>
      </c>
      <c r="T12" s="14">
        <v>0.6215277777777778</v>
      </c>
      <c r="U12" s="5">
        <v>36.28</v>
      </c>
      <c r="V12" s="12">
        <v>43316.0</v>
      </c>
      <c r="W12" s="14">
        <v>0.6173611111111111</v>
      </c>
      <c r="X12" s="5">
        <v>65.07</v>
      </c>
      <c r="Y12" s="16">
        <v>43320.0</v>
      </c>
      <c r="Z12" s="5">
        <v>193.59</v>
      </c>
      <c r="AA12" s="12">
        <v>43325.0</v>
      </c>
      <c r="AB12" s="5">
        <v>1263.74</v>
      </c>
      <c r="AF12" s="12"/>
      <c r="AG12" s="12"/>
      <c r="AH12" s="12"/>
      <c r="AI12" s="12">
        <v>43330.0</v>
      </c>
      <c r="AJ12" s="5">
        <v>10058.16</v>
      </c>
      <c r="BA12" s="17">
        <f t="shared" si="1"/>
        <v>0</v>
      </c>
      <c r="BE12">
        <f t="shared" si="2"/>
        <v>0</v>
      </c>
    </row>
    <row r="13">
      <c r="A13" s="5">
        <v>12.0</v>
      </c>
      <c r="B13" s="13" t="s">
        <v>115</v>
      </c>
      <c r="C13" s="9" t="s">
        <v>127</v>
      </c>
      <c r="D13" s="20">
        <v>25.0</v>
      </c>
      <c r="E13" s="20">
        <v>10.0</v>
      </c>
      <c r="F13" s="21">
        <v>43.0</v>
      </c>
      <c r="G13" s="20">
        <v>24.0</v>
      </c>
      <c r="H13" s="13" t="s">
        <v>128</v>
      </c>
      <c r="I13" s="22">
        <v>43309.0</v>
      </c>
      <c r="J13" s="12">
        <v>43316.0</v>
      </c>
      <c r="K13" s="22">
        <v>43307.0</v>
      </c>
      <c r="L13" s="13" t="s">
        <v>81</v>
      </c>
      <c r="M13" s="9"/>
      <c r="N13" s="9"/>
      <c r="O13" s="9"/>
      <c r="P13" s="22">
        <v>43315.0</v>
      </c>
      <c r="Q13" s="14">
        <v>0.43333333333333335</v>
      </c>
      <c r="R13" s="5">
        <v>35.57</v>
      </c>
      <c r="S13" s="12">
        <v>43315.0</v>
      </c>
      <c r="T13" s="14">
        <v>0.6215277777777778</v>
      </c>
      <c r="U13" s="5">
        <v>39.91</v>
      </c>
      <c r="BA13" s="17">
        <f t="shared" si="1"/>
        <v>0</v>
      </c>
      <c r="BE13">
        <f t="shared" si="2"/>
        <v>0</v>
      </c>
      <c r="BK13" s="5"/>
      <c r="BL13" s="5" t="s">
        <v>126</v>
      </c>
    </row>
    <row r="14">
      <c r="A14" s="5">
        <v>13.0</v>
      </c>
      <c r="B14" s="5" t="s">
        <v>73</v>
      </c>
      <c r="C14" s="5" t="s">
        <v>75</v>
      </c>
      <c r="D14" s="5">
        <v>25.0</v>
      </c>
      <c r="E14" s="5">
        <v>10.0</v>
      </c>
      <c r="F14" s="5">
        <v>35.0</v>
      </c>
      <c r="G14" s="5">
        <v>24.0</v>
      </c>
      <c r="H14" s="5" t="s">
        <v>77</v>
      </c>
      <c r="I14" s="12">
        <v>43309.0</v>
      </c>
      <c r="J14" s="12">
        <v>43331.0</v>
      </c>
      <c r="K14" s="12">
        <v>43307.0</v>
      </c>
      <c r="L14" s="5" t="s">
        <v>81</v>
      </c>
      <c r="M14" s="12">
        <v>43315.0</v>
      </c>
      <c r="N14" s="14">
        <v>0.4534722222222222</v>
      </c>
      <c r="O14" s="5">
        <v>1.0</v>
      </c>
      <c r="P14" s="12">
        <v>43315.0</v>
      </c>
      <c r="Q14" s="14">
        <v>0.44027777777777777</v>
      </c>
      <c r="R14" s="5">
        <v>24.79</v>
      </c>
      <c r="S14" s="12">
        <v>43315.0</v>
      </c>
      <c r="T14" s="14">
        <v>0.6215277777777778</v>
      </c>
      <c r="U14" s="5">
        <v>30.65</v>
      </c>
      <c r="V14" s="12">
        <v>43316.0</v>
      </c>
      <c r="W14" s="14">
        <v>0.6215277777777778</v>
      </c>
      <c r="X14" s="5">
        <v>43.49</v>
      </c>
      <c r="Y14" s="12">
        <v>43319.0</v>
      </c>
      <c r="Z14" s="5">
        <v>60.02</v>
      </c>
      <c r="AA14" s="12">
        <v>43325.0</v>
      </c>
      <c r="AB14" s="5">
        <v>110.17</v>
      </c>
      <c r="BA14" s="17">
        <f t="shared" si="1"/>
        <v>0</v>
      </c>
      <c r="BE14">
        <f t="shared" si="2"/>
        <v>0</v>
      </c>
      <c r="BK14" s="5"/>
      <c r="BL14" s="5" t="s">
        <v>130</v>
      </c>
    </row>
    <row r="15">
      <c r="A15" s="5">
        <v>14.0</v>
      </c>
      <c r="B15" s="13" t="s">
        <v>115</v>
      </c>
      <c r="C15" s="13" t="s">
        <v>75</v>
      </c>
      <c r="D15" s="20">
        <v>25.0</v>
      </c>
      <c r="E15" s="20">
        <v>10.0</v>
      </c>
      <c r="F15" s="21">
        <v>40.0</v>
      </c>
      <c r="G15" s="20">
        <v>24.0</v>
      </c>
      <c r="H15" s="13" t="s">
        <v>117</v>
      </c>
      <c r="I15" s="22">
        <v>43309.0</v>
      </c>
      <c r="J15" s="12">
        <v>43316.0</v>
      </c>
      <c r="K15" s="22">
        <v>43307.0</v>
      </c>
      <c r="L15" s="13" t="s">
        <v>81</v>
      </c>
      <c r="M15" s="23">
        <v>43315.0</v>
      </c>
      <c r="N15" s="24">
        <v>0.45902777777777776</v>
      </c>
      <c r="O15" s="13">
        <v>2.0</v>
      </c>
      <c r="P15" s="22">
        <v>43315.0</v>
      </c>
      <c r="Q15" s="14">
        <v>0.44375</v>
      </c>
      <c r="R15" s="5">
        <v>29.29</v>
      </c>
      <c r="S15" s="12">
        <v>43315.0</v>
      </c>
      <c r="T15" s="14">
        <v>0.6215277777777778</v>
      </c>
      <c r="U15" s="5">
        <v>25.03</v>
      </c>
      <c r="BA15" s="17">
        <f t="shared" si="1"/>
        <v>0</v>
      </c>
      <c r="BE15">
        <f t="shared" si="2"/>
        <v>0</v>
      </c>
      <c r="BK15" s="5"/>
      <c r="BL15" s="5" t="s">
        <v>126</v>
      </c>
    </row>
    <row r="16">
      <c r="A16" s="5">
        <v>15.0</v>
      </c>
      <c r="B16" s="5" t="s">
        <v>115</v>
      </c>
      <c r="C16" s="5" t="s">
        <v>75</v>
      </c>
      <c r="D16" s="5">
        <v>25.0</v>
      </c>
      <c r="E16" s="5">
        <v>10.0</v>
      </c>
      <c r="F16" s="5">
        <v>43.0</v>
      </c>
      <c r="G16" s="5">
        <v>24.0</v>
      </c>
      <c r="H16" s="5" t="s">
        <v>125</v>
      </c>
      <c r="I16" s="12">
        <v>43309.0</v>
      </c>
      <c r="J16" s="12">
        <v>43316.0</v>
      </c>
      <c r="K16" s="12">
        <v>43307.0</v>
      </c>
      <c r="L16" s="5" t="s">
        <v>81</v>
      </c>
      <c r="M16" s="12">
        <v>43315.0</v>
      </c>
      <c r="N16" s="14">
        <v>0.4618055555555556</v>
      </c>
      <c r="O16" s="5">
        <v>1.0</v>
      </c>
      <c r="P16" s="12">
        <v>43315.0</v>
      </c>
      <c r="Q16" s="14">
        <v>0.44513888888888886</v>
      </c>
      <c r="R16" s="5">
        <v>45.42</v>
      </c>
      <c r="S16" s="12">
        <v>43315.0</v>
      </c>
      <c r="T16" s="14">
        <v>0.6215277777777778</v>
      </c>
      <c r="U16" s="5">
        <v>53.02</v>
      </c>
      <c r="BA16" s="17">
        <f t="shared" si="1"/>
        <v>0</v>
      </c>
      <c r="BE16">
        <f t="shared" si="2"/>
        <v>0</v>
      </c>
      <c r="BK16" s="5"/>
      <c r="BL16" s="5" t="s">
        <v>126</v>
      </c>
    </row>
    <row r="17">
      <c r="A17" s="5">
        <v>16.0</v>
      </c>
      <c r="B17" s="13" t="s">
        <v>73</v>
      </c>
      <c r="C17" s="9" t="s">
        <v>127</v>
      </c>
      <c r="D17" s="20">
        <v>25.0</v>
      </c>
      <c r="E17" s="20">
        <v>10.0</v>
      </c>
      <c r="F17" s="21">
        <v>35.0</v>
      </c>
      <c r="G17" s="20">
        <v>24.0</v>
      </c>
      <c r="H17" s="13" t="s">
        <v>77</v>
      </c>
      <c r="I17" s="22">
        <v>43309.0</v>
      </c>
      <c r="J17" s="12">
        <v>43337.0</v>
      </c>
      <c r="K17" s="22">
        <v>43307.0</v>
      </c>
      <c r="L17" s="13" t="s">
        <v>81</v>
      </c>
      <c r="M17" s="9"/>
      <c r="N17" s="9"/>
      <c r="O17" s="9"/>
      <c r="P17" s="22">
        <v>43315.0</v>
      </c>
      <c r="Q17" s="14">
        <v>0.4361111111111111</v>
      </c>
      <c r="R17" s="5">
        <v>37.22</v>
      </c>
      <c r="S17" s="12">
        <v>43315.0</v>
      </c>
      <c r="T17" s="14">
        <v>0.6215277777777778</v>
      </c>
      <c r="U17" s="5">
        <v>43.63</v>
      </c>
      <c r="V17" s="12">
        <v>43316.0</v>
      </c>
      <c r="W17" s="14">
        <v>0.6208333333333333</v>
      </c>
      <c r="X17" s="5">
        <v>74.93</v>
      </c>
      <c r="Y17" s="12">
        <v>43319.0</v>
      </c>
      <c r="Z17" s="5">
        <v>63.03</v>
      </c>
      <c r="AA17" s="12">
        <v>43330.0</v>
      </c>
      <c r="AB17" s="5">
        <v>167.69</v>
      </c>
      <c r="BA17" s="17">
        <f t="shared" si="1"/>
        <v>0</v>
      </c>
      <c r="BE17">
        <f t="shared" si="2"/>
        <v>0</v>
      </c>
    </row>
    <row r="18">
      <c r="A18" s="5">
        <v>17.0</v>
      </c>
      <c r="B18" s="13" t="s">
        <v>115</v>
      </c>
      <c r="C18" s="9" t="s">
        <v>127</v>
      </c>
      <c r="D18" s="20">
        <v>25.0</v>
      </c>
      <c r="E18" s="20">
        <v>10.0</v>
      </c>
      <c r="F18" s="21">
        <v>40.0</v>
      </c>
      <c r="G18" s="20">
        <v>24.0</v>
      </c>
      <c r="H18" s="13" t="s">
        <v>117</v>
      </c>
      <c r="I18" s="22">
        <v>43309.0</v>
      </c>
      <c r="J18" s="9"/>
      <c r="K18" s="22">
        <v>43307.0</v>
      </c>
      <c r="L18" s="13" t="s">
        <v>81</v>
      </c>
      <c r="M18" s="9"/>
      <c r="N18" s="9"/>
      <c r="O18" s="9"/>
      <c r="P18" s="22">
        <v>43315.0</v>
      </c>
      <c r="Q18" s="14">
        <v>0.4375</v>
      </c>
      <c r="R18" s="5">
        <v>33.02</v>
      </c>
      <c r="S18" s="12">
        <v>43315.0</v>
      </c>
      <c r="T18" s="14">
        <v>0.6215277777777778</v>
      </c>
      <c r="U18" s="5">
        <v>35.7</v>
      </c>
      <c r="V18" s="12">
        <v>43316.0</v>
      </c>
      <c r="W18" s="14">
        <v>0.6173611111111111</v>
      </c>
      <c r="X18" s="5">
        <v>86.39</v>
      </c>
      <c r="Y18" s="16">
        <v>43320.0</v>
      </c>
      <c r="Z18" s="5">
        <v>107.03</v>
      </c>
      <c r="AA18" s="12">
        <v>43323.0</v>
      </c>
      <c r="AB18" s="5">
        <v>232.16</v>
      </c>
      <c r="AC18" s="5">
        <v>1.0</v>
      </c>
      <c r="AD18" s="12">
        <v>43329.0</v>
      </c>
      <c r="AE18" s="5">
        <v>1609.58</v>
      </c>
      <c r="AI18" s="12">
        <v>43335.0</v>
      </c>
      <c r="AJ18" s="5">
        <v>7623.98</v>
      </c>
      <c r="BA18" s="17">
        <f t="shared" si="1"/>
        <v>0</v>
      </c>
      <c r="BE18">
        <f t="shared" si="2"/>
        <v>0</v>
      </c>
    </row>
    <row r="19">
      <c r="A19" s="5">
        <v>18.0</v>
      </c>
      <c r="B19" s="13" t="s">
        <v>115</v>
      </c>
      <c r="C19" s="9" t="s">
        <v>127</v>
      </c>
      <c r="D19" s="20">
        <v>25.0</v>
      </c>
      <c r="E19" s="20">
        <v>10.0</v>
      </c>
      <c r="F19" s="21">
        <v>43.0</v>
      </c>
      <c r="G19" s="20">
        <v>24.0</v>
      </c>
      <c r="H19" s="13" t="s">
        <v>125</v>
      </c>
      <c r="I19" s="22">
        <v>43309.0</v>
      </c>
      <c r="J19" s="12">
        <v>43316.0</v>
      </c>
      <c r="K19" s="22">
        <v>43307.0</v>
      </c>
      <c r="L19" s="13" t="s">
        <v>81</v>
      </c>
      <c r="M19" s="9"/>
      <c r="N19" s="9"/>
      <c r="O19" s="9"/>
      <c r="P19" s="22">
        <v>43315.0</v>
      </c>
      <c r="Q19" s="14">
        <v>0.4395833333333333</v>
      </c>
      <c r="R19" s="5">
        <v>25.01</v>
      </c>
      <c r="S19" s="12">
        <v>43315.0</v>
      </c>
      <c r="T19" s="14">
        <v>0.6215277777777778</v>
      </c>
      <c r="U19" s="5">
        <v>27.86</v>
      </c>
      <c r="BA19" s="17">
        <f t="shared" si="1"/>
        <v>0</v>
      </c>
      <c r="BE19">
        <f t="shared" si="2"/>
        <v>0</v>
      </c>
      <c r="BK19" s="5"/>
      <c r="BL19" s="5" t="s">
        <v>126</v>
      </c>
    </row>
    <row r="20">
      <c r="A20" s="5">
        <v>19.0</v>
      </c>
      <c r="B20" s="5" t="s">
        <v>73</v>
      </c>
      <c r="C20" s="5" t="s">
        <v>75</v>
      </c>
      <c r="D20" s="5">
        <v>25.0</v>
      </c>
      <c r="E20" s="5">
        <v>10.0</v>
      </c>
      <c r="F20" s="5">
        <v>35.0</v>
      </c>
      <c r="G20" s="5">
        <v>24.0</v>
      </c>
      <c r="H20" s="5" t="s">
        <v>77</v>
      </c>
      <c r="I20" s="12">
        <v>43308.0</v>
      </c>
      <c r="J20" s="12">
        <v>43329.0</v>
      </c>
      <c r="K20" s="12">
        <v>43307.0</v>
      </c>
      <c r="L20" s="5" t="s">
        <v>81</v>
      </c>
      <c r="M20" s="12">
        <v>43315.0</v>
      </c>
      <c r="N20" s="14">
        <v>0.49444444444444446</v>
      </c>
      <c r="O20" s="5">
        <v>1.0</v>
      </c>
      <c r="P20" s="12">
        <v>43315.0</v>
      </c>
      <c r="Q20" s="14">
        <v>0.4701388888888889</v>
      </c>
      <c r="R20" s="5">
        <v>29.89</v>
      </c>
      <c r="S20" s="12">
        <v>43315.0</v>
      </c>
      <c r="T20" s="14">
        <v>0.6215277777777778</v>
      </c>
      <c r="U20" s="5">
        <v>31.47</v>
      </c>
      <c r="V20" s="12">
        <v>43316.0</v>
      </c>
      <c r="W20" s="14">
        <v>0.6208333333333333</v>
      </c>
      <c r="X20" s="5">
        <v>39.63</v>
      </c>
      <c r="Y20" s="12">
        <v>43320.0</v>
      </c>
      <c r="Z20" s="5">
        <v>74.98</v>
      </c>
      <c r="AA20" s="12">
        <v>43323.0</v>
      </c>
      <c r="AB20" s="5">
        <v>129.74</v>
      </c>
      <c r="AC20" s="5">
        <v>1.0</v>
      </c>
      <c r="AD20" s="12">
        <v>43327.0</v>
      </c>
      <c r="AE20" s="5">
        <v>155.13</v>
      </c>
      <c r="BA20" s="17">
        <f t="shared" si="1"/>
        <v>0</v>
      </c>
      <c r="BE20">
        <f t="shared" si="2"/>
        <v>0</v>
      </c>
    </row>
    <row r="21">
      <c r="A21" s="5">
        <v>20.0</v>
      </c>
      <c r="B21" s="5" t="s">
        <v>115</v>
      </c>
      <c r="C21" s="5" t="s">
        <v>75</v>
      </c>
      <c r="D21" s="5">
        <v>25.0</v>
      </c>
      <c r="E21" s="5">
        <v>10.0</v>
      </c>
      <c r="F21" s="5">
        <v>40.0</v>
      </c>
      <c r="G21" s="5">
        <v>24.0</v>
      </c>
      <c r="H21" s="5" t="s">
        <v>117</v>
      </c>
      <c r="I21" s="12">
        <v>43308.0</v>
      </c>
      <c r="K21" s="12">
        <v>43307.0</v>
      </c>
      <c r="L21" s="5" t="s">
        <v>81</v>
      </c>
      <c r="M21" s="12">
        <v>43315.0</v>
      </c>
      <c r="N21" s="14">
        <v>0.4965277777777778</v>
      </c>
      <c r="O21" s="5">
        <v>1.0</v>
      </c>
      <c r="P21" s="12">
        <v>43315.0</v>
      </c>
      <c r="Q21" s="14">
        <v>0.47430555555555554</v>
      </c>
      <c r="R21" s="5">
        <v>37.67</v>
      </c>
      <c r="S21" s="12">
        <v>43315.0</v>
      </c>
      <c r="T21" s="14">
        <v>0.6215277777777778</v>
      </c>
      <c r="U21" s="5">
        <v>46.36</v>
      </c>
      <c r="V21" s="12">
        <v>43316.0</v>
      </c>
      <c r="W21" s="14">
        <v>0.6173611111111111</v>
      </c>
      <c r="X21" s="5">
        <v>93.26</v>
      </c>
      <c r="Y21" s="16">
        <v>43320.0</v>
      </c>
      <c r="Z21" s="5">
        <v>166.73</v>
      </c>
      <c r="AA21" s="16">
        <v>43326.0</v>
      </c>
      <c r="AB21" s="13">
        <v>853.89</v>
      </c>
      <c r="AI21" s="26">
        <v>43334.0</v>
      </c>
      <c r="AJ21" s="5">
        <v>6911.34</v>
      </c>
      <c r="BA21" s="17">
        <f t="shared" si="1"/>
        <v>0</v>
      </c>
      <c r="BE21">
        <f t="shared" si="2"/>
        <v>0</v>
      </c>
    </row>
    <row r="22">
      <c r="A22" s="5">
        <v>21.0</v>
      </c>
      <c r="B22" s="5" t="s">
        <v>115</v>
      </c>
      <c r="C22" s="5" t="s">
        <v>75</v>
      </c>
      <c r="D22" s="5">
        <v>25.0</v>
      </c>
      <c r="E22" s="5">
        <v>10.0</v>
      </c>
      <c r="F22" s="5">
        <v>43.0</v>
      </c>
      <c r="G22" s="5">
        <v>24.0</v>
      </c>
      <c r="H22" s="5" t="s">
        <v>125</v>
      </c>
      <c r="I22" s="12">
        <v>43308.0</v>
      </c>
      <c r="J22" s="12">
        <v>43316.0</v>
      </c>
      <c r="K22" s="12">
        <v>43307.0</v>
      </c>
      <c r="L22" s="5" t="s">
        <v>81</v>
      </c>
      <c r="M22" s="12">
        <v>43315.0</v>
      </c>
      <c r="N22" s="14">
        <v>0.4986111111111111</v>
      </c>
      <c r="O22" s="5">
        <v>1.0</v>
      </c>
      <c r="P22" s="12">
        <v>43315.0</v>
      </c>
      <c r="Q22" s="14">
        <v>0.4756944444444444</v>
      </c>
      <c r="R22" s="5">
        <v>22.37</v>
      </c>
      <c r="S22" s="12">
        <v>43315.0</v>
      </c>
      <c r="T22" s="14">
        <v>0.6215277777777778</v>
      </c>
      <c r="U22" s="5">
        <v>16.43</v>
      </c>
      <c r="BA22" s="17">
        <f t="shared" si="1"/>
        <v>0</v>
      </c>
      <c r="BE22">
        <f t="shared" si="2"/>
        <v>0</v>
      </c>
      <c r="BK22" s="5"/>
      <c r="BL22" s="5" t="s">
        <v>126</v>
      </c>
    </row>
    <row r="23">
      <c r="A23" s="5">
        <v>22.0</v>
      </c>
      <c r="B23" s="5" t="s">
        <v>73</v>
      </c>
      <c r="C23" s="5" t="s">
        <v>127</v>
      </c>
      <c r="D23" s="5">
        <v>25.0</v>
      </c>
      <c r="E23" s="5">
        <v>10.0</v>
      </c>
      <c r="F23" s="5">
        <v>35.0</v>
      </c>
      <c r="G23" s="5">
        <v>24.0</v>
      </c>
      <c r="H23" s="5" t="s">
        <v>77</v>
      </c>
      <c r="I23" s="12">
        <v>43308.0</v>
      </c>
      <c r="J23" s="12">
        <v>43317.0</v>
      </c>
      <c r="K23" s="12">
        <v>43307.0</v>
      </c>
      <c r="L23" s="5" t="s">
        <v>81</v>
      </c>
      <c r="P23" s="12">
        <v>43315.0</v>
      </c>
      <c r="Q23" s="14">
        <v>0.47847222222222224</v>
      </c>
      <c r="R23" s="5">
        <v>17.79</v>
      </c>
      <c r="S23" s="12">
        <v>43315.0</v>
      </c>
      <c r="T23" s="14">
        <v>0.6215277777777778</v>
      </c>
      <c r="U23" s="5">
        <v>18.44</v>
      </c>
      <c r="V23" s="12">
        <v>43316.0</v>
      </c>
      <c r="W23" s="14">
        <v>0.6208333333333333</v>
      </c>
      <c r="X23" s="5">
        <v>15.05</v>
      </c>
      <c r="BA23" s="17">
        <f t="shared" si="1"/>
        <v>0</v>
      </c>
      <c r="BE23">
        <f t="shared" si="2"/>
        <v>0</v>
      </c>
    </row>
    <row r="24">
      <c r="A24" s="5">
        <v>23.0</v>
      </c>
      <c r="B24" s="5" t="s">
        <v>115</v>
      </c>
      <c r="C24" s="5" t="s">
        <v>127</v>
      </c>
      <c r="D24" s="5">
        <v>25.0</v>
      </c>
      <c r="E24" s="5">
        <v>10.0</v>
      </c>
      <c r="F24" s="5">
        <v>40.0</v>
      </c>
      <c r="G24" s="5">
        <v>24.0</v>
      </c>
      <c r="H24" s="5" t="s">
        <v>117</v>
      </c>
      <c r="I24" s="12">
        <v>43308.0</v>
      </c>
      <c r="K24" s="12">
        <v>43307.0</v>
      </c>
      <c r="L24" s="5" t="s">
        <v>81</v>
      </c>
      <c r="P24" s="12">
        <v>43315.0</v>
      </c>
      <c r="Q24" s="14">
        <v>0.4791666666666667</v>
      </c>
      <c r="R24" s="5">
        <v>28.38</v>
      </c>
      <c r="S24" s="12">
        <v>43315.0</v>
      </c>
      <c r="T24" s="14">
        <v>0.6215277777777778</v>
      </c>
      <c r="U24" s="5">
        <v>32.3</v>
      </c>
      <c r="V24" s="12">
        <v>43316.0</v>
      </c>
      <c r="W24" s="14">
        <v>0.6173611111111111</v>
      </c>
      <c r="X24" s="5">
        <v>66.68</v>
      </c>
      <c r="Y24" s="12">
        <v>43319.0</v>
      </c>
      <c r="Z24" s="5">
        <v>138.65</v>
      </c>
      <c r="AA24" s="12">
        <v>43324.0</v>
      </c>
      <c r="AB24" s="5">
        <v>945.65</v>
      </c>
      <c r="AF24" s="12"/>
      <c r="AG24" s="12"/>
      <c r="AH24" s="12"/>
      <c r="AI24" s="12">
        <v>43329.0</v>
      </c>
      <c r="AJ24" s="5">
        <v>7795.03</v>
      </c>
      <c r="BA24" s="17">
        <f t="shared" si="1"/>
        <v>0</v>
      </c>
      <c r="BE24">
        <f t="shared" si="2"/>
        <v>0</v>
      </c>
    </row>
    <row r="25">
      <c r="A25" s="5">
        <v>24.0</v>
      </c>
      <c r="B25" s="5" t="s">
        <v>115</v>
      </c>
      <c r="C25" s="5" t="s">
        <v>127</v>
      </c>
      <c r="D25" s="5">
        <v>25.0</v>
      </c>
      <c r="E25" s="5">
        <v>10.0</v>
      </c>
      <c r="F25" s="5">
        <v>43.0</v>
      </c>
      <c r="G25" s="5">
        <v>24.0</v>
      </c>
      <c r="H25" s="5" t="s">
        <v>125</v>
      </c>
      <c r="I25" s="12">
        <v>43308.0</v>
      </c>
      <c r="J25" s="12">
        <v>43316.0</v>
      </c>
      <c r="K25" s="12">
        <v>43307.0</v>
      </c>
      <c r="L25" s="5" t="s">
        <v>81</v>
      </c>
      <c r="P25" s="12">
        <v>43315.0</v>
      </c>
      <c r="Q25" s="14">
        <v>0.4798611111111111</v>
      </c>
      <c r="R25" s="5">
        <v>27.72</v>
      </c>
      <c r="S25" s="12">
        <v>43315.0</v>
      </c>
      <c r="T25" s="14">
        <v>0.6215277777777778</v>
      </c>
      <c r="U25" s="5">
        <v>31.53</v>
      </c>
      <c r="BA25" s="17">
        <f t="shared" si="1"/>
        <v>0</v>
      </c>
      <c r="BE25">
        <f t="shared" si="2"/>
        <v>0</v>
      </c>
      <c r="BK25" s="5"/>
      <c r="BL25" s="5" t="s">
        <v>126</v>
      </c>
    </row>
    <row r="26">
      <c r="A26" s="5">
        <v>25.0</v>
      </c>
      <c r="B26" s="5" t="s">
        <v>73</v>
      </c>
      <c r="C26" s="5" t="s">
        <v>75</v>
      </c>
      <c r="D26" s="5">
        <v>25.0</v>
      </c>
      <c r="E26" s="5">
        <v>10.0</v>
      </c>
      <c r="F26" s="5">
        <v>35.0</v>
      </c>
      <c r="G26" s="5">
        <v>24.0</v>
      </c>
      <c r="H26" s="5" t="s">
        <v>77</v>
      </c>
      <c r="I26" s="12">
        <v>43308.0</v>
      </c>
      <c r="K26" s="12">
        <v>43307.0</v>
      </c>
      <c r="L26" s="5" t="s">
        <v>81</v>
      </c>
      <c r="M26" s="12">
        <v>43315.0</v>
      </c>
      <c r="N26" s="14">
        <v>0.49375</v>
      </c>
      <c r="O26" s="5">
        <v>1.0</v>
      </c>
      <c r="P26" s="12">
        <v>43315.0</v>
      </c>
      <c r="Q26" s="14">
        <v>0.48194444444444445</v>
      </c>
      <c r="R26" s="5">
        <v>20.21</v>
      </c>
      <c r="S26" s="12">
        <v>43315.0</v>
      </c>
      <c r="T26" s="14">
        <v>0.6215277777777778</v>
      </c>
      <c r="U26" s="5">
        <v>25.83</v>
      </c>
      <c r="V26" s="12">
        <v>43316.0</v>
      </c>
      <c r="W26" s="14">
        <v>0.6208333333333333</v>
      </c>
      <c r="X26" s="5">
        <v>52.22</v>
      </c>
      <c r="Y26" s="12">
        <v>43319.0</v>
      </c>
      <c r="Z26" s="5">
        <v>64.39</v>
      </c>
      <c r="AA26" s="12">
        <v>43325.0</v>
      </c>
      <c r="AB26" s="5">
        <v>215.21</v>
      </c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>
        <v>43331.0</v>
      </c>
      <c r="AZ26" s="5">
        <v>479.4</v>
      </c>
      <c r="BA26" s="17">
        <f t="shared" si="1"/>
        <v>12</v>
      </c>
      <c r="BB26" s="5">
        <v>10.0</v>
      </c>
      <c r="BC26" s="5">
        <v>2.0</v>
      </c>
      <c r="BE26">
        <f t="shared" si="2"/>
        <v>12</v>
      </c>
      <c r="BF26" s="12">
        <v>43336.0</v>
      </c>
    </row>
    <row r="27">
      <c r="A27" s="5">
        <v>26.0</v>
      </c>
      <c r="B27" s="5" t="s">
        <v>115</v>
      </c>
      <c r="C27" s="5" t="s">
        <v>75</v>
      </c>
      <c r="D27" s="5">
        <v>25.0</v>
      </c>
      <c r="E27" s="5">
        <v>10.0</v>
      </c>
      <c r="F27" s="5">
        <v>40.0</v>
      </c>
      <c r="G27" s="5">
        <v>24.0</v>
      </c>
      <c r="H27" s="5" t="s">
        <v>117</v>
      </c>
      <c r="I27" s="12">
        <v>43308.0</v>
      </c>
      <c r="K27" s="12">
        <v>43307.0</v>
      </c>
      <c r="L27" s="5" t="s">
        <v>81</v>
      </c>
      <c r="M27" s="12">
        <v>43315.0</v>
      </c>
      <c r="N27" s="14">
        <v>0.49583333333333335</v>
      </c>
      <c r="O27" s="5">
        <v>1.0</v>
      </c>
      <c r="P27" s="12">
        <v>43315.0</v>
      </c>
      <c r="Q27" s="14">
        <v>0.4840277777777778</v>
      </c>
      <c r="R27" s="5">
        <v>34.96</v>
      </c>
      <c r="S27" s="12">
        <v>43315.0</v>
      </c>
      <c r="T27" s="14">
        <v>0.6215277777777778</v>
      </c>
      <c r="U27" s="5">
        <v>43.46</v>
      </c>
      <c r="V27" s="12">
        <v>43316.0</v>
      </c>
      <c r="W27" s="14">
        <v>0.6173611111111111</v>
      </c>
      <c r="X27" s="5">
        <v>63.98</v>
      </c>
      <c r="Y27" s="12">
        <v>43320.0</v>
      </c>
      <c r="Z27" s="5">
        <v>148.38</v>
      </c>
      <c r="AA27" s="12">
        <v>43325.0</v>
      </c>
      <c r="AB27" s="5">
        <v>706.72</v>
      </c>
      <c r="AC27" s="5">
        <v>1.0</v>
      </c>
      <c r="AD27" s="12">
        <v>43330.0</v>
      </c>
      <c r="AE27" s="5">
        <v>3337.33</v>
      </c>
      <c r="AI27" s="12">
        <v>43346.0</v>
      </c>
      <c r="AJ27" s="5">
        <v>15710.86</v>
      </c>
      <c r="AO27" s="12">
        <v>43338.0</v>
      </c>
      <c r="AP27" s="5">
        <v>15810.46</v>
      </c>
      <c r="AQ27" s="12">
        <v>43344.0</v>
      </c>
      <c r="AR27" s="5">
        <v>16464.04</v>
      </c>
      <c r="BA27" s="17">
        <f t="shared" si="1"/>
        <v>0</v>
      </c>
      <c r="BE27">
        <f t="shared" si="2"/>
        <v>0</v>
      </c>
    </row>
    <row r="28">
      <c r="A28" s="5">
        <v>27.0</v>
      </c>
      <c r="B28" s="5" t="s">
        <v>115</v>
      </c>
      <c r="C28" s="5" t="s">
        <v>75</v>
      </c>
      <c r="D28" s="5">
        <v>25.0</v>
      </c>
      <c r="E28" s="5">
        <v>10.0</v>
      </c>
      <c r="F28" s="5">
        <v>43.0</v>
      </c>
      <c r="G28" s="5">
        <v>24.0</v>
      </c>
      <c r="H28" s="5" t="s">
        <v>125</v>
      </c>
      <c r="I28" s="12">
        <v>43310.0</v>
      </c>
      <c r="J28" s="12">
        <v>43316.0</v>
      </c>
      <c r="K28" s="12">
        <v>43307.0</v>
      </c>
      <c r="L28" s="5" t="s">
        <v>81</v>
      </c>
      <c r="M28" s="12">
        <v>43315.0</v>
      </c>
      <c r="N28" s="14">
        <v>0.49722222222222223</v>
      </c>
      <c r="O28" s="5">
        <v>1.0</v>
      </c>
      <c r="P28" s="12">
        <v>43315.0</v>
      </c>
      <c r="Q28" s="14">
        <v>0.4861111111111111</v>
      </c>
      <c r="R28" s="5">
        <v>30.4</v>
      </c>
      <c r="S28" s="12">
        <v>43315.0</v>
      </c>
      <c r="T28" s="14">
        <v>0.6215277777777778</v>
      </c>
      <c r="U28" s="5">
        <v>42.85</v>
      </c>
      <c r="BA28" s="17">
        <f t="shared" si="1"/>
        <v>0</v>
      </c>
      <c r="BE28">
        <f t="shared" si="2"/>
        <v>0</v>
      </c>
      <c r="BK28" s="5"/>
      <c r="BL28" s="5" t="s">
        <v>126</v>
      </c>
    </row>
    <row r="29">
      <c r="A29" s="5">
        <v>28.0</v>
      </c>
      <c r="B29" s="5" t="s">
        <v>73</v>
      </c>
      <c r="C29" s="5" t="s">
        <v>127</v>
      </c>
      <c r="D29" s="5">
        <v>25.0</v>
      </c>
      <c r="E29" s="5">
        <v>10.0</v>
      </c>
      <c r="F29" s="5">
        <v>35.0</v>
      </c>
      <c r="G29" s="5">
        <v>24.0</v>
      </c>
      <c r="H29" s="5" t="s">
        <v>77</v>
      </c>
      <c r="I29" s="12">
        <v>43310.0</v>
      </c>
      <c r="J29" s="12">
        <v>43335.0</v>
      </c>
      <c r="K29" s="12">
        <v>43307.0</v>
      </c>
      <c r="L29" s="5" t="s">
        <v>81</v>
      </c>
      <c r="P29" s="12">
        <v>43315.0</v>
      </c>
      <c r="Q29" s="14">
        <v>0.48680555555555555</v>
      </c>
      <c r="R29" s="5">
        <v>29.57</v>
      </c>
      <c r="S29" s="12">
        <v>43315.0</v>
      </c>
      <c r="T29" s="14">
        <v>0.6215277777777778</v>
      </c>
      <c r="U29" s="5">
        <v>31.06</v>
      </c>
      <c r="V29" s="12">
        <v>43316.0</v>
      </c>
      <c r="W29" s="14">
        <v>0.6208333333333333</v>
      </c>
      <c r="X29" s="5">
        <v>49.04</v>
      </c>
      <c r="Y29" s="12">
        <v>43321.0</v>
      </c>
      <c r="Z29" s="5">
        <v>76.5</v>
      </c>
      <c r="AA29" s="12">
        <v>43330.0</v>
      </c>
      <c r="AB29" s="5">
        <v>170.11</v>
      </c>
      <c r="BA29" s="17">
        <f t="shared" si="1"/>
        <v>0</v>
      </c>
      <c r="BE29">
        <f t="shared" si="2"/>
        <v>0</v>
      </c>
    </row>
    <row r="30">
      <c r="A30" s="5">
        <v>29.0</v>
      </c>
      <c r="B30" s="5" t="s">
        <v>115</v>
      </c>
      <c r="C30" s="5" t="s">
        <v>127</v>
      </c>
      <c r="D30" s="5">
        <v>25.0</v>
      </c>
      <c r="E30" s="5">
        <v>10.0</v>
      </c>
      <c r="F30" s="5">
        <v>40.0</v>
      </c>
      <c r="G30" s="5">
        <v>24.0</v>
      </c>
      <c r="H30" s="5" t="s">
        <v>117</v>
      </c>
      <c r="I30" s="12">
        <v>43310.0</v>
      </c>
      <c r="K30" s="12">
        <v>43307.0</v>
      </c>
      <c r="L30" s="5" t="s">
        <v>81</v>
      </c>
      <c r="P30" s="12">
        <v>43315.0</v>
      </c>
      <c r="Q30" s="14">
        <v>0.4875</v>
      </c>
      <c r="R30" s="5">
        <v>26.32</v>
      </c>
      <c r="S30" s="12">
        <v>43315.0</v>
      </c>
      <c r="T30" s="14">
        <v>0.6215277777777778</v>
      </c>
      <c r="U30" s="5">
        <v>32.95</v>
      </c>
      <c r="V30" s="12">
        <v>43316.0</v>
      </c>
      <c r="W30" s="14">
        <v>0.6173611111111111</v>
      </c>
      <c r="X30" s="5">
        <v>71.1</v>
      </c>
      <c r="Y30" s="12">
        <v>43319.0</v>
      </c>
      <c r="Z30" s="5">
        <v>141.77</v>
      </c>
      <c r="AA30" s="12">
        <v>43324.0</v>
      </c>
      <c r="AB30" s="5">
        <v>1310.9</v>
      </c>
      <c r="AF30" s="12"/>
      <c r="AG30" s="12"/>
      <c r="AH30" s="12"/>
      <c r="AI30" s="12">
        <v>43330.0</v>
      </c>
      <c r="AJ30" s="5">
        <v>7242.05</v>
      </c>
      <c r="BA30" s="17">
        <f t="shared" si="1"/>
        <v>0</v>
      </c>
      <c r="BE30">
        <f t="shared" si="2"/>
        <v>0</v>
      </c>
    </row>
    <row r="31">
      <c r="A31" s="5">
        <v>30.0</v>
      </c>
      <c r="B31" s="5" t="s">
        <v>115</v>
      </c>
      <c r="C31" s="5" t="s">
        <v>127</v>
      </c>
      <c r="D31" s="5">
        <v>25.0</v>
      </c>
      <c r="E31" s="5">
        <v>10.0</v>
      </c>
      <c r="F31" s="5">
        <v>43.0</v>
      </c>
      <c r="G31" s="5">
        <v>24.0</v>
      </c>
      <c r="H31" s="5" t="s">
        <v>125</v>
      </c>
      <c r="I31" s="12">
        <v>43310.0</v>
      </c>
      <c r="J31" s="12">
        <v>43316.0</v>
      </c>
      <c r="K31" s="12">
        <v>43307.0</v>
      </c>
      <c r="L31" s="5" t="s">
        <v>81</v>
      </c>
      <c r="P31" s="12">
        <v>43315.0</v>
      </c>
      <c r="Q31" s="14">
        <v>0.4888888888888889</v>
      </c>
      <c r="R31" s="5">
        <v>28.99</v>
      </c>
      <c r="S31" s="12">
        <v>43315.0</v>
      </c>
      <c r="T31" s="14">
        <v>0.6215277777777778</v>
      </c>
      <c r="U31" s="5">
        <v>22.97</v>
      </c>
      <c r="BA31" s="17">
        <f t="shared" si="1"/>
        <v>0</v>
      </c>
      <c r="BE31">
        <f t="shared" si="2"/>
        <v>0</v>
      </c>
      <c r="BK31" s="5"/>
      <c r="BL31" s="5" t="s">
        <v>126</v>
      </c>
    </row>
    <row r="32">
      <c r="A32" s="5">
        <v>31.0</v>
      </c>
      <c r="B32" s="5" t="s">
        <v>73</v>
      </c>
      <c r="C32" s="5" t="s">
        <v>75</v>
      </c>
      <c r="D32" s="5">
        <v>25.0</v>
      </c>
      <c r="E32" s="5">
        <v>10.0</v>
      </c>
      <c r="F32" s="5">
        <v>35.0</v>
      </c>
      <c r="H32" s="5" t="s">
        <v>77</v>
      </c>
      <c r="I32" s="12">
        <v>43308.0</v>
      </c>
      <c r="J32" s="12">
        <v>43316.0</v>
      </c>
      <c r="K32" s="12">
        <v>43307.0</v>
      </c>
      <c r="L32" s="5" t="s">
        <v>81</v>
      </c>
      <c r="M32" s="12">
        <v>43315.0</v>
      </c>
      <c r="N32" s="14">
        <v>0.6375</v>
      </c>
      <c r="O32" s="5">
        <v>1.0</v>
      </c>
      <c r="P32" s="12">
        <v>43315.0</v>
      </c>
      <c r="Q32" s="14">
        <v>0.5805555555555556</v>
      </c>
      <c r="R32" s="5">
        <v>17.05</v>
      </c>
      <c r="S32" s="12">
        <v>43315.0</v>
      </c>
      <c r="T32" s="14">
        <v>0.6979166666666666</v>
      </c>
      <c r="U32" s="5">
        <v>21.86</v>
      </c>
      <c r="BA32" s="17">
        <f t="shared" si="1"/>
        <v>0</v>
      </c>
      <c r="BE32">
        <f t="shared" si="2"/>
        <v>0</v>
      </c>
    </row>
    <row r="33">
      <c r="A33" s="5">
        <v>32.0</v>
      </c>
      <c r="B33" s="5" t="s">
        <v>115</v>
      </c>
      <c r="C33" s="5" t="s">
        <v>75</v>
      </c>
      <c r="D33" s="5">
        <v>25.0</v>
      </c>
      <c r="E33" s="5">
        <v>10.0</v>
      </c>
      <c r="F33" s="5">
        <v>40.0</v>
      </c>
      <c r="H33" s="5" t="s">
        <v>117</v>
      </c>
      <c r="I33" s="12">
        <v>43308.0</v>
      </c>
      <c r="K33" s="12">
        <v>43307.0</v>
      </c>
      <c r="L33" s="5" t="s">
        <v>81</v>
      </c>
      <c r="M33" s="12">
        <v>43315.0</v>
      </c>
      <c r="N33" s="14">
        <v>0.63125</v>
      </c>
      <c r="O33" s="5">
        <v>1.0</v>
      </c>
      <c r="P33" s="12">
        <v>43315.0</v>
      </c>
      <c r="Q33" s="14">
        <v>0.5798611111111112</v>
      </c>
      <c r="R33" s="5">
        <v>36.28</v>
      </c>
      <c r="S33" s="12">
        <v>43315.0</v>
      </c>
      <c r="T33" s="14">
        <v>0.6979166666666666</v>
      </c>
      <c r="U33" s="5">
        <v>46.64</v>
      </c>
      <c r="V33" s="12">
        <v>43316.0</v>
      </c>
      <c r="W33" s="14">
        <v>0.20347222222222222</v>
      </c>
      <c r="X33" s="5">
        <v>78.25</v>
      </c>
      <c r="Y33" s="16">
        <v>43320.0</v>
      </c>
      <c r="Z33" s="5">
        <v>173.87</v>
      </c>
      <c r="AA33" s="12">
        <v>43324.0</v>
      </c>
      <c r="AB33" s="5">
        <v>404.83</v>
      </c>
      <c r="AC33" s="5">
        <v>1.0</v>
      </c>
      <c r="AD33" s="12">
        <v>43331.0</v>
      </c>
      <c r="AE33" s="5">
        <v>1683.16</v>
      </c>
      <c r="AO33" s="12">
        <v>43338.0</v>
      </c>
      <c r="AP33" s="5">
        <v>5528.7</v>
      </c>
      <c r="AQ33" s="12">
        <v>43345.0</v>
      </c>
      <c r="AR33" s="5">
        <v>8437.14</v>
      </c>
      <c r="AS33" s="12">
        <v>43352.0</v>
      </c>
      <c r="AT33" s="5">
        <v>8434.19</v>
      </c>
      <c r="AU33" s="12">
        <v>43354.0</v>
      </c>
      <c r="AV33" s="5">
        <v>8579.69</v>
      </c>
      <c r="BA33" s="17">
        <f t="shared" si="1"/>
        <v>0</v>
      </c>
      <c r="BE33">
        <f t="shared" si="2"/>
        <v>0</v>
      </c>
    </row>
    <row r="34">
      <c r="A34" s="5">
        <v>33.0</v>
      </c>
      <c r="B34" s="5" t="s">
        <v>115</v>
      </c>
      <c r="C34" s="5" t="s">
        <v>75</v>
      </c>
      <c r="D34" s="5">
        <v>25.0</v>
      </c>
      <c r="E34" s="5">
        <v>10.0</v>
      </c>
      <c r="F34" s="5">
        <v>43.0</v>
      </c>
      <c r="H34" s="5" t="s">
        <v>125</v>
      </c>
      <c r="I34" s="12">
        <v>43308.0</v>
      </c>
      <c r="J34" s="12">
        <v>43317.0</v>
      </c>
      <c r="K34" s="12">
        <v>43307.0</v>
      </c>
      <c r="L34" s="5" t="s">
        <v>81</v>
      </c>
      <c r="M34" s="12">
        <v>43315.0</v>
      </c>
      <c r="N34" s="14">
        <v>0.6430555555555556</v>
      </c>
      <c r="O34" s="5">
        <v>1.0</v>
      </c>
      <c r="P34" s="12">
        <v>43315.0</v>
      </c>
      <c r="Q34" s="14">
        <v>0.5791666666666667</v>
      </c>
      <c r="R34" s="5">
        <v>25.69</v>
      </c>
      <c r="S34" s="12">
        <v>43315.0</v>
      </c>
      <c r="T34" s="14">
        <v>0.6979166666666666</v>
      </c>
      <c r="U34" s="5">
        <v>32.18</v>
      </c>
      <c r="V34" s="12">
        <v>43316.0</v>
      </c>
      <c r="W34" s="14">
        <v>0.20347222222222222</v>
      </c>
      <c r="X34" s="5">
        <v>23.09</v>
      </c>
      <c r="BA34" s="17">
        <f t="shared" si="1"/>
        <v>0</v>
      </c>
      <c r="BE34">
        <f t="shared" si="2"/>
        <v>0</v>
      </c>
    </row>
    <row r="35">
      <c r="A35" s="5">
        <v>34.0</v>
      </c>
      <c r="B35" s="5" t="s">
        <v>73</v>
      </c>
      <c r="C35" s="5" t="s">
        <v>127</v>
      </c>
      <c r="D35" s="5">
        <v>25.0</v>
      </c>
      <c r="E35" s="5">
        <v>10.0</v>
      </c>
      <c r="F35" s="5">
        <v>35.0</v>
      </c>
      <c r="H35" s="5" t="s">
        <v>77</v>
      </c>
      <c r="I35" s="12">
        <v>43308.0</v>
      </c>
      <c r="K35" s="12">
        <v>43307.0</v>
      </c>
      <c r="L35" s="5" t="s">
        <v>81</v>
      </c>
      <c r="P35" s="12">
        <v>43315.0</v>
      </c>
      <c r="Q35" s="14">
        <v>0.5826388888888889</v>
      </c>
      <c r="R35" s="5">
        <v>22.66</v>
      </c>
      <c r="S35" s="22">
        <v>43315.0</v>
      </c>
      <c r="T35" s="14">
        <v>0.6979166666666666</v>
      </c>
      <c r="U35" s="5">
        <v>25.81</v>
      </c>
      <c r="V35" s="12">
        <v>43316.0</v>
      </c>
      <c r="W35" s="14">
        <v>0.20347222222222222</v>
      </c>
      <c r="X35" s="5">
        <v>31.88</v>
      </c>
      <c r="Y35" s="12">
        <v>43320.0</v>
      </c>
      <c r="Z35" s="5">
        <v>99.1</v>
      </c>
      <c r="AA35" s="12">
        <v>43323.0</v>
      </c>
      <c r="AB35" s="5">
        <v>352.89</v>
      </c>
      <c r="AC35" s="5">
        <v>1.0</v>
      </c>
      <c r="AD35" s="12">
        <v>43325.0</v>
      </c>
      <c r="AE35" s="5">
        <v>404.13</v>
      </c>
      <c r="AF35" s="5">
        <v>1.0</v>
      </c>
      <c r="AG35" s="12">
        <v>43331.0</v>
      </c>
      <c r="AH35" s="5">
        <v>1459.8</v>
      </c>
      <c r="AI35" s="12">
        <v>43339.0</v>
      </c>
      <c r="AJ35" s="5">
        <v>6173.44</v>
      </c>
      <c r="BA35" s="17">
        <f t="shared" si="1"/>
        <v>0</v>
      </c>
      <c r="BE35">
        <f t="shared" si="2"/>
        <v>0</v>
      </c>
    </row>
    <row r="36">
      <c r="A36" s="5">
        <v>35.0</v>
      </c>
      <c r="B36" s="5" t="s">
        <v>115</v>
      </c>
      <c r="C36" s="5" t="s">
        <v>127</v>
      </c>
      <c r="D36" s="5">
        <v>25.0</v>
      </c>
      <c r="E36" s="5">
        <v>10.0</v>
      </c>
      <c r="F36" s="5">
        <v>40.0</v>
      </c>
      <c r="H36" s="5" t="s">
        <v>117</v>
      </c>
      <c r="I36" s="12">
        <v>43308.0</v>
      </c>
      <c r="J36" s="12">
        <v>43317.0</v>
      </c>
      <c r="K36" s="12">
        <v>43307.0</v>
      </c>
      <c r="L36" s="5" t="s">
        <v>81</v>
      </c>
      <c r="P36" s="12">
        <v>43315.0</v>
      </c>
      <c r="Q36" s="14">
        <v>0.5833333333333334</v>
      </c>
      <c r="R36" s="5">
        <v>19.35</v>
      </c>
      <c r="S36" s="22">
        <v>43315.0</v>
      </c>
      <c r="T36" s="14">
        <v>0.6979166666666666</v>
      </c>
      <c r="U36" s="5">
        <v>20.32</v>
      </c>
      <c r="V36" s="12">
        <v>43316.0</v>
      </c>
      <c r="W36" s="14">
        <v>0.20347222222222222</v>
      </c>
      <c r="X36" s="5">
        <v>12.65</v>
      </c>
      <c r="BA36" s="17">
        <f t="shared" si="1"/>
        <v>0</v>
      </c>
      <c r="BE36">
        <f t="shared" si="2"/>
        <v>0</v>
      </c>
    </row>
    <row r="37">
      <c r="A37" s="5">
        <v>36.0</v>
      </c>
      <c r="B37" s="5" t="s">
        <v>115</v>
      </c>
      <c r="C37" s="5" t="s">
        <v>127</v>
      </c>
      <c r="D37" s="5">
        <v>25.0</v>
      </c>
      <c r="E37" s="5">
        <v>10.0</v>
      </c>
      <c r="F37" s="5">
        <v>43.0</v>
      </c>
      <c r="H37" s="5" t="s">
        <v>125</v>
      </c>
      <c r="I37" s="12">
        <v>43308.0</v>
      </c>
      <c r="J37" s="12">
        <v>43317.0</v>
      </c>
      <c r="K37" s="12">
        <v>43307.0</v>
      </c>
      <c r="L37" s="5" t="s">
        <v>81</v>
      </c>
      <c r="P37" s="12">
        <v>43315.0</v>
      </c>
      <c r="Q37" s="14">
        <v>0.5840277777777778</v>
      </c>
      <c r="R37" s="5">
        <v>25.43</v>
      </c>
      <c r="S37" s="22">
        <v>43315.0</v>
      </c>
      <c r="T37" s="14">
        <v>0.6979166666666666</v>
      </c>
      <c r="U37" s="5">
        <v>29.8</v>
      </c>
      <c r="V37" s="12">
        <v>43316.0</v>
      </c>
      <c r="W37" s="14">
        <v>0.20347222222222222</v>
      </c>
      <c r="X37" s="5">
        <v>30.44</v>
      </c>
      <c r="BA37" s="17">
        <f t="shared" si="1"/>
        <v>0</v>
      </c>
      <c r="BE37">
        <f t="shared" si="2"/>
        <v>0</v>
      </c>
    </row>
    <row r="38">
      <c r="A38" s="5">
        <v>37.0</v>
      </c>
      <c r="B38" s="5" t="s">
        <v>73</v>
      </c>
      <c r="C38" s="5" t="s">
        <v>75</v>
      </c>
      <c r="D38" s="5">
        <v>25.0</v>
      </c>
      <c r="E38" s="5">
        <v>10.0</v>
      </c>
      <c r="F38" s="5">
        <v>35.0</v>
      </c>
      <c r="H38" s="5" t="s">
        <v>77</v>
      </c>
      <c r="I38" s="12">
        <v>43308.0</v>
      </c>
      <c r="J38" s="12">
        <v>43317.0</v>
      </c>
      <c r="K38" s="12">
        <v>43307.0</v>
      </c>
      <c r="L38" s="5" t="s">
        <v>81</v>
      </c>
      <c r="M38" s="12">
        <v>43315.0</v>
      </c>
      <c r="N38" s="14">
        <v>0.6361111111111111</v>
      </c>
      <c r="O38" s="5">
        <v>1.0</v>
      </c>
      <c r="P38" s="12">
        <v>43315.0</v>
      </c>
      <c r="Q38" s="14">
        <v>0.5854166666666667</v>
      </c>
      <c r="R38" s="5">
        <v>19.72</v>
      </c>
      <c r="S38" s="12">
        <v>43315.0</v>
      </c>
      <c r="T38" s="14">
        <v>0.6979166666666666</v>
      </c>
      <c r="U38" s="5">
        <v>20.69</v>
      </c>
      <c r="V38" s="12">
        <v>43316.0</v>
      </c>
      <c r="W38" s="14">
        <v>0.20347222222222222</v>
      </c>
      <c r="X38" s="5">
        <v>18.02</v>
      </c>
      <c r="BA38" s="17">
        <f t="shared" si="1"/>
        <v>0</v>
      </c>
      <c r="BE38">
        <f t="shared" si="2"/>
        <v>0</v>
      </c>
    </row>
    <row r="39">
      <c r="A39" s="5">
        <v>38.0</v>
      </c>
      <c r="B39" s="5" t="s">
        <v>115</v>
      </c>
      <c r="C39" s="5" t="s">
        <v>75</v>
      </c>
      <c r="D39" s="5">
        <v>25.0</v>
      </c>
      <c r="E39" s="5">
        <v>10.0</v>
      </c>
      <c r="F39" s="5">
        <v>40.0</v>
      </c>
      <c r="H39" s="5" t="s">
        <v>117</v>
      </c>
      <c r="I39" s="12">
        <v>43308.0</v>
      </c>
      <c r="K39" s="12">
        <v>43307.0</v>
      </c>
      <c r="L39" s="5" t="s">
        <v>81</v>
      </c>
      <c r="M39" s="12">
        <v>43315.0</v>
      </c>
      <c r="N39" s="14">
        <v>0.6305555555555555</v>
      </c>
      <c r="O39" s="5">
        <v>1.0</v>
      </c>
      <c r="P39" s="12">
        <v>43315.0</v>
      </c>
      <c r="Q39" s="14">
        <v>0.5861111111111111</v>
      </c>
      <c r="R39" s="5">
        <v>32.57</v>
      </c>
      <c r="S39" s="12">
        <v>43315.0</v>
      </c>
      <c r="T39" s="14">
        <v>0.6979166666666666</v>
      </c>
      <c r="U39" s="5">
        <v>35.77</v>
      </c>
      <c r="V39" s="12">
        <v>43316.0</v>
      </c>
      <c r="W39" s="14">
        <v>0.20347222222222222</v>
      </c>
      <c r="X39" s="5">
        <v>85.77</v>
      </c>
      <c r="Y39" s="12">
        <v>43319.0</v>
      </c>
      <c r="Z39" s="5">
        <v>129.07</v>
      </c>
      <c r="AA39" s="12">
        <v>43324.0</v>
      </c>
      <c r="AB39" s="5">
        <v>773.05</v>
      </c>
      <c r="AI39" s="26">
        <v>43332.0</v>
      </c>
      <c r="AJ39" s="5">
        <v>7174.55</v>
      </c>
      <c r="BA39" s="17">
        <f t="shared" si="1"/>
        <v>0</v>
      </c>
      <c r="BE39">
        <f t="shared" si="2"/>
        <v>0</v>
      </c>
    </row>
    <row r="40">
      <c r="A40" s="5">
        <v>39.0</v>
      </c>
      <c r="B40" s="5" t="s">
        <v>115</v>
      </c>
      <c r="C40" s="5" t="s">
        <v>75</v>
      </c>
      <c r="D40" s="5">
        <v>25.0</v>
      </c>
      <c r="E40" s="5">
        <v>10.0</v>
      </c>
      <c r="F40" s="5">
        <v>43.0</v>
      </c>
      <c r="H40" s="5" t="s">
        <v>125</v>
      </c>
      <c r="I40" s="12">
        <v>43308.0</v>
      </c>
      <c r="J40" s="12">
        <v>43316.0</v>
      </c>
      <c r="K40" s="12">
        <v>43307.0</v>
      </c>
      <c r="L40" s="5" t="s">
        <v>81</v>
      </c>
      <c r="M40" s="12">
        <v>43315.0</v>
      </c>
      <c r="N40" s="14">
        <v>0.6416666666666667</v>
      </c>
      <c r="O40" s="5">
        <v>1.0</v>
      </c>
      <c r="P40" s="12">
        <v>43315.0</v>
      </c>
      <c r="Q40" s="14">
        <v>0.5868055555555556</v>
      </c>
      <c r="R40" s="5">
        <v>16.94</v>
      </c>
      <c r="S40" s="12">
        <v>43315.0</v>
      </c>
      <c r="T40" s="14">
        <v>0.6979166666666666</v>
      </c>
      <c r="U40" s="5">
        <v>17.39</v>
      </c>
      <c r="V40" s="12">
        <v>43316.0</v>
      </c>
      <c r="W40" s="14">
        <v>0.20347222222222222</v>
      </c>
      <c r="X40" s="5">
        <v>9.42</v>
      </c>
      <c r="BA40" s="17">
        <f t="shared" si="1"/>
        <v>0</v>
      </c>
      <c r="BE40">
        <f t="shared" si="2"/>
        <v>0</v>
      </c>
      <c r="BK40" s="5"/>
      <c r="BL40" s="5" t="s">
        <v>130</v>
      </c>
    </row>
    <row r="41">
      <c r="A41" s="5">
        <v>40.0</v>
      </c>
      <c r="B41" s="5" t="s">
        <v>73</v>
      </c>
      <c r="C41" s="5" t="s">
        <v>127</v>
      </c>
      <c r="D41" s="5">
        <v>25.0</v>
      </c>
      <c r="E41" s="5">
        <v>10.0</v>
      </c>
      <c r="F41" s="5">
        <v>35.0</v>
      </c>
      <c r="H41" s="5" t="s">
        <v>77</v>
      </c>
      <c r="I41" s="12">
        <v>43308.0</v>
      </c>
      <c r="K41" s="12">
        <v>43307.0</v>
      </c>
      <c r="L41" s="5" t="s">
        <v>81</v>
      </c>
      <c r="P41" s="12">
        <v>43315.0</v>
      </c>
      <c r="Q41" s="14">
        <v>0.5888888888888889</v>
      </c>
      <c r="R41" s="5">
        <v>25.36</v>
      </c>
      <c r="S41" s="22">
        <v>43315.0</v>
      </c>
      <c r="T41" s="14">
        <v>0.6979166666666666</v>
      </c>
      <c r="U41" s="5">
        <v>31.13</v>
      </c>
      <c r="V41" s="12">
        <v>43316.0</v>
      </c>
      <c r="W41" s="14">
        <v>0.20347222222222222</v>
      </c>
      <c r="X41" s="5">
        <v>103.32</v>
      </c>
      <c r="Y41" s="12">
        <v>43319.0</v>
      </c>
      <c r="Z41" s="5">
        <v>99.36</v>
      </c>
      <c r="AA41" s="12">
        <v>43324.0</v>
      </c>
      <c r="AB41" s="5">
        <v>609.4</v>
      </c>
      <c r="AF41" s="12"/>
      <c r="AG41" s="12"/>
      <c r="AH41" s="12"/>
      <c r="AI41" s="12">
        <v>43330.0</v>
      </c>
      <c r="AJ41" s="5">
        <v>2792.65</v>
      </c>
      <c r="BA41" s="17">
        <f t="shared" si="1"/>
        <v>0</v>
      </c>
      <c r="BE41">
        <f t="shared" si="2"/>
        <v>0</v>
      </c>
    </row>
    <row r="42">
      <c r="A42" s="5">
        <v>41.0</v>
      </c>
      <c r="B42" s="5" t="s">
        <v>115</v>
      </c>
      <c r="C42" s="5" t="s">
        <v>127</v>
      </c>
      <c r="D42" s="5">
        <v>25.0</v>
      </c>
      <c r="E42" s="5">
        <v>10.0</v>
      </c>
      <c r="F42" s="5">
        <v>40.0</v>
      </c>
      <c r="H42" s="5" t="s">
        <v>117</v>
      </c>
      <c r="I42" s="12">
        <v>43308.0</v>
      </c>
      <c r="J42" s="12">
        <v>43325.0</v>
      </c>
      <c r="K42" s="12">
        <v>43307.0</v>
      </c>
      <c r="L42" s="5" t="s">
        <v>81</v>
      </c>
      <c r="P42" s="12">
        <v>43315.0</v>
      </c>
      <c r="Q42" s="14">
        <v>0.5895833333333333</v>
      </c>
      <c r="R42" s="5">
        <v>22.85</v>
      </c>
      <c r="S42" s="22">
        <v>43315.0</v>
      </c>
      <c r="T42" s="14">
        <v>0.6979166666666666</v>
      </c>
      <c r="U42" s="5">
        <v>24.26</v>
      </c>
      <c r="V42" s="12">
        <v>43316.0</v>
      </c>
      <c r="W42" s="14">
        <v>0.20347222222222222</v>
      </c>
      <c r="X42" s="5">
        <v>24.46</v>
      </c>
      <c r="BA42" s="17">
        <f t="shared" si="1"/>
        <v>0</v>
      </c>
      <c r="BE42">
        <f t="shared" si="2"/>
        <v>0</v>
      </c>
    </row>
    <row r="43">
      <c r="A43" s="5">
        <v>42.0</v>
      </c>
      <c r="B43" s="5" t="s">
        <v>115</v>
      </c>
      <c r="C43" s="5" t="s">
        <v>127</v>
      </c>
      <c r="D43" s="5">
        <v>25.0</v>
      </c>
      <c r="E43" s="5">
        <v>10.0</v>
      </c>
      <c r="F43" s="5">
        <v>43.0</v>
      </c>
      <c r="H43" s="5" t="s">
        <v>125</v>
      </c>
      <c r="I43" s="12">
        <v>43308.0</v>
      </c>
      <c r="J43" s="12">
        <v>43317.0</v>
      </c>
      <c r="K43" s="12">
        <v>43307.0</v>
      </c>
      <c r="L43" s="5" t="s">
        <v>81</v>
      </c>
      <c r="P43" s="12">
        <v>43315.0</v>
      </c>
      <c r="Q43" s="14">
        <v>0.5902777777777778</v>
      </c>
      <c r="R43" s="5">
        <v>17.29</v>
      </c>
      <c r="S43" s="22">
        <v>43315.0</v>
      </c>
      <c r="T43" s="14">
        <v>0.6979166666666666</v>
      </c>
      <c r="U43" s="5">
        <v>18.83</v>
      </c>
      <c r="V43" s="12">
        <v>43316.0</v>
      </c>
      <c r="W43" s="14">
        <v>0.20347222222222222</v>
      </c>
      <c r="X43" s="5">
        <v>12.5</v>
      </c>
      <c r="BA43" s="17">
        <f t="shared" si="1"/>
        <v>0</v>
      </c>
      <c r="BE43">
        <f t="shared" si="2"/>
        <v>0</v>
      </c>
    </row>
    <row r="44">
      <c r="A44" s="5">
        <v>43.0</v>
      </c>
      <c r="B44" s="5" t="s">
        <v>73</v>
      </c>
      <c r="C44" s="5" t="s">
        <v>75</v>
      </c>
      <c r="D44" s="5">
        <v>25.0</v>
      </c>
      <c r="E44" s="5">
        <v>10.0</v>
      </c>
      <c r="F44" s="5">
        <v>35.0</v>
      </c>
      <c r="H44" s="5" t="s">
        <v>77</v>
      </c>
      <c r="I44" s="12">
        <v>43308.0</v>
      </c>
      <c r="J44" s="12">
        <v>43317.0</v>
      </c>
      <c r="K44" s="12">
        <v>43307.0</v>
      </c>
      <c r="L44" s="5" t="s">
        <v>81</v>
      </c>
      <c r="M44" s="12">
        <v>43315.0</v>
      </c>
      <c r="N44" s="14">
        <v>0.6354166666666666</v>
      </c>
      <c r="O44" s="5">
        <v>2.0</v>
      </c>
      <c r="P44" s="12">
        <v>43315.0</v>
      </c>
      <c r="Q44" s="14">
        <v>0.5916666666666667</v>
      </c>
      <c r="R44" s="5">
        <v>32.08</v>
      </c>
      <c r="S44" s="12">
        <v>43315.0</v>
      </c>
      <c r="T44" s="14">
        <v>0.6979166666666666</v>
      </c>
      <c r="U44" s="5">
        <v>33.76</v>
      </c>
      <c r="V44" s="12">
        <v>43316.0</v>
      </c>
      <c r="W44" s="14">
        <v>0.20347222222222222</v>
      </c>
      <c r="X44" s="5">
        <v>17.47</v>
      </c>
      <c r="BA44" s="17">
        <f t="shared" si="1"/>
        <v>0</v>
      </c>
      <c r="BE44">
        <f t="shared" si="2"/>
        <v>0</v>
      </c>
    </row>
    <row r="45">
      <c r="A45" s="5">
        <v>44.0</v>
      </c>
      <c r="B45" s="5" t="s">
        <v>115</v>
      </c>
      <c r="C45" s="5" t="s">
        <v>75</v>
      </c>
      <c r="D45" s="5">
        <v>25.0</v>
      </c>
      <c r="E45" s="5">
        <v>10.0</v>
      </c>
      <c r="F45" s="5">
        <v>40.0</v>
      </c>
      <c r="H45" s="5" t="s">
        <v>117</v>
      </c>
      <c r="I45" s="12">
        <v>43309.0</v>
      </c>
      <c r="K45" s="12">
        <v>43307.0</v>
      </c>
      <c r="L45" s="5" t="s">
        <v>81</v>
      </c>
      <c r="M45" s="12">
        <v>43315.0</v>
      </c>
      <c r="N45" s="14">
        <v>0.6298611111111111</v>
      </c>
      <c r="O45" s="5">
        <v>1.0</v>
      </c>
      <c r="P45" s="12">
        <v>43315.0</v>
      </c>
      <c r="Q45" s="14">
        <v>0.5930555555555556</v>
      </c>
      <c r="R45" s="5">
        <v>23.66</v>
      </c>
      <c r="S45" s="12">
        <v>43315.0</v>
      </c>
      <c r="T45" s="14">
        <v>0.6979166666666666</v>
      </c>
      <c r="U45" s="5">
        <v>25.44</v>
      </c>
      <c r="V45" s="12">
        <v>43316.0</v>
      </c>
      <c r="W45" s="14">
        <v>0.20347222222222222</v>
      </c>
      <c r="X45" s="5">
        <v>41.55</v>
      </c>
      <c r="Y45" s="16">
        <v>43320.0</v>
      </c>
      <c r="Z45" s="5">
        <v>62.65</v>
      </c>
      <c r="AA45" s="16">
        <v>43326.0</v>
      </c>
      <c r="AB45" s="5">
        <v>201.23</v>
      </c>
      <c r="AC45" s="5">
        <v>1.0</v>
      </c>
      <c r="AD45" s="12">
        <v>43336.0</v>
      </c>
      <c r="AE45" s="5">
        <v>725.32</v>
      </c>
      <c r="AI45" s="12">
        <v>43348.0</v>
      </c>
      <c r="AJ45" s="5">
        <v>5774.13</v>
      </c>
      <c r="AO45" s="12">
        <v>43343.0</v>
      </c>
      <c r="AP45" s="5">
        <v>2261.44</v>
      </c>
      <c r="BA45" s="17">
        <f t="shared" si="1"/>
        <v>0</v>
      </c>
      <c r="BE45">
        <f t="shared" si="2"/>
        <v>0</v>
      </c>
      <c r="BJ45" s="5">
        <v>1.0</v>
      </c>
    </row>
    <row r="46">
      <c r="A46" s="5">
        <v>45.0</v>
      </c>
      <c r="B46" s="5" t="s">
        <v>115</v>
      </c>
      <c r="C46" s="5" t="s">
        <v>75</v>
      </c>
      <c r="D46" s="5">
        <v>25.0</v>
      </c>
      <c r="E46" s="5">
        <v>10.0</v>
      </c>
      <c r="F46" s="5">
        <v>43.0</v>
      </c>
      <c r="H46" s="5" t="s">
        <v>125</v>
      </c>
      <c r="I46" s="12">
        <v>43309.0</v>
      </c>
      <c r="J46" s="12">
        <v>43316.0</v>
      </c>
      <c r="K46" s="12">
        <v>43307.0</v>
      </c>
      <c r="L46" s="5" t="s">
        <v>81</v>
      </c>
      <c r="M46" s="12">
        <v>43315.0</v>
      </c>
      <c r="N46" s="14">
        <v>0.6409722222222223</v>
      </c>
      <c r="O46" s="5">
        <v>1.0</v>
      </c>
      <c r="P46" s="12">
        <v>43315.0</v>
      </c>
      <c r="Q46" s="14">
        <v>0.5944444444444444</v>
      </c>
      <c r="R46" s="5">
        <v>30.67</v>
      </c>
      <c r="S46" s="12">
        <v>43315.0</v>
      </c>
      <c r="T46" s="14">
        <v>0.6979166666666666</v>
      </c>
      <c r="U46" s="5">
        <v>34.69</v>
      </c>
      <c r="BA46" s="17">
        <f t="shared" si="1"/>
        <v>0</v>
      </c>
      <c r="BE46">
        <f t="shared" si="2"/>
        <v>0</v>
      </c>
    </row>
    <row r="47">
      <c r="A47" s="5">
        <v>46.0</v>
      </c>
      <c r="B47" s="5" t="s">
        <v>73</v>
      </c>
      <c r="C47" s="5" t="s">
        <v>127</v>
      </c>
      <c r="D47" s="5">
        <v>25.0</v>
      </c>
      <c r="E47" s="5">
        <v>10.0</v>
      </c>
      <c r="F47" s="5">
        <v>35.0</v>
      </c>
      <c r="H47" s="5" t="s">
        <v>77</v>
      </c>
      <c r="I47" s="12">
        <v>43309.0</v>
      </c>
      <c r="J47" s="16">
        <v>43320.0</v>
      </c>
      <c r="K47" s="12">
        <v>43307.0</v>
      </c>
      <c r="L47" s="5" t="s">
        <v>81</v>
      </c>
      <c r="P47" s="12">
        <v>43315.0</v>
      </c>
      <c r="Q47" s="14">
        <v>0.5958333333333333</v>
      </c>
      <c r="R47" s="5">
        <v>31.29</v>
      </c>
      <c r="S47" s="22">
        <v>43315.0</v>
      </c>
      <c r="T47" s="14">
        <v>0.6979166666666666</v>
      </c>
      <c r="U47" s="5">
        <v>35.45</v>
      </c>
      <c r="V47" s="12">
        <v>43316.0</v>
      </c>
      <c r="W47" s="14">
        <v>0.20347222222222222</v>
      </c>
      <c r="X47" s="5">
        <v>34.68</v>
      </c>
      <c r="BA47" s="17">
        <f t="shared" si="1"/>
        <v>0</v>
      </c>
      <c r="BE47">
        <f t="shared" si="2"/>
        <v>0</v>
      </c>
    </row>
    <row r="48">
      <c r="A48" s="5">
        <v>47.0</v>
      </c>
      <c r="B48" s="5" t="s">
        <v>115</v>
      </c>
      <c r="C48" s="5" t="s">
        <v>127</v>
      </c>
      <c r="D48" s="5">
        <v>25.0</v>
      </c>
      <c r="E48" s="5">
        <v>10.0</v>
      </c>
      <c r="F48" s="5">
        <v>40.0</v>
      </c>
      <c r="H48" s="5" t="s">
        <v>117</v>
      </c>
      <c r="I48" s="12">
        <v>43309.0</v>
      </c>
      <c r="K48" s="12">
        <v>43307.0</v>
      </c>
      <c r="L48" s="5" t="s">
        <v>81</v>
      </c>
      <c r="P48" s="12">
        <v>43315.0</v>
      </c>
      <c r="Q48" s="14">
        <v>0.5965277777777778</v>
      </c>
      <c r="R48" s="5">
        <v>44.47</v>
      </c>
      <c r="S48" s="22">
        <v>43315.0</v>
      </c>
      <c r="T48" s="14">
        <v>0.6979166666666666</v>
      </c>
      <c r="U48" s="5">
        <v>45.82</v>
      </c>
      <c r="V48" s="12">
        <v>43316.0</v>
      </c>
      <c r="W48" s="14">
        <v>0.20347222222222222</v>
      </c>
      <c r="X48" s="5">
        <v>94.84</v>
      </c>
      <c r="Y48" s="12">
        <v>43319.0</v>
      </c>
      <c r="Z48" s="5">
        <v>136.67</v>
      </c>
      <c r="AA48" s="12">
        <v>43324.0</v>
      </c>
      <c r="AB48" s="5">
        <v>674.89</v>
      </c>
      <c r="AI48" s="26">
        <v>43332.0</v>
      </c>
      <c r="AJ48" s="5">
        <v>6078.74</v>
      </c>
      <c r="BA48" s="17">
        <f t="shared" si="1"/>
        <v>0</v>
      </c>
      <c r="BE48">
        <f t="shared" si="2"/>
        <v>0</v>
      </c>
    </row>
    <row r="49">
      <c r="A49" s="5">
        <v>48.0</v>
      </c>
      <c r="B49" s="5" t="s">
        <v>115</v>
      </c>
      <c r="C49" s="5" t="s">
        <v>127</v>
      </c>
      <c r="D49" s="5">
        <v>25.0</v>
      </c>
      <c r="E49" s="5">
        <v>10.0</v>
      </c>
      <c r="F49" s="5">
        <v>43.0</v>
      </c>
      <c r="H49" s="5" t="s">
        <v>125</v>
      </c>
      <c r="I49" s="12">
        <v>43309.0</v>
      </c>
      <c r="J49" s="12">
        <v>43317.0</v>
      </c>
      <c r="K49" s="12">
        <v>43307.0</v>
      </c>
      <c r="L49" s="5" t="s">
        <v>81</v>
      </c>
      <c r="P49" s="12">
        <v>43315.0</v>
      </c>
      <c r="Q49" s="14">
        <v>0.5972222222222222</v>
      </c>
      <c r="R49" s="5">
        <v>35.32</v>
      </c>
      <c r="S49" s="22">
        <v>43315.0</v>
      </c>
      <c r="T49" s="14">
        <v>0.6979166666666666</v>
      </c>
      <c r="U49" s="5">
        <v>33.71</v>
      </c>
      <c r="V49" s="12">
        <v>43316.0</v>
      </c>
      <c r="W49" s="14">
        <v>0.20347222222222222</v>
      </c>
      <c r="X49" s="5">
        <v>17.84</v>
      </c>
      <c r="BA49" s="17">
        <f t="shared" si="1"/>
        <v>0</v>
      </c>
      <c r="BE49">
        <f t="shared" si="2"/>
        <v>0</v>
      </c>
    </row>
    <row r="50">
      <c r="A50" s="5">
        <v>49.0</v>
      </c>
      <c r="B50" s="5" t="s">
        <v>73</v>
      </c>
      <c r="C50" s="5" t="s">
        <v>75</v>
      </c>
      <c r="D50" s="5">
        <v>25.0</v>
      </c>
      <c r="E50" s="5">
        <v>10.0</v>
      </c>
      <c r="F50" s="5">
        <v>35.0</v>
      </c>
      <c r="H50" s="5" t="s">
        <v>77</v>
      </c>
      <c r="I50" s="12">
        <v>43309.0</v>
      </c>
      <c r="K50" s="12">
        <v>43307.0</v>
      </c>
      <c r="L50" s="5" t="s">
        <v>81</v>
      </c>
      <c r="M50" s="12">
        <v>43315.0</v>
      </c>
      <c r="N50" s="14">
        <v>0.6340277777777777</v>
      </c>
      <c r="O50" s="5">
        <v>1.0</v>
      </c>
      <c r="P50" s="12">
        <v>43315.0</v>
      </c>
      <c r="Q50" s="14">
        <v>0.6083333333333333</v>
      </c>
      <c r="R50" s="5">
        <v>33.24</v>
      </c>
      <c r="S50" s="12">
        <v>43315.0</v>
      </c>
      <c r="T50" s="14">
        <v>0.6979166666666666</v>
      </c>
      <c r="U50" s="5">
        <v>39.12</v>
      </c>
      <c r="V50" s="12">
        <v>43316.0</v>
      </c>
      <c r="W50" s="14">
        <v>0.20347222222222222</v>
      </c>
      <c r="X50" s="5">
        <v>47.8</v>
      </c>
      <c r="Y50" s="12">
        <v>43321.0</v>
      </c>
      <c r="Z50" s="5">
        <v>66.97</v>
      </c>
      <c r="AA50" s="16">
        <v>43326.0</v>
      </c>
      <c r="AB50" s="5">
        <v>210.83</v>
      </c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>
        <v>43332.0</v>
      </c>
      <c r="BA50" s="17">
        <f t="shared" si="1"/>
        <v>13</v>
      </c>
      <c r="BB50" s="5">
        <v>12.0</v>
      </c>
      <c r="BC50" s="5">
        <v>1.0</v>
      </c>
      <c r="BE50">
        <f t="shared" si="2"/>
        <v>13</v>
      </c>
      <c r="BF50" s="12">
        <v>43338.0</v>
      </c>
      <c r="BK50" s="5"/>
      <c r="BL50" s="5" t="s">
        <v>133</v>
      </c>
    </row>
    <row r="51">
      <c r="A51" s="5">
        <v>50.0</v>
      </c>
      <c r="B51" s="5" t="s">
        <v>115</v>
      </c>
      <c r="C51" s="5" t="s">
        <v>75</v>
      </c>
      <c r="D51" s="5">
        <v>25.0</v>
      </c>
      <c r="E51" s="5">
        <v>10.0</v>
      </c>
      <c r="F51" s="5">
        <v>40.0</v>
      </c>
      <c r="H51" s="5" t="s">
        <v>117</v>
      </c>
      <c r="I51" s="12">
        <v>43309.0</v>
      </c>
      <c r="J51" s="12">
        <v>43316.0</v>
      </c>
      <c r="K51" s="12">
        <v>43307.0</v>
      </c>
      <c r="L51" s="5" t="s">
        <v>81</v>
      </c>
      <c r="M51" s="12">
        <v>43315.0</v>
      </c>
      <c r="N51" s="14">
        <v>0.6291666666666667</v>
      </c>
      <c r="O51" s="5">
        <v>1.0</v>
      </c>
      <c r="P51" s="12">
        <v>43315.0</v>
      </c>
      <c r="Q51" s="14">
        <v>0.6090277777777777</v>
      </c>
      <c r="R51" s="5">
        <v>24.95</v>
      </c>
      <c r="S51" s="12">
        <v>43315.0</v>
      </c>
      <c r="T51" s="14">
        <v>0.6979166666666666</v>
      </c>
      <c r="U51" s="5">
        <v>26.41</v>
      </c>
      <c r="V51" s="12">
        <v>43316.0</v>
      </c>
      <c r="W51" s="14">
        <v>0.20347222222222222</v>
      </c>
      <c r="X51" s="5">
        <v>16.79</v>
      </c>
      <c r="BA51" s="17">
        <f t="shared" si="1"/>
        <v>0</v>
      </c>
      <c r="BE51">
        <f t="shared" si="2"/>
        <v>0</v>
      </c>
      <c r="BK51" s="5"/>
      <c r="BL51" s="5" t="s">
        <v>130</v>
      </c>
    </row>
    <row r="52">
      <c r="A52" s="5">
        <v>51.0</v>
      </c>
      <c r="B52" s="5" t="s">
        <v>115</v>
      </c>
      <c r="C52" s="5" t="s">
        <v>75</v>
      </c>
      <c r="D52" s="5">
        <v>25.0</v>
      </c>
      <c r="E52" s="5">
        <v>10.0</v>
      </c>
      <c r="F52" s="5">
        <v>43.0</v>
      </c>
      <c r="H52" s="5" t="s">
        <v>125</v>
      </c>
      <c r="I52" s="12">
        <v>43309.0</v>
      </c>
      <c r="J52" s="12">
        <v>43316.0</v>
      </c>
      <c r="K52" s="12">
        <v>43307.0</v>
      </c>
      <c r="L52" s="5" t="s">
        <v>81</v>
      </c>
      <c r="M52" s="12">
        <v>43315.0</v>
      </c>
      <c r="N52" s="14">
        <v>0.6395833333333333</v>
      </c>
      <c r="O52" s="5">
        <v>1.0</v>
      </c>
      <c r="P52" s="12">
        <v>43315.0</v>
      </c>
      <c r="Q52" s="14">
        <v>0.6097222222222223</v>
      </c>
      <c r="R52" s="5">
        <v>35.55</v>
      </c>
      <c r="S52" s="12">
        <v>43315.0</v>
      </c>
      <c r="T52" s="14">
        <v>0.6979166666666666</v>
      </c>
      <c r="U52" s="5">
        <v>29.34</v>
      </c>
      <c r="BA52" s="17">
        <f t="shared" si="1"/>
        <v>0</v>
      </c>
      <c r="BE52">
        <f t="shared" si="2"/>
        <v>0</v>
      </c>
      <c r="BK52" s="5"/>
      <c r="BL52" s="5" t="s">
        <v>134</v>
      </c>
    </row>
    <row r="53">
      <c r="A53" s="5">
        <v>52.0</v>
      </c>
      <c r="B53" s="5" t="s">
        <v>73</v>
      </c>
      <c r="C53" s="5" t="s">
        <v>127</v>
      </c>
      <c r="D53" s="5">
        <v>25.0</v>
      </c>
      <c r="E53" s="5">
        <v>10.0</v>
      </c>
      <c r="F53" s="5">
        <v>35.0</v>
      </c>
      <c r="H53" s="5" t="s">
        <v>77</v>
      </c>
      <c r="I53" s="12">
        <v>43309.0</v>
      </c>
      <c r="J53" s="12">
        <v>43319.0</v>
      </c>
      <c r="K53" s="12">
        <v>43307.0</v>
      </c>
      <c r="L53" s="5" t="s">
        <v>81</v>
      </c>
      <c r="P53" s="12">
        <v>43315.0</v>
      </c>
      <c r="Q53" s="14">
        <v>0.6104166666666667</v>
      </c>
      <c r="R53" s="5">
        <v>31.74</v>
      </c>
      <c r="S53" s="22">
        <v>43315.0</v>
      </c>
      <c r="T53" s="14">
        <v>0.6979166666666666</v>
      </c>
      <c r="U53" s="5">
        <v>29.6</v>
      </c>
      <c r="V53" s="12">
        <v>43316.0</v>
      </c>
      <c r="W53" s="14">
        <v>0.20347222222222222</v>
      </c>
      <c r="X53" s="5">
        <v>25.43</v>
      </c>
      <c r="BA53" s="17">
        <f t="shared" si="1"/>
        <v>0</v>
      </c>
      <c r="BE53">
        <f t="shared" si="2"/>
        <v>0</v>
      </c>
    </row>
    <row r="54">
      <c r="A54" s="5">
        <v>53.0</v>
      </c>
      <c r="B54" s="5" t="s">
        <v>115</v>
      </c>
      <c r="C54" s="5" t="s">
        <v>127</v>
      </c>
      <c r="D54" s="5">
        <v>25.0</v>
      </c>
      <c r="E54" s="5">
        <v>10.0</v>
      </c>
      <c r="F54" s="5">
        <v>40.0</v>
      </c>
      <c r="H54" s="5" t="s">
        <v>117</v>
      </c>
      <c r="I54" s="12">
        <v>43309.0</v>
      </c>
      <c r="J54" s="12">
        <v>43329.0</v>
      </c>
      <c r="K54" s="12">
        <v>43307.0</v>
      </c>
      <c r="L54" s="5" t="s">
        <v>81</v>
      </c>
      <c r="P54" s="12">
        <v>43315.0</v>
      </c>
      <c r="Q54" s="14">
        <v>0.6111111111111112</v>
      </c>
      <c r="R54" s="5">
        <v>29.59</v>
      </c>
      <c r="S54" s="22">
        <v>43315.0</v>
      </c>
      <c r="T54" s="14">
        <v>0.6979166666666666</v>
      </c>
      <c r="U54" s="5">
        <v>29.29</v>
      </c>
      <c r="V54" s="12">
        <v>43316.0</v>
      </c>
      <c r="W54" s="14">
        <v>0.20347222222222222</v>
      </c>
      <c r="X54" s="5">
        <v>24.93</v>
      </c>
      <c r="Y54" s="22">
        <v>43321.0</v>
      </c>
      <c r="Z54" s="5">
        <v>51.15</v>
      </c>
      <c r="BA54" s="17">
        <f t="shared" si="1"/>
        <v>0</v>
      </c>
      <c r="BE54">
        <f t="shared" si="2"/>
        <v>0</v>
      </c>
    </row>
    <row r="55">
      <c r="A55" s="5">
        <v>54.0</v>
      </c>
      <c r="B55" s="5" t="s">
        <v>115</v>
      </c>
      <c r="C55" s="5" t="s">
        <v>127</v>
      </c>
      <c r="D55" s="5">
        <v>25.0</v>
      </c>
      <c r="E55" s="5">
        <v>10.0</v>
      </c>
      <c r="F55" s="5">
        <v>43.0</v>
      </c>
      <c r="H55" s="5" t="s">
        <v>125</v>
      </c>
      <c r="I55" s="12">
        <v>43309.0</v>
      </c>
      <c r="J55" s="12">
        <v>43317.0</v>
      </c>
      <c r="K55" s="12">
        <v>43307.0</v>
      </c>
      <c r="L55" s="5" t="s">
        <v>81</v>
      </c>
      <c r="P55" s="12">
        <v>43315.0</v>
      </c>
      <c r="Q55" s="14">
        <v>0.6118055555555556</v>
      </c>
      <c r="R55" s="5">
        <v>31.73</v>
      </c>
      <c r="S55" s="22">
        <v>43315.0</v>
      </c>
      <c r="T55" s="14">
        <v>0.6979166666666666</v>
      </c>
      <c r="U55" s="5">
        <v>36.33</v>
      </c>
      <c r="V55" s="12">
        <v>43316.0</v>
      </c>
      <c r="W55" s="14">
        <v>0.20347222222222222</v>
      </c>
      <c r="X55" s="5">
        <v>24.23</v>
      </c>
      <c r="BA55" s="17">
        <f t="shared" si="1"/>
        <v>0</v>
      </c>
      <c r="BE55">
        <f t="shared" si="2"/>
        <v>0</v>
      </c>
    </row>
    <row r="56">
      <c r="A56" s="5">
        <v>55.0</v>
      </c>
      <c r="B56" s="5" t="s">
        <v>73</v>
      </c>
      <c r="C56" s="5" t="s">
        <v>75</v>
      </c>
      <c r="D56" s="5">
        <v>25.0</v>
      </c>
      <c r="E56" s="5">
        <v>10.0</v>
      </c>
      <c r="F56" s="5">
        <v>35.0</v>
      </c>
      <c r="H56" s="5" t="s">
        <v>77</v>
      </c>
      <c r="I56" s="12">
        <v>43309.0</v>
      </c>
      <c r="K56" s="12">
        <v>43307.0</v>
      </c>
      <c r="L56" s="5" t="s">
        <v>81</v>
      </c>
      <c r="M56" s="12">
        <v>43315.0</v>
      </c>
      <c r="N56" s="14">
        <v>0.6333333333333333</v>
      </c>
      <c r="O56" s="5">
        <v>1.0</v>
      </c>
      <c r="P56" s="12">
        <v>43315.0</v>
      </c>
      <c r="Q56" s="14">
        <v>0.6125</v>
      </c>
      <c r="R56" s="5">
        <v>19.86</v>
      </c>
      <c r="S56" s="12">
        <v>43315.0</v>
      </c>
      <c r="T56" s="14">
        <v>0.6979166666666666</v>
      </c>
      <c r="U56" s="5">
        <v>22.57</v>
      </c>
      <c r="V56" s="12">
        <v>43316.0</v>
      </c>
      <c r="W56" s="14">
        <v>0.20347222222222222</v>
      </c>
      <c r="X56" s="5">
        <v>46.34</v>
      </c>
      <c r="Y56" s="12">
        <v>43319.0</v>
      </c>
      <c r="Z56" s="5">
        <v>54.19</v>
      </c>
      <c r="AA56" s="12">
        <v>43325.0</v>
      </c>
      <c r="AB56" s="5">
        <v>268.21</v>
      </c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>
        <v>43332.0</v>
      </c>
      <c r="AZ56" s="5">
        <v>1119.07</v>
      </c>
      <c r="BA56" s="17">
        <f t="shared" si="1"/>
        <v>62</v>
      </c>
      <c r="BB56" s="5">
        <v>61.0</v>
      </c>
      <c r="BC56" s="5">
        <v>1.0</v>
      </c>
      <c r="BE56">
        <f t="shared" si="2"/>
        <v>62</v>
      </c>
      <c r="BF56" s="12">
        <v>43338.0</v>
      </c>
    </row>
    <row r="57">
      <c r="A57" s="5">
        <v>56.0</v>
      </c>
      <c r="B57" s="5" t="s">
        <v>115</v>
      </c>
      <c r="C57" s="5" t="s">
        <v>75</v>
      </c>
      <c r="D57" s="5">
        <v>25.0</v>
      </c>
      <c r="E57" s="5">
        <v>10.0</v>
      </c>
      <c r="F57" s="5">
        <v>40.0</v>
      </c>
      <c r="H57" s="5" t="s">
        <v>117</v>
      </c>
      <c r="I57" s="12">
        <v>43309.0</v>
      </c>
      <c r="J57" s="12">
        <v>43354.0</v>
      </c>
      <c r="K57" s="12">
        <v>43307.0</v>
      </c>
      <c r="L57" s="5" t="s">
        <v>81</v>
      </c>
      <c r="M57" s="12">
        <v>43315.0</v>
      </c>
      <c r="N57" s="14">
        <v>0.6277777777777778</v>
      </c>
      <c r="O57" s="5">
        <v>1.0</v>
      </c>
      <c r="P57" s="12">
        <v>43315.0</v>
      </c>
      <c r="Q57" s="14">
        <v>0.6131944444444445</v>
      </c>
      <c r="R57" s="5">
        <v>28.2</v>
      </c>
      <c r="S57" s="12">
        <v>43315.0</v>
      </c>
      <c r="T57" s="14">
        <v>0.6979166666666666</v>
      </c>
      <c r="U57" s="5">
        <v>27.3</v>
      </c>
      <c r="V57" s="12">
        <v>43316.0</v>
      </c>
      <c r="W57" s="14">
        <v>0.20347222222222222</v>
      </c>
      <c r="X57" s="5">
        <v>57.61</v>
      </c>
      <c r="Y57" s="12">
        <v>43319.0</v>
      </c>
      <c r="Z57" s="5">
        <v>79.82</v>
      </c>
      <c r="AA57" s="12">
        <v>43324.0</v>
      </c>
      <c r="AB57" s="5">
        <v>317.14</v>
      </c>
      <c r="AC57" s="5">
        <v>1.0</v>
      </c>
      <c r="AD57" s="12">
        <v>43329.0</v>
      </c>
      <c r="AE57" s="5">
        <v>1565.61</v>
      </c>
      <c r="AO57" s="12">
        <v>43338.0</v>
      </c>
      <c r="AP57" s="5">
        <v>10622.48</v>
      </c>
      <c r="AQ57" s="12">
        <v>43343.0</v>
      </c>
      <c r="AR57" s="5">
        <v>10184.5</v>
      </c>
      <c r="AS57" s="12">
        <v>43350.0</v>
      </c>
      <c r="AT57" s="5">
        <v>10755.85</v>
      </c>
      <c r="AU57" s="12">
        <v>43354.0</v>
      </c>
      <c r="AV57" s="5">
        <v>9312.6</v>
      </c>
      <c r="AW57" s="12"/>
      <c r="AX57" s="12"/>
      <c r="AY57" s="12"/>
      <c r="BA57" s="17">
        <f t="shared" si="1"/>
        <v>0</v>
      </c>
      <c r="BE57">
        <f t="shared" si="2"/>
        <v>0</v>
      </c>
      <c r="BK57" s="5"/>
      <c r="BL57" s="5" t="s">
        <v>137</v>
      </c>
    </row>
    <row r="58">
      <c r="A58" s="5">
        <v>57.0</v>
      </c>
      <c r="B58" s="5" t="s">
        <v>115</v>
      </c>
      <c r="C58" s="5" t="s">
        <v>75</v>
      </c>
      <c r="D58" s="5">
        <v>25.0</v>
      </c>
      <c r="E58" s="5">
        <v>10.0</v>
      </c>
      <c r="F58" s="5">
        <v>43.0</v>
      </c>
      <c r="H58" s="5" t="s">
        <v>125</v>
      </c>
      <c r="I58" s="12">
        <v>43309.0</v>
      </c>
      <c r="J58" s="12">
        <v>43317.0</v>
      </c>
      <c r="K58" s="12">
        <v>43307.0</v>
      </c>
      <c r="L58" s="5" t="s">
        <v>81</v>
      </c>
      <c r="M58" s="12">
        <v>43315.0</v>
      </c>
      <c r="N58" s="14">
        <v>0.6388888888888888</v>
      </c>
      <c r="O58" s="5">
        <v>1.0</v>
      </c>
      <c r="P58" s="12">
        <v>43315.0</v>
      </c>
      <c r="Q58" s="14">
        <v>0.6138888888888889</v>
      </c>
      <c r="R58" s="5">
        <v>34.96</v>
      </c>
      <c r="S58" s="12">
        <v>43315.0</v>
      </c>
      <c r="T58" s="14">
        <v>0.6979166666666666</v>
      </c>
      <c r="U58" s="5">
        <v>37.36</v>
      </c>
      <c r="V58" s="12">
        <v>43316.0</v>
      </c>
      <c r="W58" s="14">
        <v>0.20347222222222222</v>
      </c>
      <c r="X58" s="5">
        <v>23.56</v>
      </c>
      <c r="BA58" s="17">
        <f t="shared" si="1"/>
        <v>0</v>
      </c>
      <c r="BE58">
        <f t="shared" si="2"/>
        <v>0</v>
      </c>
    </row>
    <row r="59">
      <c r="A59" s="5">
        <v>58.0</v>
      </c>
      <c r="B59" s="5" t="s">
        <v>73</v>
      </c>
      <c r="C59" s="5" t="s">
        <v>127</v>
      </c>
      <c r="D59" s="5">
        <v>25.0</v>
      </c>
      <c r="E59" s="5">
        <v>10.0</v>
      </c>
      <c r="F59" s="5">
        <v>35.0</v>
      </c>
      <c r="H59" s="5" t="s">
        <v>77</v>
      </c>
      <c r="I59" s="12">
        <v>43309.0</v>
      </c>
      <c r="J59" s="12">
        <v>43318.0</v>
      </c>
      <c r="K59" s="12">
        <v>43307.0</v>
      </c>
      <c r="L59" s="5" t="s">
        <v>81</v>
      </c>
      <c r="P59" s="12">
        <v>43315.0</v>
      </c>
      <c r="Q59" s="14">
        <v>0.6145833333333334</v>
      </c>
      <c r="R59" s="5">
        <v>20.86</v>
      </c>
      <c r="S59" s="22">
        <v>43315.0</v>
      </c>
      <c r="T59" s="14">
        <v>0.6979166666666666</v>
      </c>
      <c r="U59" s="5">
        <v>17.93</v>
      </c>
      <c r="V59" s="12">
        <v>43316.0</v>
      </c>
      <c r="W59" s="14">
        <v>0.20347222222222222</v>
      </c>
      <c r="X59" s="5">
        <v>15.87</v>
      </c>
      <c r="BA59" s="17">
        <f t="shared" si="1"/>
        <v>0</v>
      </c>
      <c r="BE59">
        <f t="shared" si="2"/>
        <v>0</v>
      </c>
    </row>
    <row r="60">
      <c r="A60" s="5">
        <v>59.0</v>
      </c>
      <c r="B60" s="5" t="s">
        <v>115</v>
      </c>
      <c r="C60" s="5" t="s">
        <v>127</v>
      </c>
      <c r="D60" s="5">
        <v>25.0</v>
      </c>
      <c r="E60" s="5">
        <v>10.0</v>
      </c>
      <c r="F60" s="5">
        <v>40.0</v>
      </c>
      <c r="H60" s="5" t="s">
        <v>117</v>
      </c>
      <c r="I60" s="12">
        <v>43309.0</v>
      </c>
      <c r="J60" s="12">
        <v>43317.0</v>
      </c>
      <c r="K60" s="12">
        <v>43307.0</v>
      </c>
      <c r="L60" s="5" t="s">
        <v>81</v>
      </c>
      <c r="P60" s="12">
        <v>43315.0</v>
      </c>
      <c r="Q60" s="14">
        <v>0.6152777777777778</v>
      </c>
      <c r="R60" s="5">
        <v>35.98</v>
      </c>
      <c r="S60" s="22">
        <v>43315.0</v>
      </c>
      <c r="T60" s="14">
        <v>0.6979166666666666</v>
      </c>
      <c r="U60" s="5">
        <v>36.05</v>
      </c>
      <c r="V60" s="12">
        <v>43316.0</v>
      </c>
      <c r="W60" s="14">
        <v>0.20347222222222222</v>
      </c>
      <c r="X60" s="5">
        <v>101.57</v>
      </c>
      <c r="Y60" s="12">
        <v>43319.0</v>
      </c>
      <c r="Z60" s="5">
        <v>117.39</v>
      </c>
      <c r="AA60" s="12">
        <v>43323.0</v>
      </c>
      <c r="AB60" s="5">
        <v>570.68</v>
      </c>
      <c r="AF60" s="12"/>
      <c r="AG60" s="12"/>
      <c r="AH60" s="12"/>
      <c r="AI60" s="12">
        <v>43329.0</v>
      </c>
      <c r="AJ60" s="5">
        <v>5501.86</v>
      </c>
      <c r="BA60" s="17">
        <f t="shared" si="1"/>
        <v>0</v>
      </c>
      <c r="BE60">
        <f t="shared" si="2"/>
        <v>0</v>
      </c>
    </row>
    <row r="61">
      <c r="A61" s="5">
        <v>60.0</v>
      </c>
      <c r="B61" s="5" t="s">
        <v>115</v>
      </c>
      <c r="C61" s="5" t="s">
        <v>127</v>
      </c>
      <c r="D61" s="5">
        <v>25.0</v>
      </c>
      <c r="E61" s="5">
        <v>10.0</v>
      </c>
      <c r="F61" s="5">
        <v>43.0</v>
      </c>
      <c r="H61" s="5" t="s">
        <v>125</v>
      </c>
      <c r="I61" s="12">
        <v>43309.0</v>
      </c>
      <c r="K61" s="12">
        <v>43307.0</v>
      </c>
      <c r="L61" s="5" t="s">
        <v>81</v>
      </c>
      <c r="P61" s="12">
        <v>43315.0</v>
      </c>
      <c r="Q61" s="14">
        <v>0.6159722222222223</v>
      </c>
      <c r="R61" s="5">
        <v>23.21</v>
      </c>
      <c r="S61" s="22">
        <v>43315.0</v>
      </c>
      <c r="T61" s="14">
        <v>0.6979166666666666</v>
      </c>
      <c r="U61" s="21">
        <v>19.42</v>
      </c>
      <c r="V61" s="12">
        <v>43316.0</v>
      </c>
      <c r="W61" s="14">
        <v>0.20347222222222222</v>
      </c>
      <c r="X61" s="5">
        <v>10.1</v>
      </c>
      <c r="BA61" s="17">
        <f t="shared" si="1"/>
        <v>0</v>
      </c>
      <c r="BE61">
        <f t="shared" si="2"/>
        <v>0</v>
      </c>
    </row>
    <row r="62">
      <c r="A62" s="5">
        <v>61.0</v>
      </c>
      <c r="B62" s="5" t="s">
        <v>73</v>
      </c>
      <c r="C62" s="5" t="s">
        <v>127</v>
      </c>
      <c r="D62" s="5">
        <v>25.0</v>
      </c>
      <c r="E62" s="5">
        <v>10.0</v>
      </c>
      <c r="F62" s="5">
        <v>35.0</v>
      </c>
      <c r="H62" s="5" t="s">
        <v>77</v>
      </c>
      <c r="I62" s="12">
        <v>43309.0</v>
      </c>
      <c r="J62" s="12">
        <v>43335.0</v>
      </c>
      <c r="K62" s="12">
        <v>43307.0</v>
      </c>
      <c r="L62" s="5" t="s">
        <v>81</v>
      </c>
      <c r="P62" s="12">
        <v>43315.0</v>
      </c>
      <c r="Q62" s="14">
        <v>0.6291666666666667</v>
      </c>
      <c r="R62" s="5">
        <v>19.54</v>
      </c>
      <c r="S62" s="22">
        <v>43315.0</v>
      </c>
      <c r="T62" s="14">
        <v>0.6979166666666666</v>
      </c>
      <c r="U62" s="5">
        <v>17.47</v>
      </c>
      <c r="V62" s="12">
        <v>43316.0</v>
      </c>
      <c r="W62" s="14">
        <v>0.20347222222222222</v>
      </c>
      <c r="X62" s="5">
        <v>36.82</v>
      </c>
      <c r="Y62" s="12">
        <v>43319.0</v>
      </c>
      <c r="Z62" s="5">
        <v>87.84</v>
      </c>
      <c r="AA62" s="16">
        <v>43326.0</v>
      </c>
      <c r="AB62" s="5">
        <v>348.39</v>
      </c>
      <c r="BA62" s="17">
        <f t="shared" si="1"/>
        <v>0</v>
      </c>
      <c r="BE62">
        <f t="shared" si="2"/>
        <v>0</v>
      </c>
    </row>
    <row r="63">
      <c r="A63" s="5">
        <v>62.0</v>
      </c>
      <c r="B63" s="5" t="s">
        <v>115</v>
      </c>
      <c r="C63" s="5" t="s">
        <v>127</v>
      </c>
      <c r="D63" s="5">
        <v>25.0</v>
      </c>
      <c r="E63" s="5">
        <v>10.0</v>
      </c>
      <c r="F63" s="5">
        <v>40.0</v>
      </c>
      <c r="H63" s="5" t="s">
        <v>117</v>
      </c>
      <c r="I63" s="12">
        <v>43310.0</v>
      </c>
      <c r="K63" s="12">
        <v>43307.0</v>
      </c>
      <c r="L63" s="5" t="s">
        <v>81</v>
      </c>
      <c r="P63" s="12">
        <v>43315.0</v>
      </c>
      <c r="Q63" s="14">
        <v>0.6298611111111111</v>
      </c>
      <c r="R63" s="5">
        <v>23.53</v>
      </c>
      <c r="S63" s="22">
        <v>43315.0</v>
      </c>
      <c r="T63" s="14">
        <v>0.6979166666666666</v>
      </c>
      <c r="U63" s="5">
        <v>25.53</v>
      </c>
      <c r="V63" s="12">
        <v>43316.0</v>
      </c>
      <c r="W63" s="14">
        <v>0.20347222222222222</v>
      </c>
      <c r="X63" s="5">
        <v>62.83</v>
      </c>
      <c r="Y63" s="12">
        <v>43319.0</v>
      </c>
      <c r="Z63" s="5">
        <v>78.66</v>
      </c>
      <c r="AA63" s="12">
        <v>43323.0</v>
      </c>
      <c r="AB63" s="5">
        <v>242.92</v>
      </c>
      <c r="AC63" s="5">
        <v>1.0</v>
      </c>
      <c r="AD63" s="12">
        <v>43327.0</v>
      </c>
      <c r="AE63" s="5">
        <v>1163.19</v>
      </c>
      <c r="AI63" s="12">
        <v>43333.0</v>
      </c>
      <c r="AJ63" s="5">
        <v>7178.12</v>
      </c>
      <c r="BA63" s="17">
        <f t="shared" si="1"/>
        <v>0</v>
      </c>
      <c r="BE63">
        <f t="shared" si="2"/>
        <v>0</v>
      </c>
    </row>
    <row r="64">
      <c r="A64" s="5">
        <v>63.0</v>
      </c>
      <c r="B64" s="5" t="s">
        <v>115</v>
      </c>
      <c r="C64" s="5" t="s">
        <v>127</v>
      </c>
      <c r="D64" s="5">
        <v>25.0</v>
      </c>
      <c r="E64" s="5">
        <v>10.0</v>
      </c>
      <c r="F64" s="5">
        <v>43.0</v>
      </c>
      <c r="H64" s="5" t="s">
        <v>125</v>
      </c>
      <c r="I64" s="12">
        <v>43308.0</v>
      </c>
      <c r="J64" s="12">
        <v>43316.0</v>
      </c>
      <c r="K64" s="12">
        <v>43307.0</v>
      </c>
      <c r="L64" s="5" t="s">
        <v>81</v>
      </c>
      <c r="P64" s="12">
        <v>43315.0</v>
      </c>
      <c r="Q64" s="14">
        <v>0.5479166666666667</v>
      </c>
      <c r="R64" s="5">
        <v>15.56</v>
      </c>
      <c r="S64" s="22">
        <v>43315.0</v>
      </c>
      <c r="T64" s="14">
        <v>0.6979166666666666</v>
      </c>
      <c r="U64" s="5">
        <v>12.83</v>
      </c>
      <c r="BA64" s="17">
        <f t="shared" si="1"/>
        <v>0</v>
      </c>
      <c r="BE64">
        <f t="shared" si="2"/>
        <v>0</v>
      </c>
    </row>
    <row r="65">
      <c r="A65" s="5">
        <v>64.0</v>
      </c>
      <c r="B65" s="5" t="s">
        <v>115</v>
      </c>
      <c r="C65" s="5" t="s">
        <v>127</v>
      </c>
      <c r="D65" s="5">
        <v>25.0</v>
      </c>
      <c r="E65" s="5">
        <v>10.0</v>
      </c>
      <c r="F65" s="5">
        <v>43.0</v>
      </c>
      <c r="H65" s="5" t="s">
        <v>125</v>
      </c>
      <c r="I65" s="12">
        <v>43308.0</v>
      </c>
      <c r="J65" s="12">
        <v>43339.0</v>
      </c>
      <c r="K65" s="12">
        <v>43307.0</v>
      </c>
      <c r="L65" s="5" t="s">
        <v>81</v>
      </c>
      <c r="P65" s="12">
        <v>43315.0</v>
      </c>
      <c r="Q65" s="14">
        <v>0.5493055555555556</v>
      </c>
      <c r="R65" s="5">
        <v>18.78</v>
      </c>
      <c r="S65" s="22">
        <v>43315.0</v>
      </c>
      <c r="T65" s="14">
        <v>0.6979166666666666</v>
      </c>
      <c r="U65" s="5">
        <v>17.01</v>
      </c>
      <c r="BA65" s="17">
        <f t="shared" si="1"/>
        <v>0</v>
      </c>
      <c r="BE65">
        <f t="shared" si="2"/>
        <v>0</v>
      </c>
    </row>
    <row r="66">
      <c r="A66" s="5">
        <v>65.0</v>
      </c>
      <c r="B66" s="5" t="s">
        <v>73</v>
      </c>
      <c r="C66" s="5" t="s">
        <v>75</v>
      </c>
      <c r="D66" s="5">
        <v>25.0</v>
      </c>
      <c r="E66" s="5">
        <v>10.0</v>
      </c>
      <c r="F66" s="5">
        <v>35.0</v>
      </c>
      <c r="H66" s="5" t="s">
        <v>77</v>
      </c>
      <c r="I66" s="12">
        <v>43308.0</v>
      </c>
      <c r="J66" s="12">
        <v>43332.0</v>
      </c>
      <c r="K66" s="12">
        <v>43307.0</v>
      </c>
      <c r="L66" s="5" t="s">
        <v>81</v>
      </c>
      <c r="M66" s="12">
        <v>43316.0</v>
      </c>
      <c r="N66" s="14">
        <v>0.3770833333333333</v>
      </c>
      <c r="O66" s="5">
        <v>1.0</v>
      </c>
      <c r="P66" s="12">
        <v>43316.0</v>
      </c>
      <c r="Q66" s="14">
        <v>0.34791666666666665</v>
      </c>
      <c r="R66" s="5">
        <v>29.53</v>
      </c>
      <c r="S66" s="12">
        <v>43316.0</v>
      </c>
      <c r="T66" s="14">
        <v>0.5520833333333334</v>
      </c>
      <c r="U66" s="5">
        <v>27.19</v>
      </c>
      <c r="V66" s="12">
        <v>43317.0</v>
      </c>
      <c r="W66" s="14">
        <v>0.5555555555555556</v>
      </c>
      <c r="X66" s="5">
        <v>45.46</v>
      </c>
      <c r="Y66" s="12">
        <v>43320.0</v>
      </c>
      <c r="Z66" s="5">
        <v>95.09</v>
      </c>
      <c r="AA66" s="16">
        <v>43326.0</v>
      </c>
      <c r="AB66" s="5">
        <v>136.17</v>
      </c>
      <c r="BA66" s="17">
        <f t="shared" si="1"/>
        <v>0</v>
      </c>
      <c r="BE66">
        <f t="shared" si="2"/>
        <v>0</v>
      </c>
    </row>
    <row r="67">
      <c r="A67" s="5">
        <v>66.0</v>
      </c>
      <c r="B67" s="5" t="s">
        <v>73</v>
      </c>
      <c r="C67" s="5" t="s">
        <v>75</v>
      </c>
      <c r="D67" s="5">
        <v>25.0</v>
      </c>
      <c r="E67" s="5">
        <v>10.0</v>
      </c>
      <c r="F67" s="5">
        <v>35.0</v>
      </c>
      <c r="H67" s="5" t="s">
        <v>77</v>
      </c>
      <c r="I67" s="12">
        <v>43308.0</v>
      </c>
      <c r="K67" s="12">
        <v>43307.0</v>
      </c>
      <c r="L67" s="5" t="s">
        <v>81</v>
      </c>
      <c r="M67" s="12">
        <v>43316.0</v>
      </c>
      <c r="N67" s="14">
        <v>0.37569444444444444</v>
      </c>
      <c r="O67" s="5">
        <v>2.0</v>
      </c>
      <c r="P67" s="12">
        <v>43316.0</v>
      </c>
      <c r="Q67" s="14">
        <v>0.34930555555555554</v>
      </c>
      <c r="R67" s="5">
        <v>30.28</v>
      </c>
      <c r="S67" s="12">
        <v>43316.0</v>
      </c>
      <c r="T67" s="14">
        <v>0.5520833333333334</v>
      </c>
      <c r="U67" s="5">
        <v>41.57</v>
      </c>
      <c r="V67" s="12">
        <v>43317.0</v>
      </c>
      <c r="W67" s="14">
        <v>0.5555555555555556</v>
      </c>
      <c r="X67" s="5">
        <v>81.8</v>
      </c>
      <c r="Y67" s="12">
        <v>43319.0</v>
      </c>
      <c r="Z67" s="5">
        <v>81.52</v>
      </c>
      <c r="AA67" s="12">
        <v>43324.0</v>
      </c>
      <c r="AB67" s="5">
        <v>225.91</v>
      </c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>
        <v>43331.0</v>
      </c>
      <c r="AZ67" s="5">
        <v>582.27</v>
      </c>
      <c r="BA67" s="17">
        <f t="shared" si="1"/>
        <v>6</v>
      </c>
      <c r="BB67" s="5">
        <v>3.0</v>
      </c>
      <c r="BC67" s="5">
        <v>3.0</v>
      </c>
      <c r="BE67">
        <f t="shared" si="2"/>
        <v>6</v>
      </c>
      <c r="BF67" s="12">
        <v>43338.0</v>
      </c>
    </row>
    <row r="68">
      <c r="A68" s="5">
        <v>67.0</v>
      </c>
      <c r="B68" s="5" t="s">
        <v>115</v>
      </c>
      <c r="C68" s="5" t="s">
        <v>127</v>
      </c>
      <c r="D68" s="5">
        <v>25.0</v>
      </c>
      <c r="E68" s="5">
        <v>10.0</v>
      </c>
      <c r="F68" s="5">
        <v>40.0</v>
      </c>
      <c r="H68" s="5" t="s">
        <v>117</v>
      </c>
      <c r="I68" s="12">
        <v>43308.0</v>
      </c>
      <c r="K68" s="12">
        <v>43307.0</v>
      </c>
      <c r="L68" s="5" t="s">
        <v>81</v>
      </c>
      <c r="P68" s="12">
        <v>43316.0</v>
      </c>
      <c r="Q68" s="14">
        <v>0.35</v>
      </c>
      <c r="R68" s="5">
        <v>39.81</v>
      </c>
      <c r="S68" s="12">
        <v>43316.0</v>
      </c>
      <c r="T68" s="14">
        <v>0.5520833333333334</v>
      </c>
      <c r="U68" s="5">
        <v>54.87</v>
      </c>
      <c r="V68" s="12">
        <v>43317.0</v>
      </c>
      <c r="W68" s="14">
        <v>0.5555555555555556</v>
      </c>
      <c r="X68" s="5">
        <v>80.88</v>
      </c>
      <c r="Y68" s="12">
        <v>43320.0</v>
      </c>
      <c r="Z68" s="5">
        <v>192.74</v>
      </c>
      <c r="AA68" s="16">
        <v>43326.0</v>
      </c>
      <c r="AB68" s="5">
        <v>1141.89</v>
      </c>
      <c r="AI68" s="12">
        <v>43333.0</v>
      </c>
      <c r="AJ68" s="5">
        <v>8524.66</v>
      </c>
      <c r="BA68" s="17">
        <f t="shared" si="1"/>
        <v>0</v>
      </c>
      <c r="BE68">
        <f t="shared" si="2"/>
        <v>0</v>
      </c>
    </row>
    <row r="69">
      <c r="A69" s="5">
        <v>68.0</v>
      </c>
      <c r="B69" s="5" t="s">
        <v>115</v>
      </c>
      <c r="C69" s="5" t="s">
        <v>127</v>
      </c>
      <c r="D69" s="5">
        <v>25.0</v>
      </c>
      <c r="E69" s="5">
        <v>10.0</v>
      </c>
      <c r="F69" s="5">
        <v>43.0</v>
      </c>
      <c r="H69" s="5" t="s">
        <v>128</v>
      </c>
      <c r="I69" s="12">
        <v>43308.0</v>
      </c>
      <c r="J69" s="12">
        <v>43317.0</v>
      </c>
      <c r="K69" s="12">
        <v>43307.0</v>
      </c>
      <c r="L69" s="5" t="s">
        <v>81</v>
      </c>
      <c r="P69" s="12">
        <v>43316.0</v>
      </c>
      <c r="Q69" s="14">
        <v>0.35208333333333336</v>
      </c>
      <c r="R69" s="5">
        <v>12.69</v>
      </c>
      <c r="S69" s="12">
        <v>43316.0</v>
      </c>
      <c r="T69" s="14">
        <v>0.5520833333333334</v>
      </c>
      <c r="U69" s="5">
        <v>12.53</v>
      </c>
      <c r="BA69" s="17">
        <f t="shared" si="1"/>
        <v>0</v>
      </c>
      <c r="BE69">
        <f t="shared" si="2"/>
        <v>0</v>
      </c>
      <c r="BK69" s="5"/>
      <c r="BL69" s="5" t="s">
        <v>130</v>
      </c>
    </row>
    <row r="70">
      <c r="A70" s="5">
        <v>69.0</v>
      </c>
      <c r="B70" s="5" t="s">
        <v>115</v>
      </c>
      <c r="C70" s="5" t="s">
        <v>75</v>
      </c>
      <c r="D70" s="5">
        <v>25.0</v>
      </c>
      <c r="E70" s="5">
        <v>10.0</v>
      </c>
      <c r="F70" s="5">
        <v>40.0</v>
      </c>
      <c r="H70" s="5" t="s">
        <v>117</v>
      </c>
      <c r="I70" s="12">
        <v>43308.0</v>
      </c>
      <c r="K70" s="12">
        <v>43307.0</v>
      </c>
      <c r="L70" s="5" t="s">
        <v>81</v>
      </c>
      <c r="M70" s="12">
        <v>43316.0</v>
      </c>
      <c r="N70" s="14">
        <v>0.3819444444444444</v>
      </c>
      <c r="O70" s="5">
        <v>2.0</v>
      </c>
      <c r="P70" s="12">
        <v>43316.0</v>
      </c>
      <c r="Q70" s="14">
        <v>0.3541666666666667</v>
      </c>
      <c r="R70" s="5">
        <v>46.2</v>
      </c>
      <c r="S70" s="12">
        <v>43316.0</v>
      </c>
      <c r="T70" s="14">
        <v>0.5520833333333334</v>
      </c>
      <c r="U70" s="5">
        <v>53.99</v>
      </c>
      <c r="V70" s="12">
        <v>43317.0</v>
      </c>
      <c r="W70" s="14">
        <v>0.5555555555555556</v>
      </c>
      <c r="X70" s="5">
        <v>56.92</v>
      </c>
      <c r="Y70" s="12">
        <v>43322.0</v>
      </c>
      <c r="Z70" s="5">
        <v>237.41</v>
      </c>
      <c r="AA70" s="16">
        <v>43326.0</v>
      </c>
      <c r="AB70" s="5">
        <v>895.82</v>
      </c>
      <c r="AL70" s="12"/>
      <c r="AM70" s="12">
        <v>43340.0</v>
      </c>
      <c r="AN70" s="5">
        <v>7264.87</v>
      </c>
      <c r="AO70" s="12">
        <v>43347.0</v>
      </c>
      <c r="AP70" s="5">
        <v>7087.41</v>
      </c>
      <c r="AU70" s="12">
        <v>43354.0</v>
      </c>
      <c r="AV70" s="5">
        <v>6380.52</v>
      </c>
      <c r="BA70" s="17">
        <f t="shared" si="1"/>
        <v>0</v>
      </c>
      <c r="BE70">
        <f t="shared" si="2"/>
        <v>0</v>
      </c>
    </row>
    <row r="71">
      <c r="A71" s="5">
        <v>70.0</v>
      </c>
      <c r="B71" s="5" t="s">
        <v>115</v>
      </c>
      <c r="C71" s="5" t="s">
        <v>75</v>
      </c>
      <c r="D71" s="5">
        <v>25.0</v>
      </c>
      <c r="E71" s="5">
        <v>10.0</v>
      </c>
      <c r="F71" s="5">
        <v>43.0</v>
      </c>
      <c r="H71" s="5" t="s">
        <v>128</v>
      </c>
      <c r="I71" s="12">
        <v>43309.0</v>
      </c>
      <c r="J71" s="12">
        <v>43317.0</v>
      </c>
      <c r="K71" s="12">
        <v>43307.0</v>
      </c>
      <c r="L71" s="5" t="s">
        <v>81</v>
      </c>
      <c r="M71" s="12">
        <v>43316.0</v>
      </c>
      <c r="N71" s="14">
        <v>0.3840277777777778</v>
      </c>
      <c r="O71" s="5">
        <v>1.0</v>
      </c>
      <c r="P71" s="12">
        <v>43316.0</v>
      </c>
      <c r="Q71" s="14">
        <v>0.3680555555555556</v>
      </c>
      <c r="R71" s="5">
        <v>34.33</v>
      </c>
      <c r="S71" s="12">
        <v>43316.0</v>
      </c>
      <c r="T71" s="14">
        <v>0.5520833333333334</v>
      </c>
      <c r="U71" s="5">
        <v>41.25</v>
      </c>
      <c r="BA71" s="17">
        <f t="shared" si="1"/>
        <v>0</v>
      </c>
      <c r="BE71">
        <f t="shared" si="2"/>
        <v>0</v>
      </c>
      <c r="BK71" s="5"/>
      <c r="BL71" s="5" t="s">
        <v>130</v>
      </c>
    </row>
    <row r="72">
      <c r="A72" s="5">
        <v>71.0</v>
      </c>
      <c r="B72" s="5" t="s">
        <v>115</v>
      </c>
      <c r="C72" s="5" t="s">
        <v>75</v>
      </c>
      <c r="D72" s="5">
        <v>25.0</v>
      </c>
      <c r="E72" s="5">
        <v>10.0</v>
      </c>
      <c r="F72" s="5">
        <v>40.0</v>
      </c>
      <c r="H72" s="5" t="s">
        <v>117</v>
      </c>
      <c r="I72" s="12">
        <v>43309.0</v>
      </c>
      <c r="J72" s="12">
        <v>43333.0</v>
      </c>
      <c r="K72" s="12">
        <v>43307.0</v>
      </c>
      <c r="L72" s="5" t="s">
        <v>81</v>
      </c>
      <c r="M72" s="12">
        <v>43316.0</v>
      </c>
      <c r="N72" s="14">
        <v>0.38125</v>
      </c>
      <c r="O72" s="5">
        <v>2.0</v>
      </c>
      <c r="P72" s="12">
        <v>43316.0</v>
      </c>
      <c r="Q72" s="14">
        <v>0.36944444444444446</v>
      </c>
      <c r="R72" s="5">
        <v>51.89</v>
      </c>
      <c r="S72" s="12">
        <v>43316.0</v>
      </c>
      <c r="T72" s="14">
        <v>0.5520833333333334</v>
      </c>
      <c r="U72" s="5">
        <v>58.46</v>
      </c>
      <c r="V72" s="12">
        <v>43317.0</v>
      </c>
      <c r="W72" s="14">
        <v>0.5555555555555556</v>
      </c>
      <c r="X72" s="5">
        <v>59.74</v>
      </c>
      <c r="Y72" s="12">
        <v>43322.0</v>
      </c>
      <c r="Z72" s="5">
        <v>77.97</v>
      </c>
      <c r="AA72" s="12">
        <v>43328.0</v>
      </c>
      <c r="AB72" s="5">
        <v>233.69</v>
      </c>
      <c r="BA72" s="17">
        <f t="shared" si="1"/>
        <v>0</v>
      </c>
      <c r="BE72">
        <f t="shared" si="2"/>
        <v>0</v>
      </c>
    </row>
    <row r="73">
      <c r="A73" s="5">
        <v>72.0</v>
      </c>
      <c r="B73" s="5" t="s">
        <v>115</v>
      </c>
      <c r="C73" s="5" t="s">
        <v>75</v>
      </c>
      <c r="D73" s="5">
        <v>25.0</v>
      </c>
      <c r="E73" s="5">
        <v>10.0</v>
      </c>
      <c r="F73" s="5">
        <v>43.0</v>
      </c>
      <c r="H73" s="5" t="s">
        <v>77</v>
      </c>
      <c r="I73" s="12">
        <v>43309.0</v>
      </c>
      <c r="J73" s="12">
        <v>43317.0</v>
      </c>
      <c r="K73" s="12">
        <v>43307.0</v>
      </c>
      <c r="L73" s="5" t="s">
        <v>81</v>
      </c>
      <c r="M73" s="12">
        <v>43316.0</v>
      </c>
      <c r="N73" s="14">
        <v>0.38333333333333336</v>
      </c>
      <c r="O73" s="5">
        <v>1.0</v>
      </c>
      <c r="P73" s="12">
        <v>43316.0</v>
      </c>
      <c r="Q73" s="14">
        <v>0.3701388888888889</v>
      </c>
      <c r="R73" s="5">
        <v>44.72</v>
      </c>
      <c r="S73" s="12">
        <v>43316.0</v>
      </c>
      <c r="T73" s="14">
        <v>0.5520833333333334</v>
      </c>
      <c r="U73" s="5">
        <v>57.47</v>
      </c>
      <c r="BA73" s="17">
        <f t="shared" si="1"/>
        <v>0</v>
      </c>
      <c r="BE73">
        <f t="shared" si="2"/>
        <v>0</v>
      </c>
      <c r="BK73" s="5"/>
      <c r="BL73" s="5" t="s">
        <v>139</v>
      </c>
    </row>
    <row r="74">
      <c r="A74" s="5">
        <v>73.0</v>
      </c>
      <c r="B74" s="5" t="s">
        <v>73</v>
      </c>
      <c r="C74" s="5" t="s">
        <v>127</v>
      </c>
      <c r="D74" s="5">
        <v>25.0</v>
      </c>
      <c r="E74" s="5">
        <v>10.0</v>
      </c>
      <c r="F74" s="5">
        <v>35.0</v>
      </c>
      <c r="H74" s="5" t="s">
        <v>77</v>
      </c>
      <c r="I74" s="12">
        <v>43308.0</v>
      </c>
      <c r="J74" s="12">
        <v>43317.0</v>
      </c>
      <c r="K74" s="12">
        <v>43307.0</v>
      </c>
      <c r="L74" s="5" t="s">
        <v>81</v>
      </c>
      <c r="P74" s="12">
        <v>43316.0</v>
      </c>
      <c r="Q74" s="14">
        <v>0.5597222222222222</v>
      </c>
      <c r="R74" s="5">
        <v>19.48</v>
      </c>
      <c r="S74" s="12">
        <v>43316.0</v>
      </c>
      <c r="T74" s="14">
        <v>0.7534722222222222</v>
      </c>
      <c r="U74" s="5">
        <v>15.18</v>
      </c>
      <c r="AO74" s="12"/>
      <c r="BA74" s="17">
        <f t="shared" si="1"/>
        <v>0</v>
      </c>
      <c r="BE74">
        <f t="shared" si="2"/>
        <v>0</v>
      </c>
    </row>
    <row r="75">
      <c r="A75" s="5">
        <v>74.0</v>
      </c>
      <c r="B75" s="5" t="s">
        <v>115</v>
      </c>
      <c r="C75" s="5" t="s">
        <v>127</v>
      </c>
      <c r="D75" s="5">
        <v>25.0</v>
      </c>
      <c r="E75" s="5">
        <v>10.0</v>
      </c>
      <c r="F75" s="5">
        <v>40.0</v>
      </c>
      <c r="H75" s="5" t="s">
        <v>117</v>
      </c>
      <c r="I75" s="12">
        <v>43308.0</v>
      </c>
      <c r="J75" s="12">
        <v>43354.0</v>
      </c>
      <c r="K75" s="12">
        <v>43307.0</v>
      </c>
      <c r="L75" s="5" t="s">
        <v>81</v>
      </c>
      <c r="P75" s="12">
        <v>43316.0</v>
      </c>
      <c r="Q75" s="14">
        <v>0.5659722222222222</v>
      </c>
      <c r="R75" s="5">
        <v>35.81</v>
      </c>
      <c r="S75" s="12">
        <v>43316.0</v>
      </c>
      <c r="T75" s="14">
        <v>0.7534722222222222</v>
      </c>
      <c r="U75" s="5">
        <v>34.0</v>
      </c>
      <c r="V75" s="12">
        <v>43317.0</v>
      </c>
      <c r="W75" s="14">
        <v>0.7465277777777778</v>
      </c>
      <c r="X75" s="5">
        <v>70.41</v>
      </c>
      <c r="Y75" s="12">
        <v>43321.0</v>
      </c>
      <c r="Z75" s="5">
        <v>97.02</v>
      </c>
      <c r="AA75" s="12">
        <v>43325.0</v>
      </c>
      <c r="AB75" s="5">
        <v>264.23</v>
      </c>
      <c r="AC75" s="5">
        <v>1.0</v>
      </c>
      <c r="AD75" s="26">
        <v>43334.0</v>
      </c>
      <c r="AE75" s="5">
        <v>102691.0</v>
      </c>
      <c r="AO75" s="12">
        <v>43341.0</v>
      </c>
      <c r="AP75" s="5">
        <v>1379.17</v>
      </c>
      <c r="AQ75" s="12">
        <v>42984.0</v>
      </c>
      <c r="AR75" s="5">
        <v>2315.98</v>
      </c>
      <c r="BA75" s="17">
        <f t="shared" si="1"/>
        <v>0</v>
      </c>
      <c r="BE75">
        <f t="shared" si="2"/>
        <v>0</v>
      </c>
    </row>
    <row r="76">
      <c r="A76" s="5">
        <v>75.0</v>
      </c>
      <c r="B76" s="5" t="s">
        <v>115</v>
      </c>
      <c r="C76" s="5" t="s">
        <v>127</v>
      </c>
      <c r="D76" s="5">
        <v>25.0</v>
      </c>
      <c r="E76" s="5">
        <v>10.0</v>
      </c>
      <c r="F76" s="5">
        <v>43.0</v>
      </c>
      <c r="H76" s="5" t="s">
        <v>125</v>
      </c>
      <c r="I76" s="12">
        <v>43308.0</v>
      </c>
      <c r="J76" s="12">
        <v>43317.0</v>
      </c>
      <c r="K76" s="12">
        <v>43307.0</v>
      </c>
      <c r="L76" s="5" t="s">
        <v>81</v>
      </c>
      <c r="P76" s="12">
        <v>43316.0</v>
      </c>
      <c r="Q76" s="14">
        <v>0.5666666666666667</v>
      </c>
      <c r="R76" s="5">
        <v>30.36</v>
      </c>
      <c r="S76" s="12">
        <v>43316.0</v>
      </c>
      <c r="T76" s="14">
        <v>0.7534722222222222</v>
      </c>
      <c r="U76" s="5">
        <v>30.08</v>
      </c>
      <c r="BA76" s="17">
        <f t="shared" si="1"/>
        <v>0</v>
      </c>
      <c r="BE76">
        <f t="shared" si="2"/>
        <v>0</v>
      </c>
    </row>
    <row r="77">
      <c r="A77" s="5">
        <v>76.0</v>
      </c>
      <c r="B77" s="5" t="s">
        <v>73</v>
      </c>
      <c r="C77" s="5" t="s">
        <v>75</v>
      </c>
      <c r="D77" s="5">
        <v>25.0</v>
      </c>
      <c r="E77" s="5">
        <v>10.0</v>
      </c>
      <c r="F77" s="5">
        <v>35.0</v>
      </c>
      <c r="H77" s="5" t="s">
        <v>77</v>
      </c>
      <c r="I77" s="12">
        <v>43308.0</v>
      </c>
      <c r="J77" s="12">
        <v>43317.0</v>
      </c>
      <c r="K77" s="12">
        <v>43307.0</v>
      </c>
      <c r="L77" s="5" t="s">
        <v>81</v>
      </c>
      <c r="M77" s="12">
        <v>43316.0</v>
      </c>
      <c r="N77" s="14">
        <v>0.6451388888888889</v>
      </c>
      <c r="O77" s="5">
        <v>3.0</v>
      </c>
      <c r="P77" s="12">
        <v>43316.0</v>
      </c>
      <c r="Q77" s="14">
        <v>0.5673611111111111</v>
      </c>
      <c r="R77" s="5">
        <v>22.38</v>
      </c>
      <c r="S77" s="12">
        <v>43316.0</v>
      </c>
      <c r="T77" s="14">
        <v>0.7534722222222222</v>
      </c>
      <c r="U77" s="5">
        <v>14.6</v>
      </c>
      <c r="BA77" s="17">
        <f t="shared" si="1"/>
        <v>0</v>
      </c>
      <c r="BE77">
        <f t="shared" si="2"/>
        <v>0</v>
      </c>
    </row>
    <row r="78">
      <c r="A78" s="5">
        <v>77.0</v>
      </c>
      <c r="B78" s="5" t="s">
        <v>115</v>
      </c>
      <c r="C78" s="5" t="s">
        <v>75</v>
      </c>
      <c r="D78" s="5">
        <v>25.0</v>
      </c>
      <c r="E78" s="5">
        <v>10.0</v>
      </c>
      <c r="F78" s="5">
        <v>40.0</v>
      </c>
      <c r="H78" s="5" t="s">
        <v>117</v>
      </c>
      <c r="I78" s="12">
        <v>43308.0</v>
      </c>
      <c r="K78" s="12">
        <v>43307.0</v>
      </c>
      <c r="L78" s="5" t="s">
        <v>81</v>
      </c>
      <c r="M78" s="12">
        <v>43316.0</v>
      </c>
      <c r="N78" s="14">
        <v>0.6597222222222222</v>
      </c>
      <c r="O78" s="5">
        <v>1.0</v>
      </c>
      <c r="P78" s="12">
        <v>43316.0</v>
      </c>
      <c r="Q78" s="14">
        <v>0.5680555555555555</v>
      </c>
      <c r="R78" s="5">
        <v>29.97</v>
      </c>
      <c r="S78" s="12">
        <v>43316.0</v>
      </c>
      <c r="T78" s="14">
        <v>0.7534722222222222</v>
      </c>
      <c r="U78" s="5">
        <v>32.95</v>
      </c>
      <c r="V78" s="12">
        <v>43317.0</v>
      </c>
      <c r="W78" s="14">
        <v>0.7465277777777778</v>
      </c>
      <c r="X78" s="5">
        <v>54.95</v>
      </c>
      <c r="Y78" s="22">
        <v>43321.0</v>
      </c>
      <c r="Z78" s="5">
        <v>111.06</v>
      </c>
      <c r="AA78" s="12">
        <v>43327.0</v>
      </c>
      <c r="AB78" s="5">
        <v>380.26</v>
      </c>
      <c r="AC78" s="5">
        <v>1.0</v>
      </c>
      <c r="AD78" s="12">
        <v>43332.0</v>
      </c>
      <c r="AE78" s="5">
        <v>1263.84</v>
      </c>
      <c r="AO78" s="23">
        <v>43339.0</v>
      </c>
      <c r="AP78" s="5">
        <v>3813.55</v>
      </c>
      <c r="AQ78" s="12">
        <v>43346.0</v>
      </c>
      <c r="AR78" s="5">
        <v>4443.11</v>
      </c>
      <c r="AS78" s="12">
        <v>43353.0</v>
      </c>
      <c r="AT78" s="5">
        <v>4347.09</v>
      </c>
      <c r="AU78" s="12">
        <v>43354.0</v>
      </c>
      <c r="AV78" s="5">
        <v>4245.51</v>
      </c>
      <c r="BA78" s="17">
        <f t="shared" si="1"/>
        <v>0</v>
      </c>
      <c r="BE78">
        <f t="shared" si="2"/>
        <v>0</v>
      </c>
    </row>
    <row r="79">
      <c r="A79" s="5">
        <v>78.0</v>
      </c>
      <c r="B79" s="5" t="s">
        <v>115</v>
      </c>
      <c r="C79" s="5" t="s">
        <v>75</v>
      </c>
      <c r="D79" s="5">
        <v>25.0</v>
      </c>
      <c r="E79" s="5">
        <v>10.0</v>
      </c>
      <c r="F79" s="5">
        <v>43.0</v>
      </c>
      <c r="H79" s="5" t="s">
        <v>125</v>
      </c>
      <c r="I79" s="12">
        <v>43308.0</v>
      </c>
      <c r="J79" s="12">
        <v>43317.0</v>
      </c>
      <c r="K79" s="12">
        <v>43307.0</v>
      </c>
      <c r="L79" s="5" t="s">
        <v>81</v>
      </c>
      <c r="M79" s="12">
        <v>43316.0</v>
      </c>
      <c r="N79" s="14">
        <v>0.66875</v>
      </c>
      <c r="O79" s="5">
        <v>1.0</v>
      </c>
      <c r="P79" s="12">
        <v>43316.0</v>
      </c>
      <c r="Q79" s="14">
        <v>0.56875</v>
      </c>
      <c r="R79" s="5">
        <v>45.5</v>
      </c>
      <c r="S79" s="12">
        <v>43316.0</v>
      </c>
      <c r="T79" s="14">
        <v>0.7534722222222222</v>
      </c>
      <c r="U79" s="5">
        <v>45.05</v>
      </c>
      <c r="BA79" s="17">
        <f t="shared" si="1"/>
        <v>0</v>
      </c>
      <c r="BE79">
        <f t="shared" si="2"/>
        <v>0</v>
      </c>
    </row>
    <row r="80">
      <c r="A80" s="5">
        <v>79.0</v>
      </c>
      <c r="B80" s="5" t="s">
        <v>73</v>
      </c>
      <c r="C80" s="5" t="s">
        <v>127</v>
      </c>
      <c r="D80" s="5">
        <v>25.0</v>
      </c>
      <c r="E80" s="5">
        <v>10.0</v>
      </c>
      <c r="F80" s="5">
        <v>35.0</v>
      </c>
      <c r="H80" s="5" t="s">
        <v>77</v>
      </c>
      <c r="I80" s="12">
        <v>43309.0</v>
      </c>
      <c r="K80" s="12">
        <v>43307.0</v>
      </c>
      <c r="L80" s="5" t="s">
        <v>81</v>
      </c>
      <c r="P80" s="12">
        <v>43316.0</v>
      </c>
      <c r="Q80" s="14">
        <v>0.5652777777777778</v>
      </c>
      <c r="R80" s="5">
        <v>30.21</v>
      </c>
      <c r="S80" s="12">
        <v>43316.0</v>
      </c>
      <c r="T80" s="14">
        <v>0.7534722222222222</v>
      </c>
      <c r="U80" s="5">
        <v>46.79</v>
      </c>
      <c r="V80" s="12">
        <v>43317.0</v>
      </c>
      <c r="W80" s="14">
        <v>0.7465277777777778</v>
      </c>
      <c r="X80" s="5">
        <v>75.73</v>
      </c>
      <c r="Y80" s="16">
        <v>43320.0</v>
      </c>
      <c r="Z80" s="5">
        <v>76.42</v>
      </c>
      <c r="AA80" s="12">
        <v>43325.0</v>
      </c>
      <c r="AB80" s="5">
        <v>179.45</v>
      </c>
      <c r="AC80" s="5">
        <v>1.0</v>
      </c>
      <c r="AD80" s="12">
        <v>43331.0</v>
      </c>
      <c r="AE80" s="5">
        <v>1053.03</v>
      </c>
      <c r="AI80" s="12">
        <v>43338.0</v>
      </c>
      <c r="AJ80" s="5">
        <v>6914.55</v>
      </c>
      <c r="BA80" s="17">
        <f t="shared" si="1"/>
        <v>0</v>
      </c>
      <c r="BE80">
        <f t="shared" si="2"/>
        <v>0</v>
      </c>
    </row>
    <row r="81">
      <c r="A81" s="5">
        <v>80.0</v>
      </c>
      <c r="B81" s="5" t="s">
        <v>115</v>
      </c>
      <c r="C81" s="5" t="s">
        <v>127</v>
      </c>
      <c r="D81" s="5">
        <v>25.0</v>
      </c>
      <c r="E81" s="5">
        <v>10.0</v>
      </c>
      <c r="F81" s="5">
        <v>40.0</v>
      </c>
      <c r="H81" s="5" t="s">
        <v>117</v>
      </c>
      <c r="I81" s="12">
        <v>43309.0</v>
      </c>
      <c r="K81" s="12">
        <v>43307.0</v>
      </c>
      <c r="L81" s="5" t="s">
        <v>81</v>
      </c>
      <c r="P81" s="12">
        <v>43316.0</v>
      </c>
      <c r="Q81" s="14">
        <v>0.5673611111111111</v>
      </c>
      <c r="R81" s="5">
        <v>37.71</v>
      </c>
      <c r="S81" s="12">
        <v>43316.0</v>
      </c>
      <c r="T81" s="14">
        <v>0.7534722222222222</v>
      </c>
      <c r="U81" s="5">
        <v>37.19</v>
      </c>
      <c r="V81" s="12">
        <v>43317.0</v>
      </c>
      <c r="W81" s="14">
        <v>0.7465277777777778</v>
      </c>
      <c r="X81" s="5">
        <v>91.55</v>
      </c>
      <c r="Y81" s="12">
        <v>43320.0</v>
      </c>
      <c r="Z81" s="5">
        <v>123.32</v>
      </c>
      <c r="AA81" s="12">
        <v>43325.0</v>
      </c>
      <c r="AB81" s="5">
        <v>845.12</v>
      </c>
      <c r="AF81" s="12"/>
      <c r="AG81" s="12"/>
      <c r="AH81" s="12"/>
      <c r="AI81" s="12">
        <v>43330.0</v>
      </c>
      <c r="AJ81" s="5">
        <v>6338.19</v>
      </c>
      <c r="BA81" s="17">
        <f t="shared" si="1"/>
        <v>0</v>
      </c>
      <c r="BE81">
        <f t="shared" si="2"/>
        <v>0</v>
      </c>
    </row>
    <row r="82">
      <c r="A82" s="5">
        <v>81.0</v>
      </c>
      <c r="B82" s="5" t="s">
        <v>115</v>
      </c>
      <c r="C82" s="5" t="s">
        <v>127</v>
      </c>
      <c r="D82" s="5">
        <v>25.0</v>
      </c>
      <c r="E82" s="5">
        <v>10.0</v>
      </c>
      <c r="F82" s="5">
        <v>43.0</v>
      </c>
      <c r="H82" s="5" t="s">
        <v>125</v>
      </c>
      <c r="I82" s="12">
        <v>43309.0</v>
      </c>
      <c r="J82" s="12">
        <v>43317.0</v>
      </c>
      <c r="K82" s="12">
        <v>43307.0</v>
      </c>
      <c r="L82" s="5" t="s">
        <v>81</v>
      </c>
      <c r="P82" s="12">
        <v>43316.0</v>
      </c>
      <c r="Q82" s="14">
        <v>0.5701388888888889</v>
      </c>
      <c r="R82" s="5">
        <v>29.37</v>
      </c>
      <c r="S82" s="12">
        <v>43316.0</v>
      </c>
      <c r="T82" s="14">
        <v>0.7534722222222222</v>
      </c>
      <c r="U82" s="5">
        <v>30.16</v>
      </c>
      <c r="BA82" s="17">
        <f t="shared" si="1"/>
        <v>0</v>
      </c>
      <c r="BE82">
        <f t="shared" si="2"/>
        <v>0</v>
      </c>
    </row>
    <row r="83">
      <c r="A83" s="5">
        <v>82.0</v>
      </c>
      <c r="B83" s="5" t="s">
        <v>73</v>
      </c>
      <c r="C83" s="5" t="s">
        <v>75</v>
      </c>
      <c r="D83" s="5">
        <v>25.0</v>
      </c>
      <c r="E83" s="5">
        <v>10.0</v>
      </c>
      <c r="F83" s="5">
        <v>35.0</v>
      </c>
      <c r="H83" s="5" t="s">
        <v>77</v>
      </c>
      <c r="I83" s="12">
        <v>43309.0</v>
      </c>
      <c r="K83" s="12">
        <v>43307.0</v>
      </c>
      <c r="L83" s="5" t="s">
        <v>81</v>
      </c>
      <c r="M83" s="12">
        <v>43316.0</v>
      </c>
      <c r="N83" s="14">
        <v>0.6458333333333334</v>
      </c>
      <c r="O83" s="5">
        <v>1.0</v>
      </c>
      <c r="P83" s="12">
        <v>43316.0</v>
      </c>
      <c r="Q83" s="14">
        <v>0.5715277777777777</v>
      </c>
      <c r="R83" s="5">
        <v>34.1</v>
      </c>
      <c r="S83" s="12">
        <v>43316.0</v>
      </c>
      <c r="T83" s="14">
        <v>0.7534722222222222</v>
      </c>
      <c r="U83" s="5">
        <v>29.91</v>
      </c>
      <c r="V83" s="12">
        <v>43317.0</v>
      </c>
      <c r="W83" s="14">
        <v>0.7465277777777778</v>
      </c>
      <c r="X83" s="5">
        <v>49.44</v>
      </c>
      <c r="Y83" s="12">
        <v>43320.0</v>
      </c>
      <c r="Z83" s="5">
        <v>36.19</v>
      </c>
      <c r="AA83" s="12">
        <v>43325.0</v>
      </c>
      <c r="AB83" s="5">
        <v>146.68</v>
      </c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>
        <v>43332.0</v>
      </c>
      <c r="AZ83" s="5">
        <v>229.86</v>
      </c>
      <c r="BA83" s="17">
        <f t="shared" si="1"/>
        <v>6</v>
      </c>
      <c r="BB83" s="5">
        <v>5.0</v>
      </c>
      <c r="BC83" s="5">
        <v>1.0</v>
      </c>
      <c r="BE83">
        <f t="shared" si="2"/>
        <v>6</v>
      </c>
      <c r="BF83" s="23">
        <v>43339.0</v>
      </c>
    </row>
    <row r="84">
      <c r="A84" s="5">
        <v>83.0</v>
      </c>
      <c r="B84" s="5" t="s">
        <v>115</v>
      </c>
      <c r="C84" s="5" t="s">
        <v>75</v>
      </c>
      <c r="D84" s="5">
        <v>25.0</v>
      </c>
      <c r="E84" s="5">
        <v>10.0</v>
      </c>
      <c r="F84" s="5">
        <v>40.0</v>
      </c>
      <c r="H84" s="5" t="s">
        <v>117</v>
      </c>
      <c r="I84" s="12">
        <v>43309.0</v>
      </c>
      <c r="J84" s="12"/>
      <c r="K84" s="12">
        <v>43307.0</v>
      </c>
      <c r="L84" s="5" t="s">
        <v>81</v>
      </c>
      <c r="P84" s="12">
        <v>43316.0</v>
      </c>
      <c r="Q84" s="14">
        <v>0.5729166666666666</v>
      </c>
      <c r="R84" s="5">
        <v>15.2</v>
      </c>
      <c r="S84" s="12">
        <v>43316.0</v>
      </c>
      <c r="BA84" s="17">
        <f t="shared" si="1"/>
        <v>0</v>
      </c>
      <c r="BE84">
        <f t="shared" si="2"/>
        <v>0</v>
      </c>
      <c r="BK84" s="5"/>
      <c r="BL84" s="5" t="s">
        <v>141</v>
      </c>
    </row>
    <row r="85">
      <c r="A85" s="5">
        <v>84.0</v>
      </c>
      <c r="B85" s="5" t="s">
        <v>115</v>
      </c>
      <c r="C85" s="5" t="s">
        <v>75</v>
      </c>
      <c r="D85" s="5">
        <v>25.0</v>
      </c>
      <c r="E85" s="5">
        <v>10.0</v>
      </c>
      <c r="F85" s="5">
        <v>43.0</v>
      </c>
      <c r="H85" s="5" t="s">
        <v>142</v>
      </c>
      <c r="I85" s="12">
        <v>43309.0</v>
      </c>
      <c r="J85" s="12">
        <v>43317.0</v>
      </c>
      <c r="K85" s="12">
        <v>43307.0</v>
      </c>
      <c r="L85" s="5" t="s">
        <v>81</v>
      </c>
      <c r="M85" s="12">
        <v>43316.0</v>
      </c>
      <c r="N85" s="14">
        <v>0.6694444444444444</v>
      </c>
      <c r="O85" s="5">
        <v>1.0</v>
      </c>
      <c r="P85" s="12">
        <v>43316.0</v>
      </c>
      <c r="Q85" s="14">
        <v>0.5743055555555555</v>
      </c>
      <c r="R85" s="5">
        <v>33.71</v>
      </c>
      <c r="S85" s="12">
        <v>43316.0</v>
      </c>
      <c r="T85" s="14">
        <v>0.7534722222222222</v>
      </c>
      <c r="U85" s="5">
        <v>38.49</v>
      </c>
      <c r="BA85" s="17">
        <f t="shared" si="1"/>
        <v>0</v>
      </c>
      <c r="BE85">
        <f t="shared" si="2"/>
        <v>0</v>
      </c>
      <c r="BK85" s="5"/>
      <c r="BL85" s="5" t="s">
        <v>143</v>
      </c>
    </row>
    <row r="86">
      <c r="A86" s="5">
        <v>85.0</v>
      </c>
      <c r="B86" s="9" t="s">
        <v>73</v>
      </c>
      <c r="C86" s="5" t="s">
        <v>75</v>
      </c>
      <c r="D86" s="5">
        <v>25.0</v>
      </c>
      <c r="E86" s="5">
        <v>10.0</v>
      </c>
      <c r="F86" s="5">
        <v>35.0</v>
      </c>
      <c r="H86" s="5" t="s">
        <v>77</v>
      </c>
      <c r="I86" s="12">
        <v>43309.0</v>
      </c>
      <c r="J86" s="12">
        <v>43336.0</v>
      </c>
      <c r="K86" s="12">
        <v>43307.0</v>
      </c>
      <c r="L86" s="5" t="s">
        <v>81</v>
      </c>
      <c r="M86" s="12">
        <v>43316.0</v>
      </c>
      <c r="N86" s="14">
        <v>0.6465277777777778</v>
      </c>
      <c r="O86" s="5">
        <v>1.0</v>
      </c>
      <c r="P86" s="12">
        <v>43316.0</v>
      </c>
      <c r="Q86" s="14">
        <v>0.5708333333333333</v>
      </c>
      <c r="R86" s="5">
        <v>27.61</v>
      </c>
      <c r="S86" s="12">
        <v>43316.0</v>
      </c>
      <c r="T86" s="14">
        <v>0.7534722222222222</v>
      </c>
      <c r="U86" s="5">
        <v>33.88</v>
      </c>
      <c r="V86" s="12">
        <v>43317.0</v>
      </c>
      <c r="W86" s="14">
        <v>0.7465277777777778</v>
      </c>
      <c r="X86" s="5">
        <v>51.96</v>
      </c>
      <c r="Y86" s="12">
        <v>43321.0</v>
      </c>
      <c r="Z86" s="5">
        <v>51.18</v>
      </c>
      <c r="AA86" s="12">
        <v>43328.0</v>
      </c>
      <c r="AB86" s="5">
        <v>132.72</v>
      </c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>
        <v>43334.0</v>
      </c>
      <c r="BA86" s="17">
        <f t="shared" si="1"/>
        <v>2</v>
      </c>
      <c r="BB86" s="5">
        <v>1.0</v>
      </c>
      <c r="BC86" s="5">
        <v>1.0</v>
      </c>
      <c r="BE86">
        <f t="shared" si="2"/>
        <v>2</v>
      </c>
      <c r="BK86" s="5"/>
      <c r="BL86" s="5" t="s">
        <v>144</v>
      </c>
    </row>
    <row r="87">
      <c r="A87" s="5">
        <v>86.0</v>
      </c>
      <c r="B87" s="9" t="s">
        <v>115</v>
      </c>
      <c r="C87" s="5" t="s">
        <v>75</v>
      </c>
      <c r="D87" s="5">
        <v>25.0</v>
      </c>
      <c r="E87" s="5">
        <v>10.0</v>
      </c>
      <c r="F87" s="5">
        <v>40.0</v>
      </c>
      <c r="H87" s="5" t="s">
        <v>117</v>
      </c>
      <c r="I87" s="12">
        <v>43309.0</v>
      </c>
      <c r="J87" s="12">
        <v>43324.0</v>
      </c>
      <c r="K87" s="12">
        <v>43307.0</v>
      </c>
      <c r="L87" s="5" t="s">
        <v>81</v>
      </c>
      <c r="M87" s="12">
        <v>43316.0</v>
      </c>
      <c r="N87" s="14">
        <v>0.6611111111111111</v>
      </c>
      <c r="O87" s="5">
        <v>1.0</v>
      </c>
      <c r="P87" s="12">
        <v>43316.0</v>
      </c>
      <c r="Q87" s="14">
        <v>0.5722222222222222</v>
      </c>
      <c r="R87" s="5">
        <v>30.41</v>
      </c>
      <c r="S87" s="12">
        <v>43316.0</v>
      </c>
      <c r="T87" s="14">
        <v>0.7534722222222222</v>
      </c>
      <c r="U87" s="5">
        <v>32.67</v>
      </c>
      <c r="V87" s="12">
        <v>43317.0</v>
      </c>
      <c r="W87" s="14">
        <v>0.7465277777777778</v>
      </c>
      <c r="X87" s="5">
        <v>57.19</v>
      </c>
      <c r="BA87" s="17">
        <f t="shared" si="1"/>
        <v>0</v>
      </c>
      <c r="BE87">
        <f t="shared" si="2"/>
        <v>0</v>
      </c>
    </row>
    <row r="88">
      <c r="A88" s="5">
        <v>87.0</v>
      </c>
      <c r="B88" s="9" t="s">
        <v>115</v>
      </c>
      <c r="C88" s="5" t="s">
        <v>75</v>
      </c>
      <c r="D88" s="5">
        <v>25.0</v>
      </c>
      <c r="E88" s="5">
        <v>10.0</v>
      </c>
      <c r="F88" s="5">
        <v>43.0</v>
      </c>
      <c r="H88" s="5" t="s">
        <v>125</v>
      </c>
      <c r="I88" s="12">
        <v>43309.0</v>
      </c>
      <c r="J88" s="12">
        <v>43316.0</v>
      </c>
      <c r="K88" s="12">
        <v>43307.0</v>
      </c>
      <c r="L88" s="5" t="s">
        <v>81</v>
      </c>
      <c r="P88" s="12">
        <v>43316.0</v>
      </c>
      <c r="Q88" s="14">
        <v>0.5729166666666666</v>
      </c>
      <c r="R88" s="5">
        <v>43.29</v>
      </c>
      <c r="S88" s="12">
        <v>43316.0</v>
      </c>
      <c r="BA88" s="17">
        <f t="shared" si="1"/>
        <v>0</v>
      </c>
      <c r="BE88">
        <f t="shared" si="2"/>
        <v>0</v>
      </c>
      <c r="BK88" s="5"/>
      <c r="BL88" s="5" t="s">
        <v>146</v>
      </c>
    </row>
    <row r="89">
      <c r="A89" s="5">
        <v>88.0</v>
      </c>
      <c r="B89" s="9" t="s">
        <v>73</v>
      </c>
      <c r="C89" s="5" t="s">
        <v>127</v>
      </c>
      <c r="D89" s="5">
        <v>25.0</v>
      </c>
      <c r="E89" s="5">
        <v>10.0</v>
      </c>
      <c r="F89" s="5">
        <v>35.0</v>
      </c>
      <c r="H89" s="5" t="s">
        <v>77</v>
      </c>
      <c r="I89" s="12">
        <v>43309.0</v>
      </c>
      <c r="K89" s="12">
        <v>43307.0</v>
      </c>
      <c r="L89" s="5" t="s">
        <v>81</v>
      </c>
      <c r="P89" s="12">
        <v>43316.0</v>
      </c>
      <c r="Q89" s="14">
        <v>0.5743055555555555</v>
      </c>
      <c r="R89" s="5">
        <v>29.63</v>
      </c>
      <c r="S89" s="12">
        <v>43316.0</v>
      </c>
      <c r="T89" s="14">
        <v>0.7534722222222222</v>
      </c>
      <c r="U89" s="5">
        <v>41.56</v>
      </c>
      <c r="V89" s="12">
        <v>43317.0</v>
      </c>
      <c r="W89" s="14">
        <v>0.7465277777777778</v>
      </c>
      <c r="X89" s="5">
        <v>45.16</v>
      </c>
      <c r="Y89" s="12">
        <v>43320.0</v>
      </c>
      <c r="Z89" s="5">
        <v>78.04</v>
      </c>
      <c r="AA89" s="12">
        <v>43324.0</v>
      </c>
      <c r="AB89" s="5">
        <v>266.32</v>
      </c>
      <c r="AC89" s="5">
        <v>1.0</v>
      </c>
      <c r="AD89" s="12">
        <v>43333.0</v>
      </c>
      <c r="AE89" s="5">
        <v>918.59</v>
      </c>
      <c r="AI89" s="12">
        <v>43340.0</v>
      </c>
      <c r="AJ89" s="5">
        <v>6744.4</v>
      </c>
      <c r="BA89" s="17">
        <f t="shared" si="1"/>
        <v>0</v>
      </c>
      <c r="BE89">
        <f t="shared" si="2"/>
        <v>0</v>
      </c>
    </row>
    <row r="90">
      <c r="A90" s="5">
        <v>89.0</v>
      </c>
      <c r="B90" s="9" t="s">
        <v>115</v>
      </c>
      <c r="C90" s="5" t="s">
        <v>127</v>
      </c>
      <c r="D90" s="5">
        <v>25.0</v>
      </c>
      <c r="E90" s="5">
        <v>10.0</v>
      </c>
      <c r="F90" s="5">
        <v>40.0</v>
      </c>
      <c r="H90" s="5" t="s">
        <v>117</v>
      </c>
      <c r="I90" s="12">
        <v>43309.0</v>
      </c>
      <c r="J90" s="12">
        <v>43317.0</v>
      </c>
      <c r="K90" s="12">
        <v>43307.0</v>
      </c>
      <c r="L90" s="5" t="s">
        <v>81</v>
      </c>
      <c r="P90" s="12">
        <v>43316.0</v>
      </c>
      <c r="Q90" s="14">
        <v>0.575</v>
      </c>
      <c r="R90" s="5">
        <v>21.96</v>
      </c>
      <c r="S90" s="12">
        <v>43316.0</v>
      </c>
      <c r="T90" s="14">
        <v>0.7534722222222222</v>
      </c>
      <c r="U90" s="5">
        <v>20.11</v>
      </c>
      <c r="BA90" s="17">
        <f t="shared" si="1"/>
        <v>0</v>
      </c>
      <c r="BE90">
        <f t="shared" si="2"/>
        <v>0</v>
      </c>
    </row>
    <row r="91">
      <c r="A91" s="5">
        <v>90.0</v>
      </c>
      <c r="B91" s="9" t="s">
        <v>115</v>
      </c>
      <c r="C91" s="5" t="s">
        <v>127</v>
      </c>
      <c r="D91" s="5">
        <v>25.0</v>
      </c>
      <c r="E91" s="5">
        <v>10.0</v>
      </c>
      <c r="F91" s="5">
        <v>43.0</v>
      </c>
      <c r="H91" s="5" t="s">
        <v>125</v>
      </c>
      <c r="I91" s="12">
        <v>43309.0</v>
      </c>
      <c r="J91" s="12">
        <v>43317.0</v>
      </c>
      <c r="K91" s="12">
        <v>43307.0</v>
      </c>
      <c r="L91" s="5" t="s">
        <v>81</v>
      </c>
      <c r="P91" s="12">
        <v>43316.0</v>
      </c>
      <c r="Q91" s="14">
        <v>0.5756944444444444</v>
      </c>
      <c r="R91" s="5">
        <v>55.87</v>
      </c>
      <c r="S91" s="12">
        <v>43316.0</v>
      </c>
      <c r="T91" s="14">
        <v>0.7534722222222222</v>
      </c>
      <c r="U91" s="5">
        <v>67.13</v>
      </c>
      <c r="BA91" s="17">
        <f t="shared" si="1"/>
        <v>0</v>
      </c>
      <c r="BE91">
        <f t="shared" si="2"/>
        <v>0</v>
      </c>
    </row>
    <row r="92">
      <c r="A92" s="5">
        <v>91.0</v>
      </c>
      <c r="B92" s="5" t="s">
        <v>73</v>
      </c>
      <c r="C92" s="5" t="s">
        <v>127</v>
      </c>
      <c r="D92" s="5">
        <v>25.0</v>
      </c>
      <c r="E92" s="5">
        <v>10.0</v>
      </c>
      <c r="F92" s="5">
        <v>35.0</v>
      </c>
      <c r="H92" s="5" t="s">
        <v>77</v>
      </c>
      <c r="I92" s="12">
        <v>43308.0</v>
      </c>
      <c r="J92" s="12">
        <v>43332.0</v>
      </c>
      <c r="K92" s="12">
        <v>43307.0</v>
      </c>
      <c r="L92" s="5" t="s">
        <v>81</v>
      </c>
      <c r="P92" s="12">
        <v>43316.0</v>
      </c>
      <c r="Q92" s="14">
        <v>0.5756944444444444</v>
      </c>
      <c r="R92" s="5">
        <v>29.39</v>
      </c>
      <c r="S92" s="12">
        <v>43316.0</v>
      </c>
      <c r="T92" s="14">
        <v>0.7534722222222222</v>
      </c>
      <c r="U92" s="5">
        <v>40.01</v>
      </c>
      <c r="V92" s="12">
        <v>43317.0</v>
      </c>
      <c r="W92" s="14">
        <v>0.7465277777777778</v>
      </c>
      <c r="X92" s="5">
        <v>55.0</v>
      </c>
      <c r="Y92" s="12">
        <v>43320.0</v>
      </c>
      <c r="Z92" s="5">
        <v>79.94</v>
      </c>
      <c r="AA92" s="12">
        <v>43327.0</v>
      </c>
      <c r="AB92" s="5">
        <v>212.05</v>
      </c>
      <c r="BA92" s="17">
        <f t="shared" si="1"/>
        <v>0</v>
      </c>
      <c r="BE92">
        <f t="shared" si="2"/>
        <v>0</v>
      </c>
    </row>
    <row r="93">
      <c r="A93" s="5">
        <v>92.0</v>
      </c>
      <c r="B93" s="5" t="s">
        <v>115</v>
      </c>
      <c r="C93" s="5" t="s">
        <v>127</v>
      </c>
      <c r="D93" s="5">
        <v>25.0</v>
      </c>
      <c r="E93" s="5">
        <v>10.0</v>
      </c>
      <c r="F93" s="5">
        <v>40.0</v>
      </c>
      <c r="H93" s="5" t="s">
        <v>117</v>
      </c>
      <c r="I93" s="12">
        <v>43308.0</v>
      </c>
      <c r="K93" s="12">
        <v>43307.0</v>
      </c>
      <c r="L93" s="5" t="s">
        <v>81</v>
      </c>
      <c r="P93" s="12">
        <v>43316.0</v>
      </c>
      <c r="Q93" s="14">
        <v>0.5763888888888888</v>
      </c>
      <c r="R93" s="5">
        <v>28.03</v>
      </c>
      <c r="S93" s="12">
        <v>43316.0</v>
      </c>
      <c r="T93" s="14">
        <v>0.7534722222222222</v>
      </c>
      <c r="U93" s="5">
        <v>27.73</v>
      </c>
      <c r="V93" s="12">
        <v>43317.0</v>
      </c>
      <c r="W93" s="14">
        <v>0.7465277777777778</v>
      </c>
      <c r="X93" s="5">
        <v>51.79</v>
      </c>
      <c r="Y93" s="12">
        <v>43320.0</v>
      </c>
      <c r="Z93" s="5">
        <v>81.03</v>
      </c>
      <c r="AA93" s="12">
        <v>43323.0</v>
      </c>
      <c r="AB93" s="5">
        <v>249.88</v>
      </c>
      <c r="AC93" s="5">
        <v>1.0</v>
      </c>
      <c r="AD93" s="12">
        <v>43328.0</v>
      </c>
      <c r="AE93" s="5">
        <v>1229.95</v>
      </c>
      <c r="AI93" s="26">
        <v>43334.0</v>
      </c>
      <c r="AJ93" s="5">
        <v>8340.23</v>
      </c>
      <c r="BA93" s="17">
        <f t="shared" si="1"/>
        <v>0</v>
      </c>
      <c r="BE93">
        <f t="shared" si="2"/>
        <v>0</v>
      </c>
    </row>
    <row r="94">
      <c r="A94" s="5">
        <v>93.0</v>
      </c>
      <c r="B94" s="5" t="s">
        <v>115</v>
      </c>
      <c r="C94" s="5" t="s">
        <v>127</v>
      </c>
      <c r="D94" s="5">
        <v>25.0</v>
      </c>
      <c r="E94" s="5">
        <v>10.0</v>
      </c>
      <c r="F94" s="5">
        <v>43.0</v>
      </c>
      <c r="H94" s="5" t="s">
        <v>125</v>
      </c>
      <c r="I94" s="12">
        <v>43308.0</v>
      </c>
      <c r="J94" s="12">
        <v>43316.0</v>
      </c>
      <c r="K94" s="12">
        <v>43307.0</v>
      </c>
      <c r="L94" s="5" t="s">
        <v>81</v>
      </c>
      <c r="M94" s="12"/>
      <c r="N94" s="32"/>
      <c r="P94" s="12">
        <v>43316.0</v>
      </c>
      <c r="Q94" s="14">
        <v>0.5777777777777777</v>
      </c>
      <c r="R94" s="5">
        <v>29.89</v>
      </c>
      <c r="S94" s="12">
        <v>43316.0</v>
      </c>
      <c r="T94" s="14">
        <v>0.7534722222222222</v>
      </c>
      <c r="BA94" s="17">
        <f t="shared" si="1"/>
        <v>0</v>
      </c>
      <c r="BE94">
        <f t="shared" si="2"/>
        <v>0</v>
      </c>
      <c r="BK94" s="5"/>
      <c r="BL94" s="5" t="s">
        <v>147</v>
      </c>
    </row>
    <row r="95">
      <c r="A95" s="5">
        <v>94.0</v>
      </c>
      <c r="B95" s="5" t="s">
        <v>73</v>
      </c>
      <c r="C95" s="5" t="s">
        <v>75</v>
      </c>
      <c r="D95" s="5">
        <v>25.0</v>
      </c>
      <c r="E95" s="5">
        <v>10.0</v>
      </c>
      <c r="F95" s="5">
        <v>35.0</v>
      </c>
      <c r="H95" s="5" t="s">
        <v>77</v>
      </c>
      <c r="I95" s="12">
        <v>43308.0</v>
      </c>
      <c r="J95" s="12">
        <v>43317.0</v>
      </c>
      <c r="K95" s="12">
        <v>43307.0</v>
      </c>
      <c r="L95" s="5" t="s">
        <v>81</v>
      </c>
      <c r="M95" s="12">
        <v>43316.0</v>
      </c>
      <c r="N95" s="14">
        <v>0.65625</v>
      </c>
      <c r="O95" s="5">
        <v>1.0</v>
      </c>
      <c r="P95" s="12">
        <v>43316.0</v>
      </c>
      <c r="Q95" s="14">
        <v>0.5784722222222223</v>
      </c>
      <c r="R95" s="5">
        <v>23.05</v>
      </c>
      <c r="S95" s="12">
        <v>43316.0</v>
      </c>
      <c r="T95" s="14">
        <v>0.7534722222222222</v>
      </c>
      <c r="U95" s="5">
        <v>23.96</v>
      </c>
      <c r="BA95" s="17">
        <f t="shared" si="1"/>
        <v>0</v>
      </c>
      <c r="BE95">
        <f t="shared" si="2"/>
        <v>0</v>
      </c>
    </row>
    <row r="96">
      <c r="A96" s="5">
        <v>95.0</v>
      </c>
      <c r="B96" s="5" t="s">
        <v>115</v>
      </c>
      <c r="C96" s="5" t="s">
        <v>75</v>
      </c>
      <c r="D96" s="5">
        <v>25.0</v>
      </c>
      <c r="E96" s="5">
        <v>10.0</v>
      </c>
      <c r="F96" s="5">
        <v>40.0</v>
      </c>
      <c r="H96" s="5" t="s">
        <v>117</v>
      </c>
      <c r="I96" s="12">
        <v>43308.0</v>
      </c>
      <c r="J96" s="12">
        <v>43323.0</v>
      </c>
      <c r="K96" s="12">
        <v>43307.0</v>
      </c>
      <c r="L96" s="5" t="s">
        <v>81</v>
      </c>
      <c r="M96" s="12">
        <v>43316.0</v>
      </c>
      <c r="N96" s="14">
        <v>0.6618055555555555</v>
      </c>
      <c r="O96" s="5">
        <v>1.0</v>
      </c>
      <c r="P96" s="12">
        <v>43316.0</v>
      </c>
      <c r="Q96" s="14">
        <v>0.5791666666666667</v>
      </c>
      <c r="R96" s="5">
        <v>46.31</v>
      </c>
      <c r="S96" s="12">
        <v>43316.0</v>
      </c>
      <c r="T96" s="14">
        <v>0.7534722222222222</v>
      </c>
      <c r="U96" s="5">
        <v>33.9</v>
      </c>
      <c r="V96" s="12">
        <v>43317.0</v>
      </c>
      <c r="W96" s="14">
        <v>0.7465277777777778</v>
      </c>
      <c r="X96" s="5">
        <v>31.34</v>
      </c>
      <c r="BA96" s="17">
        <f t="shared" si="1"/>
        <v>0</v>
      </c>
      <c r="BE96">
        <f t="shared" si="2"/>
        <v>0</v>
      </c>
    </row>
    <row r="97">
      <c r="A97" s="5">
        <v>96.0</v>
      </c>
      <c r="B97" s="5" t="s">
        <v>115</v>
      </c>
      <c r="C97" s="5" t="s">
        <v>75</v>
      </c>
      <c r="D97" s="5">
        <v>25.0</v>
      </c>
      <c r="E97" s="5">
        <v>10.0</v>
      </c>
      <c r="F97" s="5">
        <v>43.0</v>
      </c>
      <c r="H97" s="5" t="s">
        <v>125</v>
      </c>
      <c r="I97" s="12">
        <v>43308.0</v>
      </c>
      <c r="J97" s="12">
        <v>43317.0</v>
      </c>
      <c r="K97" s="12">
        <v>43307.0</v>
      </c>
      <c r="L97" s="5" t="s">
        <v>81</v>
      </c>
      <c r="M97" s="12">
        <v>43316.0</v>
      </c>
      <c r="N97" s="14">
        <v>0.6715277777777777</v>
      </c>
      <c r="O97" s="5">
        <v>1.0</v>
      </c>
      <c r="P97" s="12">
        <v>43316.0</v>
      </c>
      <c r="Q97" s="14">
        <v>0.5798611111111112</v>
      </c>
      <c r="R97" s="5">
        <v>40.39</v>
      </c>
      <c r="S97" s="12">
        <v>43316.0</v>
      </c>
      <c r="T97" s="14">
        <v>0.7534722222222222</v>
      </c>
      <c r="U97" s="5">
        <v>45.31</v>
      </c>
      <c r="BA97" s="17">
        <f t="shared" si="1"/>
        <v>0</v>
      </c>
      <c r="BE97">
        <f t="shared" si="2"/>
        <v>0</v>
      </c>
    </row>
    <row r="98">
      <c r="A98" s="5">
        <v>97.0</v>
      </c>
      <c r="B98" s="5" t="s">
        <v>73</v>
      </c>
      <c r="C98" s="5" t="s">
        <v>127</v>
      </c>
      <c r="D98" s="5">
        <v>25.0</v>
      </c>
      <c r="E98" s="5">
        <v>10.0</v>
      </c>
      <c r="F98" s="5">
        <v>35.0</v>
      </c>
      <c r="H98" s="5" t="s">
        <v>77</v>
      </c>
      <c r="I98" s="12">
        <v>43309.0</v>
      </c>
      <c r="K98" s="12">
        <v>43307.0</v>
      </c>
      <c r="L98" s="5" t="s">
        <v>81</v>
      </c>
      <c r="P98" s="12">
        <v>43316.0</v>
      </c>
      <c r="Q98" s="14">
        <v>0.5756944444444444</v>
      </c>
      <c r="R98" s="5">
        <v>27.51</v>
      </c>
      <c r="S98" s="12">
        <v>43316.0</v>
      </c>
      <c r="T98" s="14">
        <v>0.7534722222222222</v>
      </c>
      <c r="U98" s="5">
        <v>28.0</v>
      </c>
      <c r="V98" s="12">
        <v>43317.0</v>
      </c>
      <c r="W98" s="14">
        <v>0.7465277777777778</v>
      </c>
      <c r="X98" s="5">
        <v>87.43</v>
      </c>
      <c r="Y98" s="12">
        <v>43320.0</v>
      </c>
      <c r="Z98" s="5">
        <v>142.06</v>
      </c>
      <c r="AA98" s="16">
        <v>43326.0</v>
      </c>
      <c r="AB98" s="5">
        <v>1206.1</v>
      </c>
      <c r="AI98" s="26">
        <v>43332.0</v>
      </c>
      <c r="AJ98" s="5">
        <v>8377.03</v>
      </c>
      <c r="BA98" s="17">
        <f t="shared" si="1"/>
        <v>0</v>
      </c>
      <c r="BE98">
        <f t="shared" si="2"/>
        <v>0</v>
      </c>
    </row>
    <row r="99">
      <c r="A99" s="5">
        <v>98.0</v>
      </c>
      <c r="B99" s="5" t="s">
        <v>115</v>
      </c>
      <c r="C99" s="5" t="s">
        <v>127</v>
      </c>
      <c r="D99" s="5">
        <v>25.0</v>
      </c>
      <c r="E99" s="5">
        <v>10.0</v>
      </c>
      <c r="F99" s="5">
        <v>40.0</v>
      </c>
      <c r="H99" s="5" t="s">
        <v>117</v>
      </c>
      <c r="I99" s="12">
        <v>43309.0</v>
      </c>
      <c r="K99" s="12">
        <v>43307.0</v>
      </c>
      <c r="L99" s="5" t="s">
        <v>81</v>
      </c>
      <c r="P99" s="12">
        <v>43316.0</v>
      </c>
      <c r="Q99" s="14">
        <v>0.5777777777777777</v>
      </c>
      <c r="R99" s="5">
        <v>31.13</v>
      </c>
      <c r="S99" s="12">
        <v>43316.0</v>
      </c>
      <c r="T99" s="14">
        <v>0.7534722222222222</v>
      </c>
      <c r="U99" s="5">
        <v>34.44</v>
      </c>
      <c r="V99" s="12">
        <v>43317.0</v>
      </c>
      <c r="W99" s="14">
        <v>0.7465277777777778</v>
      </c>
      <c r="X99" s="5">
        <v>50.81</v>
      </c>
      <c r="Y99" s="22">
        <v>43321.0</v>
      </c>
      <c r="Z99" s="5">
        <v>141.72</v>
      </c>
      <c r="AA99" s="12">
        <v>43325.0</v>
      </c>
      <c r="AB99" s="5">
        <v>634.97</v>
      </c>
      <c r="AI99" s="26">
        <v>43332.0</v>
      </c>
      <c r="AJ99" s="5">
        <v>6217.34</v>
      </c>
      <c r="BA99" s="17">
        <f t="shared" si="1"/>
        <v>0</v>
      </c>
      <c r="BE99">
        <f t="shared" si="2"/>
        <v>0</v>
      </c>
    </row>
    <row r="100">
      <c r="A100" s="5">
        <v>99.0</v>
      </c>
      <c r="B100" s="5" t="s">
        <v>115</v>
      </c>
      <c r="C100" s="5" t="s">
        <v>127</v>
      </c>
      <c r="D100" s="5">
        <v>25.0</v>
      </c>
      <c r="E100" s="5">
        <v>10.0</v>
      </c>
      <c r="F100" s="5">
        <v>43.0</v>
      </c>
      <c r="H100" s="5" t="s">
        <v>142</v>
      </c>
      <c r="I100" s="12">
        <v>43309.0</v>
      </c>
      <c r="J100" s="12">
        <v>43317.0</v>
      </c>
      <c r="K100" s="12">
        <v>43307.0</v>
      </c>
      <c r="L100" s="5" t="s">
        <v>81</v>
      </c>
      <c r="P100" s="12">
        <v>43316.0</v>
      </c>
      <c r="Q100" s="14">
        <v>0.5784722222222223</v>
      </c>
      <c r="R100" s="5">
        <v>43.89</v>
      </c>
      <c r="S100" s="12">
        <v>43316.0</v>
      </c>
      <c r="T100" s="14">
        <v>0.7534722222222222</v>
      </c>
      <c r="U100" s="5">
        <v>52.82</v>
      </c>
      <c r="BA100" s="17">
        <f t="shared" si="1"/>
        <v>0</v>
      </c>
      <c r="BE100">
        <f t="shared" si="2"/>
        <v>0</v>
      </c>
      <c r="BK100" s="33"/>
      <c r="BL100" s="33" t="s">
        <v>151</v>
      </c>
    </row>
    <row r="101">
      <c r="A101" s="5">
        <v>100.0</v>
      </c>
      <c r="B101" s="5" t="s">
        <v>73</v>
      </c>
      <c r="C101" s="5" t="s">
        <v>75</v>
      </c>
      <c r="D101" s="5">
        <v>25.0</v>
      </c>
      <c r="E101" s="5">
        <v>10.0</v>
      </c>
      <c r="F101" s="5">
        <v>35.0</v>
      </c>
      <c r="H101" s="5" t="s">
        <v>77</v>
      </c>
      <c r="I101" s="12">
        <v>43309.0</v>
      </c>
      <c r="K101" s="12">
        <v>43307.0</v>
      </c>
      <c r="L101" s="5" t="s">
        <v>81</v>
      </c>
      <c r="M101" s="12">
        <v>43316.0</v>
      </c>
      <c r="N101" s="14">
        <v>0.65</v>
      </c>
      <c r="O101" s="5">
        <v>1.0</v>
      </c>
      <c r="P101" s="12">
        <v>43316.0</v>
      </c>
      <c r="Q101" s="14">
        <v>0.5791666666666667</v>
      </c>
      <c r="R101" s="5">
        <v>25.77</v>
      </c>
      <c r="S101" s="12">
        <v>43316.0</v>
      </c>
      <c r="T101" s="14">
        <v>0.7534722222222222</v>
      </c>
      <c r="U101" s="5">
        <v>33.9</v>
      </c>
      <c r="V101" s="12">
        <v>43317.0</v>
      </c>
      <c r="W101" s="14">
        <v>0.7465277777777778</v>
      </c>
      <c r="X101" s="5">
        <v>78.49</v>
      </c>
      <c r="Y101" s="12">
        <v>43320.0</v>
      </c>
      <c r="Z101" s="5">
        <v>61.24</v>
      </c>
      <c r="AA101" s="12">
        <v>43325.0</v>
      </c>
      <c r="AB101" s="5">
        <v>190.12</v>
      </c>
      <c r="AC101" s="5">
        <v>1.0</v>
      </c>
      <c r="AD101" s="12">
        <v>43330.0</v>
      </c>
      <c r="AE101" s="5">
        <v>1910.41</v>
      </c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>
        <v>43333.0</v>
      </c>
      <c r="AZ101" s="5">
        <v>183.6</v>
      </c>
      <c r="BA101" s="17">
        <f t="shared" si="1"/>
        <v>5</v>
      </c>
      <c r="BB101" s="5">
        <v>4.0</v>
      </c>
      <c r="BC101" s="5">
        <v>1.0</v>
      </c>
      <c r="BE101">
        <f t="shared" si="2"/>
        <v>5</v>
      </c>
      <c r="BK101" s="33"/>
      <c r="BL101" s="33"/>
    </row>
    <row r="102">
      <c r="A102" s="5">
        <v>101.0</v>
      </c>
      <c r="B102" s="5" t="s">
        <v>115</v>
      </c>
      <c r="C102" s="5" t="s">
        <v>75</v>
      </c>
      <c r="D102" s="5">
        <v>25.0</v>
      </c>
      <c r="E102" s="5">
        <v>10.0</v>
      </c>
      <c r="F102" s="5">
        <v>40.0</v>
      </c>
      <c r="H102" s="5" t="s">
        <v>117</v>
      </c>
      <c r="I102" s="12">
        <v>43309.0</v>
      </c>
      <c r="K102" s="12">
        <v>43307.0</v>
      </c>
      <c r="L102" s="5" t="s">
        <v>81</v>
      </c>
      <c r="M102" s="12">
        <v>43316.0</v>
      </c>
      <c r="N102" s="14">
        <v>0.6625</v>
      </c>
      <c r="O102" s="5">
        <v>1.0</v>
      </c>
      <c r="P102" s="12">
        <v>43316.0</v>
      </c>
      <c r="Q102" s="14">
        <v>0.58125</v>
      </c>
      <c r="R102" s="5">
        <v>32.63</v>
      </c>
      <c r="S102" s="12">
        <v>43316.0</v>
      </c>
      <c r="T102" s="14">
        <v>0.7534722222222222</v>
      </c>
      <c r="U102" s="5">
        <v>39.08</v>
      </c>
      <c r="V102" s="12">
        <v>43317.0</v>
      </c>
      <c r="W102" s="14">
        <v>0.7465277777777778</v>
      </c>
      <c r="X102" s="5">
        <v>63.02</v>
      </c>
      <c r="Y102" s="12">
        <v>43321.0</v>
      </c>
      <c r="Z102" s="5">
        <v>95.7</v>
      </c>
      <c r="AA102" s="12">
        <v>43325.0</v>
      </c>
      <c r="AB102" s="5">
        <v>448.27</v>
      </c>
      <c r="AO102" s="12">
        <v>43338.0</v>
      </c>
      <c r="AP102" s="5">
        <v>9127.25</v>
      </c>
      <c r="AQ102" s="12">
        <v>43344.0</v>
      </c>
      <c r="AR102" s="5">
        <v>11906.02</v>
      </c>
      <c r="AS102" s="12">
        <v>43351.0</v>
      </c>
      <c r="AT102" s="5">
        <v>11343.81</v>
      </c>
      <c r="AU102" s="12">
        <v>43354.0</v>
      </c>
      <c r="AV102" s="5">
        <v>10320.89</v>
      </c>
      <c r="BA102" s="17">
        <f t="shared" si="1"/>
        <v>0</v>
      </c>
      <c r="BE102">
        <f t="shared" si="2"/>
        <v>0</v>
      </c>
    </row>
    <row r="103">
      <c r="A103" s="5">
        <v>102.0</v>
      </c>
      <c r="B103" s="5" t="s">
        <v>115</v>
      </c>
      <c r="C103" s="5" t="s">
        <v>75</v>
      </c>
      <c r="D103" s="5">
        <v>25.0</v>
      </c>
      <c r="E103" s="5">
        <v>10.0</v>
      </c>
      <c r="F103" s="5">
        <v>43.0</v>
      </c>
      <c r="H103" s="5" t="s">
        <v>125</v>
      </c>
      <c r="I103" s="12">
        <v>43308.0</v>
      </c>
      <c r="J103" s="12">
        <v>43316.0</v>
      </c>
      <c r="K103" s="12">
        <v>43307.0</v>
      </c>
      <c r="L103" s="5" t="s">
        <v>81</v>
      </c>
      <c r="M103" s="12"/>
      <c r="P103" s="12">
        <v>43316.0</v>
      </c>
      <c r="Q103" s="14">
        <v>0.5826388888888889</v>
      </c>
      <c r="R103" s="5">
        <v>27.44</v>
      </c>
      <c r="S103" s="12">
        <v>43316.0</v>
      </c>
      <c r="BA103" s="17">
        <f t="shared" si="1"/>
        <v>0</v>
      </c>
      <c r="BE103">
        <f t="shared" si="2"/>
        <v>0</v>
      </c>
      <c r="BK103" s="5"/>
      <c r="BL103" s="5" t="s">
        <v>146</v>
      </c>
    </row>
    <row r="104">
      <c r="A104" s="5">
        <v>103.0</v>
      </c>
      <c r="B104" s="5" t="s">
        <v>73</v>
      </c>
      <c r="C104" s="5" t="s">
        <v>127</v>
      </c>
      <c r="D104" s="5">
        <v>25.0</v>
      </c>
      <c r="E104" s="5">
        <v>10.0</v>
      </c>
      <c r="F104" s="5">
        <v>35.0</v>
      </c>
      <c r="H104" s="5" t="s">
        <v>77</v>
      </c>
      <c r="I104" s="12">
        <v>43308.0</v>
      </c>
      <c r="J104" s="12">
        <v>43322.0</v>
      </c>
      <c r="K104" s="12">
        <v>43307.0</v>
      </c>
      <c r="L104" s="5" t="s">
        <v>81</v>
      </c>
      <c r="P104" s="12">
        <v>43316.0</v>
      </c>
      <c r="Q104" s="14">
        <v>0.5854166666666667</v>
      </c>
      <c r="R104" s="5">
        <v>27.86</v>
      </c>
      <c r="S104" s="12">
        <v>43316.0</v>
      </c>
      <c r="T104" s="14">
        <v>0.7534722222222222</v>
      </c>
      <c r="U104" s="5">
        <v>28.34</v>
      </c>
      <c r="V104" s="12">
        <v>43317.0</v>
      </c>
      <c r="W104" s="14">
        <v>0.7465277777777778</v>
      </c>
      <c r="X104" s="5">
        <v>24.44</v>
      </c>
      <c r="BA104" s="17">
        <f t="shared" si="1"/>
        <v>0</v>
      </c>
      <c r="BE104">
        <f t="shared" si="2"/>
        <v>0</v>
      </c>
    </row>
    <row r="105">
      <c r="A105" s="5">
        <v>104.0</v>
      </c>
      <c r="B105" s="5" t="s">
        <v>115</v>
      </c>
      <c r="C105" s="5" t="s">
        <v>127</v>
      </c>
      <c r="D105" s="5">
        <v>25.0</v>
      </c>
      <c r="E105" s="5">
        <v>10.0</v>
      </c>
      <c r="F105" s="5">
        <v>40.0</v>
      </c>
      <c r="H105" s="5" t="s">
        <v>117</v>
      </c>
      <c r="I105" s="12">
        <v>43308.0</v>
      </c>
      <c r="J105" s="12">
        <v>43317.0</v>
      </c>
      <c r="K105" s="12">
        <v>43307.0</v>
      </c>
      <c r="L105" s="5" t="s">
        <v>81</v>
      </c>
      <c r="P105" s="12">
        <v>43316.0</v>
      </c>
      <c r="Q105" s="14">
        <v>0.5868055555555556</v>
      </c>
      <c r="R105" s="5">
        <v>27.03</v>
      </c>
      <c r="S105" s="12">
        <v>43316.0</v>
      </c>
      <c r="T105" s="14">
        <v>0.7534722222222222</v>
      </c>
      <c r="U105" s="5">
        <v>25.37</v>
      </c>
      <c r="BA105" s="17">
        <f t="shared" si="1"/>
        <v>0</v>
      </c>
      <c r="BE105">
        <f t="shared" si="2"/>
        <v>0</v>
      </c>
    </row>
    <row r="106">
      <c r="A106" s="5">
        <v>105.0</v>
      </c>
      <c r="B106" s="5" t="s">
        <v>115</v>
      </c>
      <c r="C106" s="5" t="s">
        <v>127</v>
      </c>
      <c r="D106" s="5">
        <v>25.0</v>
      </c>
      <c r="E106" s="5">
        <v>10.0</v>
      </c>
      <c r="F106" s="5">
        <v>43.0</v>
      </c>
      <c r="H106" s="5" t="s">
        <v>142</v>
      </c>
      <c r="I106" s="12">
        <v>43308.0</v>
      </c>
      <c r="J106" s="12">
        <v>43344.0</v>
      </c>
      <c r="K106" s="12">
        <v>43307.0</v>
      </c>
      <c r="L106" s="5" t="s">
        <v>81</v>
      </c>
      <c r="P106" s="12">
        <v>43316.0</v>
      </c>
      <c r="Q106" s="14">
        <v>0.5875</v>
      </c>
      <c r="R106" s="5">
        <v>51.39</v>
      </c>
      <c r="S106" s="12">
        <v>43316.0</v>
      </c>
      <c r="T106" s="14">
        <v>0.7534722222222222</v>
      </c>
      <c r="U106" s="5">
        <v>49.76</v>
      </c>
      <c r="V106" s="12">
        <v>43317.0</v>
      </c>
      <c r="W106" s="14">
        <v>0.7465277777777778</v>
      </c>
      <c r="X106" s="5">
        <v>51.7</v>
      </c>
      <c r="Y106" s="12">
        <v>43325.0</v>
      </c>
      <c r="Z106" s="5">
        <v>100.54</v>
      </c>
      <c r="AA106" s="12">
        <v>43330.0</v>
      </c>
      <c r="AB106" s="5">
        <v>206.15</v>
      </c>
      <c r="BA106" s="17">
        <f t="shared" si="1"/>
        <v>0</v>
      </c>
      <c r="BE106">
        <f t="shared" si="2"/>
        <v>0</v>
      </c>
      <c r="BK106" s="33"/>
      <c r="BL106" s="33" t="s">
        <v>152</v>
      </c>
    </row>
    <row r="107">
      <c r="A107" s="5">
        <v>106.0</v>
      </c>
      <c r="B107" s="5" t="s">
        <v>73</v>
      </c>
      <c r="C107" s="5" t="s">
        <v>75</v>
      </c>
      <c r="D107" s="5">
        <v>25.0</v>
      </c>
      <c r="E107" s="5">
        <v>10.0</v>
      </c>
      <c r="F107" s="5">
        <v>35.0</v>
      </c>
      <c r="H107" s="5" t="s">
        <v>77</v>
      </c>
      <c r="I107" s="12">
        <v>43308.0</v>
      </c>
      <c r="J107" s="12">
        <v>43319.0</v>
      </c>
      <c r="K107" s="12">
        <v>43307.0</v>
      </c>
      <c r="L107" s="5" t="s">
        <v>81</v>
      </c>
      <c r="M107" s="12">
        <v>43316.0</v>
      </c>
      <c r="N107" s="14">
        <v>0.6569444444444444</v>
      </c>
      <c r="O107" s="5">
        <v>1.0</v>
      </c>
      <c r="P107" s="12">
        <v>43316.0</v>
      </c>
      <c r="Q107" s="14">
        <v>0.5888888888888889</v>
      </c>
      <c r="R107" s="5">
        <v>33.21</v>
      </c>
      <c r="S107" s="12">
        <v>43316.0</v>
      </c>
      <c r="T107" s="14">
        <v>0.7534722222222222</v>
      </c>
      <c r="U107" s="5">
        <v>34.9</v>
      </c>
      <c r="V107" s="12">
        <v>43317.0</v>
      </c>
      <c r="W107" s="14">
        <v>0.7465277777777778</v>
      </c>
      <c r="X107" s="5">
        <v>28.62</v>
      </c>
      <c r="BA107" s="17">
        <f t="shared" si="1"/>
        <v>0</v>
      </c>
      <c r="BE107">
        <f t="shared" si="2"/>
        <v>0</v>
      </c>
    </row>
    <row r="108">
      <c r="A108" s="5">
        <v>107.0</v>
      </c>
      <c r="B108" s="5" t="s">
        <v>115</v>
      </c>
      <c r="C108" s="5" t="s">
        <v>75</v>
      </c>
      <c r="D108" s="5">
        <v>25.0</v>
      </c>
      <c r="E108" s="5">
        <v>10.0</v>
      </c>
      <c r="F108" s="5">
        <v>40.0</v>
      </c>
      <c r="H108" s="5" t="s">
        <v>117</v>
      </c>
      <c r="I108" s="12">
        <v>43308.0</v>
      </c>
      <c r="J108" s="12">
        <v>43317.0</v>
      </c>
      <c r="K108" s="12">
        <v>43307.0</v>
      </c>
      <c r="L108" s="5" t="s">
        <v>81</v>
      </c>
      <c r="M108" s="12">
        <v>43316.0</v>
      </c>
      <c r="N108" s="14">
        <v>0.6638888888888889</v>
      </c>
      <c r="O108" s="5">
        <v>1.0</v>
      </c>
      <c r="P108" s="12">
        <v>43316.0</v>
      </c>
      <c r="Q108" s="14">
        <v>0.5895833333333333</v>
      </c>
      <c r="R108" s="5">
        <v>25.33</v>
      </c>
      <c r="S108" s="12">
        <v>43316.0</v>
      </c>
      <c r="T108" s="14">
        <v>0.7534722222222222</v>
      </c>
      <c r="U108" s="5">
        <v>24.52</v>
      </c>
      <c r="BA108" s="17">
        <f t="shared" si="1"/>
        <v>0</v>
      </c>
      <c r="BE108">
        <f t="shared" si="2"/>
        <v>0</v>
      </c>
    </row>
    <row r="109">
      <c r="A109" s="5">
        <v>108.0</v>
      </c>
      <c r="B109" s="5" t="s">
        <v>115</v>
      </c>
      <c r="C109" s="5" t="s">
        <v>75</v>
      </c>
      <c r="D109" s="5">
        <v>25.0</v>
      </c>
      <c r="E109" s="5">
        <v>10.0</v>
      </c>
      <c r="F109" s="5">
        <v>43.0</v>
      </c>
      <c r="H109" s="5" t="s">
        <v>125</v>
      </c>
      <c r="I109" s="12">
        <v>43308.0</v>
      </c>
      <c r="J109" s="12">
        <v>43317.0</v>
      </c>
      <c r="K109" s="12">
        <v>43307.0</v>
      </c>
      <c r="L109" s="5" t="s">
        <v>81</v>
      </c>
      <c r="M109" s="12">
        <v>43316.0</v>
      </c>
      <c r="N109" s="14">
        <v>0.6729166666666667</v>
      </c>
      <c r="O109" s="5">
        <v>1.0</v>
      </c>
      <c r="P109" s="12">
        <v>43316.0</v>
      </c>
      <c r="Q109" s="14">
        <v>0.5909722222222222</v>
      </c>
      <c r="R109" s="5">
        <v>22.28</v>
      </c>
      <c r="S109" s="12">
        <v>43316.0</v>
      </c>
      <c r="T109" s="14">
        <v>0.7534722222222222</v>
      </c>
      <c r="U109" s="5">
        <v>19.13</v>
      </c>
      <c r="BA109" s="17">
        <f t="shared" si="1"/>
        <v>0</v>
      </c>
      <c r="BE109">
        <f t="shared" si="2"/>
        <v>0</v>
      </c>
    </row>
    <row r="110">
      <c r="A110" s="5">
        <v>109.0</v>
      </c>
      <c r="B110" s="5" t="s">
        <v>73</v>
      </c>
      <c r="C110" s="5" t="s">
        <v>127</v>
      </c>
      <c r="D110" s="5">
        <v>25.0</v>
      </c>
      <c r="E110" s="5">
        <v>10.0</v>
      </c>
      <c r="F110" s="5">
        <v>35.0</v>
      </c>
      <c r="H110" s="5" t="s">
        <v>77</v>
      </c>
      <c r="I110" s="12">
        <v>43310.0</v>
      </c>
      <c r="J110" s="12">
        <v>43346.0</v>
      </c>
      <c r="K110" s="12">
        <v>43307.0</v>
      </c>
      <c r="L110" s="5" t="s">
        <v>81</v>
      </c>
      <c r="P110" s="12">
        <v>43316.0</v>
      </c>
      <c r="Q110" s="14">
        <v>0.5909722222222222</v>
      </c>
      <c r="R110" s="5">
        <v>36.9</v>
      </c>
      <c r="S110" s="12">
        <v>43316.0</v>
      </c>
      <c r="T110" s="14">
        <v>0.7534722222222222</v>
      </c>
      <c r="U110" s="5">
        <v>47.51</v>
      </c>
      <c r="V110" s="12">
        <v>43317.0</v>
      </c>
      <c r="W110" s="14">
        <v>0.7465277777777778</v>
      </c>
      <c r="X110" s="5">
        <v>104.81</v>
      </c>
      <c r="Y110" s="12">
        <v>43319.0</v>
      </c>
      <c r="Z110" s="5">
        <v>91.27</v>
      </c>
      <c r="AA110" s="12">
        <v>43324.0</v>
      </c>
      <c r="AB110" s="5">
        <v>306.95</v>
      </c>
      <c r="AC110" s="5">
        <v>1.0</v>
      </c>
      <c r="AD110" s="12">
        <v>43330.0</v>
      </c>
      <c r="AE110" s="5">
        <v>1191.82</v>
      </c>
      <c r="AF110" s="5">
        <v>1.0</v>
      </c>
      <c r="AG110" s="12">
        <v>43344.0</v>
      </c>
      <c r="AH110" s="5">
        <v>1712.19</v>
      </c>
      <c r="BA110" s="17">
        <f t="shared" si="1"/>
        <v>0</v>
      </c>
      <c r="BE110">
        <f t="shared" si="2"/>
        <v>0</v>
      </c>
      <c r="BK110" s="5"/>
      <c r="BL110" s="5" t="s">
        <v>153</v>
      </c>
    </row>
    <row r="111">
      <c r="A111" s="5">
        <v>110.0</v>
      </c>
      <c r="B111" s="5" t="s">
        <v>115</v>
      </c>
      <c r="C111" s="5" t="s">
        <v>127</v>
      </c>
      <c r="D111" s="5">
        <v>25.0</v>
      </c>
      <c r="E111" s="5">
        <v>10.0</v>
      </c>
      <c r="F111" s="5">
        <v>40.0</v>
      </c>
      <c r="H111" s="5" t="s">
        <v>117</v>
      </c>
      <c r="I111" s="12">
        <v>43310.0</v>
      </c>
      <c r="K111" s="12">
        <v>43307.0</v>
      </c>
      <c r="L111" s="5" t="s">
        <v>81</v>
      </c>
      <c r="P111" s="12">
        <v>43316.0</v>
      </c>
      <c r="Q111" s="14">
        <v>0.5916666666666667</v>
      </c>
      <c r="R111" s="5">
        <v>20.17</v>
      </c>
      <c r="S111" s="12">
        <v>43316.0</v>
      </c>
      <c r="T111" s="14">
        <v>0.7534722222222222</v>
      </c>
      <c r="U111" s="5">
        <v>22.53</v>
      </c>
      <c r="V111" s="12">
        <v>43317.0</v>
      </c>
      <c r="W111" s="14">
        <v>0.7465277777777778</v>
      </c>
      <c r="X111" s="5">
        <v>34.63</v>
      </c>
      <c r="Y111" s="12">
        <v>43320.0</v>
      </c>
      <c r="Z111" s="5">
        <v>51.18</v>
      </c>
      <c r="AA111" s="12">
        <v>43323.0</v>
      </c>
      <c r="AB111" s="5">
        <v>142.95</v>
      </c>
      <c r="AC111" s="5">
        <v>1.0</v>
      </c>
      <c r="AD111" s="12">
        <v>43328.0</v>
      </c>
      <c r="AE111" s="5">
        <v>325.25</v>
      </c>
      <c r="AI111" s="12">
        <v>43338.0</v>
      </c>
      <c r="AJ111" s="5">
        <v>7286.56</v>
      </c>
      <c r="BA111" s="17">
        <f t="shared" si="1"/>
        <v>0</v>
      </c>
      <c r="BE111">
        <f t="shared" si="2"/>
        <v>0</v>
      </c>
    </row>
    <row r="112">
      <c r="A112" s="5">
        <v>111.0</v>
      </c>
      <c r="B112" s="5" t="s">
        <v>115</v>
      </c>
      <c r="C112" s="5" t="s">
        <v>127</v>
      </c>
      <c r="D112" s="5">
        <v>25.0</v>
      </c>
      <c r="E112" s="5">
        <v>10.0</v>
      </c>
      <c r="F112" s="5">
        <v>43.0</v>
      </c>
      <c r="H112" s="5" t="s">
        <v>142</v>
      </c>
      <c r="I112" s="12">
        <v>43310.0</v>
      </c>
      <c r="J112" s="12">
        <v>43317.0</v>
      </c>
      <c r="K112" s="12">
        <v>43307.0</v>
      </c>
      <c r="L112" s="5" t="s">
        <v>81</v>
      </c>
      <c r="P112" s="12">
        <v>43316.0</v>
      </c>
      <c r="Q112" s="14">
        <v>0.5930555555555556</v>
      </c>
      <c r="R112" s="5">
        <v>47.4</v>
      </c>
      <c r="S112" s="12">
        <v>43316.0</v>
      </c>
      <c r="T112" s="14">
        <v>0.7534722222222222</v>
      </c>
      <c r="U112" s="5">
        <v>49.18</v>
      </c>
      <c r="BA112" s="17">
        <f t="shared" si="1"/>
        <v>0</v>
      </c>
      <c r="BE112">
        <f t="shared" si="2"/>
        <v>0</v>
      </c>
      <c r="BK112" s="33"/>
      <c r="BL112" s="33" t="s">
        <v>152</v>
      </c>
    </row>
    <row r="113">
      <c r="A113" s="5">
        <v>112.0</v>
      </c>
      <c r="B113" s="5" t="s">
        <v>73</v>
      </c>
      <c r="C113" s="5" t="s">
        <v>75</v>
      </c>
      <c r="D113" s="5">
        <v>25.0</v>
      </c>
      <c r="E113" s="5">
        <v>10.0</v>
      </c>
      <c r="F113" s="5">
        <v>35.0</v>
      </c>
      <c r="H113" s="5" t="s">
        <v>77</v>
      </c>
      <c r="I113" s="12">
        <v>43310.0</v>
      </c>
      <c r="J113" s="12">
        <v>43325.0</v>
      </c>
      <c r="K113" s="12">
        <v>43307.0</v>
      </c>
      <c r="L113" s="5" t="s">
        <v>81</v>
      </c>
      <c r="M113" s="12">
        <v>43316.0</v>
      </c>
      <c r="N113" s="14">
        <v>0.6513888888888889</v>
      </c>
      <c r="O113" s="5">
        <v>1.0</v>
      </c>
      <c r="P113" s="12">
        <v>43316.0</v>
      </c>
      <c r="Q113" s="14">
        <v>0.59375</v>
      </c>
      <c r="R113" s="5">
        <v>25.06</v>
      </c>
      <c r="S113" s="12">
        <v>43316.0</v>
      </c>
      <c r="T113" s="14">
        <v>0.7534722222222222</v>
      </c>
      <c r="U113" s="5">
        <v>33.87</v>
      </c>
      <c r="V113" s="12">
        <v>43317.0</v>
      </c>
      <c r="W113" s="14">
        <v>0.7465277777777778</v>
      </c>
      <c r="X113" s="5">
        <v>43.14</v>
      </c>
      <c r="Y113" s="12">
        <v>43323.0</v>
      </c>
      <c r="Z113" s="5">
        <v>44.38</v>
      </c>
      <c r="BA113" s="17">
        <f t="shared" si="1"/>
        <v>0</v>
      </c>
      <c r="BE113">
        <f t="shared" si="2"/>
        <v>0</v>
      </c>
    </row>
    <row r="114">
      <c r="A114" s="5">
        <v>113.0</v>
      </c>
      <c r="B114" s="5" t="s">
        <v>115</v>
      </c>
      <c r="C114" s="5" t="s">
        <v>75</v>
      </c>
      <c r="D114" s="5">
        <v>25.0</v>
      </c>
      <c r="E114" s="5">
        <v>10.0</v>
      </c>
      <c r="F114" s="5">
        <v>40.0</v>
      </c>
      <c r="H114" s="5" t="s">
        <v>117</v>
      </c>
      <c r="I114" s="12">
        <v>43310.0</v>
      </c>
      <c r="J114" s="12">
        <v>43317.0</v>
      </c>
      <c r="K114" s="12">
        <v>43307.0</v>
      </c>
      <c r="L114" s="5" t="s">
        <v>81</v>
      </c>
      <c r="M114" s="12">
        <v>43316.0</v>
      </c>
      <c r="N114" s="14">
        <v>0.6638888888888889</v>
      </c>
      <c r="O114" s="5">
        <v>1.0</v>
      </c>
      <c r="P114" s="12">
        <v>43316.0</v>
      </c>
      <c r="Q114" s="14">
        <v>0.5944444444444444</v>
      </c>
      <c r="R114" s="5">
        <v>17.54</v>
      </c>
      <c r="S114" s="12">
        <v>43316.0</v>
      </c>
      <c r="T114" s="14">
        <v>0.7534722222222222</v>
      </c>
      <c r="U114" s="5">
        <v>15.33</v>
      </c>
      <c r="BA114" s="17">
        <f t="shared" si="1"/>
        <v>0</v>
      </c>
      <c r="BE114">
        <f t="shared" si="2"/>
        <v>0</v>
      </c>
    </row>
    <row r="115">
      <c r="A115" s="5">
        <v>114.0</v>
      </c>
      <c r="B115" s="5" t="s">
        <v>115</v>
      </c>
      <c r="C115" s="5" t="s">
        <v>75</v>
      </c>
      <c r="D115" s="5">
        <v>25.0</v>
      </c>
      <c r="E115" s="5">
        <v>10.0</v>
      </c>
      <c r="F115" s="5">
        <v>43.0</v>
      </c>
      <c r="H115" s="5" t="s">
        <v>125</v>
      </c>
      <c r="I115" s="12">
        <v>43310.0</v>
      </c>
      <c r="J115" s="12">
        <v>43317.0</v>
      </c>
      <c r="K115" s="12">
        <v>43307.0</v>
      </c>
      <c r="L115" s="5" t="s">
        <v>81</v>
      </c>
      <c r="M115" s="12">
        <v>43316.0</v>
      </c>
      <c r="N115" s="14">
        <v>0.6736111111111112</v>
      </c>
      <c r="O115" s="5">
        <v>2.0</v>
      </c>
      <c r="P115" s="12">
        <v>43316.0</v>
      </c>
      <c r="Q115" s="14">
        <v>0.5958333333333333</v>
      </c>
      <c r="R115" s="5">
        <v>24.08</v>
      </c>
      <c r="S115" s="12">
        <v>43316.0</v>
      </c>
      <c r="T115" s="14">
        <v>0.7534722222222222</v>
      </c>
      <c r="U115" s="5">
        <v>30.72</v>
      </c>
      <c r="BA115" s="17">
        <f t="shared" si="1"/>
        <v>0</v>
      </c>
      <c r="BE115">
        <f t="shared" si="2"/>
        <v>0</v>
      </c>
    </row>
    <row r="116">
      <c r="A116" s="5">
        <v>115.0</v>
      </c>
      <c r="B116" s="5" t="s">
        <v>73</v>
      </c>
      <c r="C116" s="5" t="s">
        <v>127</v>
      </c>
      <c r="D116" s="5">
        <v>25.0</v>
      </c>
      <c r="E116" s="5">
        <v>10.0</v>
      </c>
      <c r="F116" s="5">
        <v>35.0</v>
      </c>
      <c r="H116" s="5" t="s">
        <v>77</v>
      </c>
      <c r="I116" s="12">
        <v>43310.0</v>
      </c>
      <c r="J116" s="12">
        <v>43319.0</v>
      </c>
      <c r="K116" s="12">
        <v>43307.0</v>
      </c>
      <c r="L116" s="5" t="s">
        <v>81</v>
      </c>
      <c r="P116" s="12">
        <v>43316.0</v>
      </c>
      <c r="Q116" s="14">
        <v>0.5972222222222222</v>
      </c>
      <c r="R116" s="5">
        <v>34.17</v>
      </c>
      <c r="S116" s="12">
        <v>43316.0</v>
      </c>
      <c r="T116" s="14">
        <v>0.7534722222222222</v>
      </c>
      <c r="U116" s="5">
        <v>30.51</v>
      </c>
      <c r="V116" s="12">
        <v>43317.0</v>
      </c>
      <c r="W116" s="14">
        <v>0.7465277777777778</v>
      </c>
      <c r="X116" s="5">
        <v>23.54</v>
      </c>
      <c r="BA116" s="17">
        <f t="shared" si="1"/>
        <v>0</v>
      </c>
      <c r="BE116">
        <f t="shared" si="2"/>
        <v>0</v>
      </c>
    </row>
    <row r="117">
      <c r="A117" s="5">
        <v>116.0</v>
      </c>
      <c r="B117" s="5" t="s">
        <v>115</v>
      </c>
      <c r="C117" s="5" t="s">
        <v>127</v>
      </c>
      <c r="D117" s="5">
        <v>25.0</v>
      </c>
      <c r="E117" s="5">
        <v>10.0</v>
      </c>
      <c r="F117" s="5">
        <v>40.0</v>
      </c>
      <c r="H117" s="5" t="s">
        <v>117</v>
      </c>
      <c r="I117" s="12">
        <v>43310.0</v>
      </c>
      <c r="J117" s="12">
        <v>43329.0</v>
      </c>
      <c r="K117" s="12">
        <v>43307.0</v>
      </c>
      <c r="L117" s="5" t="s">
        <v>81</v>
      </c>
      <c r="P117" s="12">
        <v>43316.0</v>
      </c>
      <c r="Q117" s="14">
        <v>0.5979166666666667</v>
      </c>
      <c r="R117" s="5">
        <v>33.41</v>
      </c>
      <c r="S117" s="12">
        <v>43316.0</v>
      </c>
      <c r="T117" s="14">
        <v>0.7534722222222222</v>
      </c>
      <c r="U117" s="5">
        <v>35.69</v>
      </c>
      <c r="V117" s="12">
        <v>43317.0</v>
      </c>
      <c r="W117" s="14">
        <v>0.7465277777777778</v>
      </c>
      <c r="X117" s="5">
        <v>55.7</v>
      </c>
      <c r="Y117" s="12">
        <v>43322.0</v>
      </c>
      <c r="Z117" s="5">
        <v>89.011</v>
      </c>
      <c r="BA117" s="17">
        <f t="shared" si="1"/>
        <v>0</v>
      </c>
      <c r="BE117">
        <f t="shared" si="2"/>
        <v>0</v>
      </c>
    </row>
    <row r="118">
      <c r="A118" s="5">
        <v>117.0</v>
      </c>
      <c r="B118" s="5" t="s">
        <v>115</v>
      </c>
      <c r="C118" s="5" t="s">
        <v>127</v>
      </c>
      <c r="D118" s="5">
        <v>25.0</v>
      </c>
      <c r="E118" s="5">
        <v>10.0</v>
      </c>
      <c r="F118" s="5">
        <v>43.0</v>
      </c>
      <c r="H118" s="5" t="s">
        <v>142</v>
      </c>
      <c r="I118" s="12">
        <v>43310.0</v>
      </c>
      <c r="J118" s="12">
        <v>43319.0</v>
      </c>
      <c r="K118" s="12">
        <v>43307.0</v>
      </c>
      <c r="L118" s="5" t="s">
        <v>81</v>
      </c>
      <c r="P118" s="12">
        <v>43316.0</v>
      </c>
      <c r="Q118" s="14">
        <v>0.5986111111111111</v>
      </c>
      <c r="R118" s="5">
        <v>27.86</v>
      </c>
      <c r="S118" s="12">
        <v>43316.0</v>
      </c>
      <c r="T118" s="14">
        <v>0.7534722222222222</v>
      </c>
      <c r="U118" s="5">
        <v>31.74</v>
      </c>
      <c r="V118" s="12">
        <v>43317.0</v>
      </c>
      <c r="W118" s="14">
        <v>0.7465277777777778</v>
      </c>
      <c r="X118" s="5">
        <v>29.39</v>
      </c>
      <c r="BA118" s="17">
        <f t="shared" si="1"/>
        <v>0</v>
      </c>
      <c r="BE118">
        <f t="shared" si="2"/>
        <v>0</v>
      </c>
      <c r="BK118" s="33"/>
      <c r="BL118" s="33" t="s">
        <v>152</v>
      </c>
    </row>
    <row r="119">
      <c r="A119" s="5">
        <v>118.0</v>
      </c>
      <c r="B119" s="5" t="s">
        <v>73</v>
      </c>
      <c r="C119" s="5" t="s">
        <v>75</v>
      </c>
      <c r="D119" s="5">
        <v>25.0</v>
      </c>
      <c r="E119" s="5">
        <v>10.0</v>
      </c>
      <c r="F119" s="5">
        <v>35.0</v>
      </c>
      <c r="H119" s="5" t="s">
        <v>77</v>
      </c>
      <c r="I119" s="12">
        <v>43310.0</v>
      </c>
      <c r="K119" s="12">
        <v>43307.0</v>
      </c>
      <c r="L119" s="5" t="s">
        <v>81</v>
      </c>
      <c r="M119" s="12">
        <v>43316.0</v>
      </c>
      <c r="N119" s="14">
        <v>0.6520833333333333</v>
      </c>
      <c r="O119" s="5">
        <v>1.0</v>
      </c>
      <c r="P119" s="12">
        <v>43316.0</v>
      </c>
      <c r="Q119" s="14">
        <v>0.5993055555555555</v>
      </c>
      <c r="R119" s="5">
        <v>32.72</v>
      </c>
      <c r="S119" s="12">
        <v>43316.0</v>
      </c>
      <c r="T119" s="14">
        <v>0.7534722222222222</v>
      </c>
      <c r="U119" s="5">
        <v>37.59</v>
      </c>
      <c r="V119" s="12">
        <v>43317.0</v>
      </c>
      <c r="W119" s="14">
        <v>0.7465277777777778</v>
      </c>
      <c r="X119" s="5">
        <v>89.32</v>
      </c>
      <c r="Y119" s="12">
        <v>43319.0</v>
      </c>
      <c r="Z119" s="5">
        <v>78.56</v>
      </c>
      <c r="AA119" s="12">
        <v>43324.0</v>
      </c>
      <c r="AB119" s="5">
        <v>327.38</v>
      </c>
      <c r="AC119" s="5">
        <v>1.0</v>
      </c>
      <c r="AD119" s="12">
        <v>43329.0</v>
      </c>
      <c r="AE119" s="5">
        <v>1609.49</v>
      </c>
      <c r="AI119" s="12">
        <v>43335.0</v>
      </c>
      <c r="AJ119" s="5">
        <v>9653.47</v>
      </c>
      <c r="BA119" s="17">
        <f t="shared" si="1"/>
        <v>0</v>
      </c>
      <c r="BE119">
        <f t="shared" si="2"/>
        <v>0</v>
      </c>
      <c r="BK119" s="5"/>
      <c r="BL119" s="5" t="s">
        <v>154</v>
      </c>
    </row>
    <row r="120">
      <c r="A120" s="5">
        <v>119.0</v>
      </c>
      <c r="B120" s="5" t="s">
        <v>115</v>
      </c>
      <c r="C120" s="5" t="s">
        <v>75</v>
      </c>
      <c r="D120" s="5">
        <v>25.0</v>
      </c>
      <c r="E120" s="5">
        <v>10.0</v>
      </c>
      <c r="F120" s="5">
        <v>40.0</v>
      </c>
      <c r="H120" s="5" t="s">
        <v>117</v>
      </c>
      <c r="I120" s="12">
        <v>43310.0</v>
      </c>
      <c r="J120" s="12">
        <v>43322.0</v>
      </c>
      <c r="K120" s="12">
        <v>43307.0</v>
      </c>
      <c r="L120" s="5" t="s">
        <v>81</v>
      </c>
      <c r="M120" s="12">
        <v>43316.0</v>
      </c>
      <c r="N120" s="14">
        <v>0.6645833333333333</v>
      </c>
      <c r="O120" s="5">
        <v>1.0</v>
      </c>
      <c r="P120" s="12">
        <v>43316.0</v>
      </c>
      <c r="Q120" s="14">
        <v>0.6006944444444444</v>
      </c>
      <c r="R120" s="5">
        <v>25.17</v>
      </c>
      <c r="S120" s="12">
        <v>43316.0</v>
      </c>
      <c r="T120" s="14">
        <v>0.7534722222222222</v>
      </c>
      <c r="U120" s="5">
        <v>29.81</v>
      </c>
      <c r="V120" s="12">
        <v>43317.0</v>
      </c>
      <c r="W120" s="14">
        <v>0.7465277777777778</v>
      </c>
      <c r="X120" s="5">
        <v>41.9</v>
      </c>
      <c r="BA120" s="17">
        <f t="shared" si="1"/>
        <v>0</v>
      </c>
      <c r="BE120">
        <f t="shared" si="2"/>
        <v>0</v>
      </c>
    </row>
    <row r="121">
      <c r="A121" s="5">
        <v>120.0</v>
      </c>
      <c r="B121" s="5" t="s">
        <v>115</v>
      </c>
      <c r="C121" s="5" t="s">
        <v>75</v>
      </c>
      <c r="D121" s="5">
        <v>25.0</v>
      </c>
      <c r="E121" s="5">
        <v>10.0</v>
      </c>
      <c r="F121" s="5">
        <v>43.0</v>
      </c>
      <c r="H121" s="5" t="s">
        <v>142</v>
      </c>
      <c r="I121" s="12">
        <v>43310.0</v>
      </c>
      <c r="J121" s="12">
        <v>43317.0</v>
      </c>
      <c r="K121" s="12">
        <v>43307.0</v>
      </c>
      <c r="L121" s="5" t="s">
        <v>81</v>
      </c>
      <c r="M121" s="12">
        <v>43316.0</v>
      </c>
      <c r="N121" s="14">
        <v>0.675</v>
      </c>
      <c r="O121" s="5">
        <v>2.0</v>
      </c>
      <c r="P121" s="12">
        <v>43316.0</v>
      </c>
      <c r="Q121" s="14">
        <v>0.6013888888888889</v>
      </c>
      <c r="R121" s="5">
        <v>35.87</v>
      </c>
      <c r="S121" s="12">
        <v>43316.0</v>
      </c>
      <c r="T121" s="14">
        <v>0.7534722222222222</v>
      </c>
      <c r="U121" s="5">
        <v>37.68</v>
      </c>
      <c r="BA121" s="17">
        <f t="shared" si="1"/>
        <v>0</v>
      </c>
      <c r="BE121">
        <f t="shared" si="2"/>
        <v>0</v>
      </c>
      <c r="BK121" s="33"/>
      <c r="BL121" s="33" t="s">
        <v>152</v>
      </c>
    </row>
    <row r="122">
      <c r="A122" s="5">
        <v>121.0</v>
      </c>
      <c r="B122" s="5" t="s">
        <v>73</v>
      </c>
      <c r="C122" s="5" t="s">
        <v>127</v>
      </c>
      <c r="D122" s="5">
        <v>25.0</v>
      </c>
      <c r="E122" s="5">
        <v>10.0</v>
      </c>
      <c r="F122" s="5">
        <v>35.0</v>
      </c>
      <c r="H122" s="5" t="s">
        <v>77</v>
      </c>
      <c r="I122" s="12">
        <v>43310.0</v>
      </c>
      <c r="J122" s="16">
        <v>43320.0</v>
      </c>
      <c r="K122" s="12">
        <v>43307.0</v>
      </c>
      <c r="L122" s="5" t="s">
        <v>81</v>
      </c>
      <c r="P122" s="12">
        <v>43316.0</v>
      </c>
      <c r="Q122" s="14">
        <v>0.6048611111111111</v>
      </c>
      <c r="R122" s="5">
        <v>34.16</v>
      </c>
      <c r="S122" s="12">
        <v>43316.0</v>
      </c>
      <c r="T122" s="14">
        <v>0.7534722222222222</v>
      </c>
      <c r="U122" s="5">
        <v>32.16</v>
      </c>
      <c r="V122" s="12">
        <v>43317.0</v>
      </c>
      <c r="W122" s="14">
        <v>0.7465277777777778</v>
      </c>
      <c r="X122" s="5">
        <v>28.61</v>
      </c>
      <c r="BA122" s="17">
        <f t="shared" si="1"/>
        <v>0</v>
      </c>
      <c r="BE122">
        <f t="shared" si="2"/>
        <v>0</v>
      </c>
    </row>
    <row r="123">
      <c r="A123" s="5">
        <v>122.0</v>
      </c>
      <c r="B123" s="5" t="s">
        <v>115</v>
      </c>
      <c r="C123" s="5" t="s">
        <v>127</v>
      </c>
      <c r="D123" s="5">
        <v>25.0</v>
      </c>
      <c r="E123" s="5">
        <v>10.0</v>
      </c>
      <c r="F123" s="5">
        <v>40.0</v>
      </c>
      <c r="H123" s="5" t="s">
        <v>117</v>
      </c>
      <c r="I123" s="12">
        <v>43310.0</v>
      </c>
      <c r="K123" s="12">
        <v>43307.0</v>
      </c>
      <c r="L123" s="5" t="s">
        <v>81</v>
      </c>
      <c r="P123" s="12">
        <v>43316.0</v>
      </c>
      <c r="Q123" s="14">
        <v>0.6055555555555555</v>
      </c>
      <c r="R123" s="5">
        <v>31.64</v>
      </c>
      <c r="S123" s="12">
        <v>43316.0</v>
      </c>
      <c r="T123" s="14">
        <v>0.7534722222222222</v>
      </c>
      <c r="U123" s="5">
        <v>32.91</v>
      </c>
      <c r="V123" s="12">
        <v>43317.0</v>
      </c>
      <c r="W123" s="14">
        <v>0.7465277777777778</v>
      </c>
      <c r="X123" s="5">
        <v>84.63</v>
      </c>
      <c r="Y123" s="12">
        <v>43320.0</v>
      </c>
      <c r="Z123" s="5">
        <v>99.16</v>
      </c>
      <c r="AA123" s="12">
        <v>43324.0</v>
      </c>
      <c r="AB123" s="5">
        <v>350.52</v>
      </c>
      <c r="AC123" s="5">
        <v>1.0</v>
      </c>
      <c r="AD123" s="12">
        <v>43330.0</v>
      </c>
      <c r="AE123" s="5">
        <v>1000.38</v>
      </c>
      <c r="AI123" s="12">
        <v>43338.0</v>
      </c>
      <c r="AJ123" s="5">
        <v>6622.23</v>
      </c>
      <c r="BA123" s="17">
        <f t="shared" si="1"/>
        <v>0</v>
      </c>
      <c r="BE123">
        <f t="shared" si="2"/>
        <v>0</v>
      </c>
    </row>
    <row r="124">
      <c r="A124" s="5">
        <v>123.0</v>
      </c>
      <c r="B124" s="5" t="s">
        <v>115</v>
      </c>
      <c r="C124" s="5" t="s">
        <v>127</v>
      </c>
      <c r="D124" s="5">
        <v>25.0</v>
      </c>
      <c r="E124" s="5">
        <v>10.0</v>
      </c>
      <c r="F124" s="5">
        <v>43.0</v>
      </c>
      <c r="H124" s="5" t="s">
        <v>125</v>
      </c>
      <c r="I124" s="12">
        <v>43310.0</v>
      </c>
      <c r="J124" s="12">
        <v>43317.0</v>
      </c>
      <c r="K124" s="12">
        <v>43307.0</v>
      </c>
      <c r="L124" s="5" t="s">
        <v>81</v>
      </c>
      <c r="P124" s="12">
        <v>43316.0</v>
      </c>
      <c r="Q124" s="14">
        <v>0.6055555555555555</v>
      </c>
      <c r="R124" s="5">
        <v>27.03</v>
      </c>
      <c r="S124" s="12">
        <v>43316.0</v>
      </c>
      <c r="T124" s="14">
        <v>0.7534722222222222</v>
      </c>
      <c r="U124" s="5">
        <v>27.27</v>
      </c>
      <c r="BA124" s="17">
        <f t="shared" si="1"/>
        <v>0</v>
      </c>
      <c r="BE124">
        <f t="shared" si="2"/>
        <v>0</v>
      </c>
    </row>
    <row r="125">
      <c r="A125" s="5">
        <v>124.0</v>
      </c>
      <c r="B125" s="5" t="s">
        <v>73</v>
      </c>
      <c r="C125" s="5" t="s">
        <v>75</v>
      </c>
      <c r="D125" s="5">
        <v>25.0</v>
      </c>
      <c r="E125" s="5">
        <v>10.0</v>
      </c>
      <c r="F125" s="5">
        <v>35.0</v>
      </c>
      <c r="H125" s="5" t="s">
        <v>77</v>
      </c>
      <c r="I125" s="12">
        <v>43310.0</v>
      </c>
      <c r="K125" s="12">
        <v>43307.0</v>
      </c>
      <c r="L125" s="5" t="s">
        <v>81</v>
      </c>
      <c r="M125" s="12">
        <v>43316.0</v>
      </c>
      <c r="N125" s="14">
        <v>0.6527777777777778</v>
      </c>
      <c r="O125" s="5">
        <v>1.0</v>
      </c>
      <c r="P125" s="12">
        <v>43316.0</v>
      </c>
      <c r="Q125" s="14">
        <v>0.60625</v>
      </c>
      <c r="R125" s="5">
        <v>23.33</v>
      </c>
      <c r="S125" s="12">
        <v>43316.0</v>
      </c>
      <c r="T125" s="14">
        <v>0.7534722222222222</v>
      </c>
      <c r="U125" s="5">
        <v>22.29</v>
      </c>
      <c r="V125" s="12">
        <v>43317.0</v>
      </c>
      <c r="W125" s="14">
        <v>0.7465277777777778</v>
      </c>
      <c r="X125" s="5">
        <v>44.82</v>
      </c>
      <c r="Y125" s="12">
        <v>43321.0</v>
      </c>
      <c r="Z125" s="5">
        <v>88.36</v>
      </c>
      <c r="AA125" s="12">
        <v>43325.0</v>
      </c>
      <c r="AB125" s="5">
        <v>287.72</v>
      </c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>
        <v>43332.0</v>
      </c>
      <c r="AZ125" s="5">
        <v>553.06</v>
      </c>
      <c r="BA125" s="17">
        <f t="shared" si="1"/>
        <v>4</v>
      </c>
      <c r="BB125" s="5">
        <v>3.0</v>
      </c>
      <c r="BC125" s="5">
        <v>1.0</v>
      </c>
      <c r="BE125">
        <f t="shared" si="2"/>
        <v>4</v>
      </c>
      <c r="BF125" s="12">
        <v>43337.0</v>
      </c>
    </row>
    <row r="126">
      <c r="A126" s="5">
        <v>125.0</v>
      </c>
      <c r="B126" s="5" t="s">
        <v>115</v>
      </c>
      <c r="C126" s="5" t="s">
        <v>75</v>
      </c>
      <c r="D126" s="5">
        <v>25.0</v>
      </c>
      <c r="E126" s="5">
        <v>10.0</v>
      </c>
      <c r="F126" s="5">
        <v>40.0</v>
      </c>
      <c r="H126" s="5" t="s">
        <v>117</v>
      </c>
      <c r="I126" s="12">
        <v>43308.0</v>
      </c>
      <c r="J126" s="12">
        <v>43332.0</v>
      </c>
      <c r="K126" s="12">
        <v>43307.0</v>
      </c>
      <c r="L126" s="5" t="s">
        <v>81</v>
      </c>
      <c r="M126" s="12">
        <v>43316.0</v>
      </c>
      <c r="N126" s="14">
        <v>0.6652777777777777</v>
      </c>
      <c r="O126" s="5">
        <v>1.0</v>
      </c>
      <c r="P126" s="12">
        <v>43316.0</v>
      </c>
      <c r="Q126" s="14">
        <v>0.6069444444444444</v>
      </c>
      <c r="R126" s="5">
        <v>22.82</v>
      </c>
      <c r="S126" s="12">
        <v>43316.0</v>
      </c>
      <c r="T126" s="14">
        <v>0.7534722222222222</v>
      </c>
      <c r="U126" s="5">
        <v>23.85</v>
      </c>
      <c r="V126" s="12">
        <v>43317.0</v>
      </c>
      <c r="W126" s="14">
        <v>0.7465277777777778</v>
      </c>
      <c r="X126" s="5">
        <v>51.85</v>
      </c>
      <c r="Y126" s="12">
        <v>43321.0</v>
      </c>
      <c r="Z126" s="5">
        <v>93.03</v>
      </c>
      <c r="AA126" s="12">
        <v>43325.0</v>
      </c>
      <c r="AB126" s="5">
        <v>236.94</v>
      </c>
      <c r="BA126" s="17">
        <f t="shared" si="1"/>
        <v>0</v>
      </c>
      <c r="BE126">
        <f t="shared" si="2"/>
        <v>0</v>
      </c>
    </row>
    <row r="127">
      <c r="A127" s="5">
        <v>126.0</v>
      </c>
      <c r="B127" s="5" t="s">
        <v>115</v>
      </c>
      <c r="C127" s="5" t="s">
        <v>75</v>
      </c>
      <c r="D127" s="5">
        <v>25.0</v>
      </c>
      <c r="E127" s="5">
        <v>10.0</v>
      </c>
      <c r="F127" s="5">
        <v>43.0</v>
      </c>
      <c r="H127" s="5" t="s">
        <v>125</v>
      </c>
      <c r="I127" s="12">
        <v>43308.0</v>
      </c>
      <c r="J127" s="12">
        <v>43317.0</v>
      </c>
      <c r="K127" s="12">
        <v>43307.0</v>
      </c>
      <c r="L127" s="5" t="s">
        <v>81</v>
      </c>
      <c r="M127" s="12">
        <v>43316.0</v>
      </c>
      <c r="N127" s="14">
        <v>0.6756944444444445</v>
      </c>
      <c r="O127" s="5">
        <v>1.0</v>
      </c>
      <c r="P127" s="12">
        <v>43316.0</v>
      </c>
      <c r="Q127" s="14">
        <v>0.6076388888888888</v>
      </c>
      <c r="R127" s="5">
        <v>23.01</v>
      </c>
      <c r="S127" s="12">
        <v>43316.0</v>
      </c>
      <c r="T127" s="14">
        <v>0.7534722222222222</v>
      </c>
      <c r="U127" s="5">
        <v>23.89</v>
      </c>
      <c r="BA127" s="17">
        <f t="shared" si="1"/>
        <v>0</v>
      </c>
      <c r="BE127">
        <f t="shared" si="2"/>
        <v>0</v>
      </c>
    </row>
    <row r="128">
      <c r="A128" s="5">
        <v>127.0</v>
      </c>
      <c r="B128" s="5" t="s">
        <v>73</v>
      </c>
      <c r="C128" s="5" t="s">
        <v>127</v>
      </c>
      <c r="D128" s="5">
        <v>25.0</v>
      </c>
      <c r="E128" s="5">
        <v>10.0</v>
      </c>
      <c r="F128" s="5">
        <v>35.0</v>
      </c>
      <c r="H128" s="5" t="s">
        <v>77</v>
      </c>
      <c r="I128" s="12">
        <v>43309.0</v>
      </c>
      <c r="K128" s="12">
        <v>43307.0</v>
      </c>
      <c r="L128" s="5" t="s">
        <v>81</v>
      </c>
      <c r="P128" s="12">
        <v>43316.0</v>
      </c>
      <c r="Q128" s="14">
        <v>0.6090277777777777</v>
      </c>
      <c r="R128" s="5">
        <v>23.16</v>
      </c>
      <c r="S128" s="12">
        <v>43316.0</v>
      </c>
      <c r="T128" s="14">
        <v>0.7534722222222222</v>
      </c>
      <c r="U128" s="5">
        <v>29.79</v>
      </c>
      <c r="V128" s="12">
        <v>43317.0</v>
      </c>
      <c r="W128" s="14">
        <v>0.7465277777777778</v>
      </c>
      <c r="X128" s="5">
        <v>113.23</v>
      </c>
      <c r="Y128" s="16">
        <v>43320.0</v>
      </c>
      <c r="Z128" s="5">
        <v>137.84</v>
      </c>
      <c r="AA128" s="12">
        <v>43327.0</v>
      </c>
      <c r="AB128" s="5">
        <v>295.69</v>
      </c>
      <c r="AC128" s="5">
        <v>1.0</v>
      </c>
      <c r="AD128" s="12">
        <v>43333.0</v>
      </c>
      <c r="AE128" s="5">
        <v>988.03</v>
      </c>
      <c r="AI128" s="12">
        <v>43347.0</v>
      </c>
      <c r="AJ128" s="5">
        <v>6694.36</v>
      </c>
      <c r="BA128" s="17">
        <f t="shared" si="1"/>
        <v>0</v>
      </c>
      <c r="BE128">
        <f t="shared" si="2"/>
        <v>0</v>
      </c>
    </row>
    <row r="129">
      <c r="A129" s="5">
        <v>128.0</v>
      </c>
      <c r="B129" s="5" t="s">
        <v>115</v>
      </c>
      <c r="C129" s="5" t="s">
        <v>127</v>
      </c>
      <c r="D129" s="5">
        <v>25.0</v>
      </c>
      <c r="E129" s="5">
        <v>10.0</v>
      </c>
      <c r="F129" s="5">
        <v>40.0</v>
      </c>
      <c r="H129" s="5" t="s">
        <v>117</v>
      </c>
      <c r="I129" s="12">
        <v>43309.0</v>
      </c>
      <c r="K129" s="12">
        <v>43307.0</v>
      </c>
      <c r="L129" s="5" t="s">
        <v>81</v>
      </c>
      <c r="P129" s="12">
        <v>43316.0</v>
      </c>
      <c r="Q129" s="14">
        <v>0.6083333333333333</v>
      </c>
      <c r="R129" s="5">
        <v>25.54</v>
      </c>
      <c r="S129" s="12">
        <v>43316.0</v>
      </c>
      <c r="T129" s="14">
        <v>0.7534722222222222</v>
      </c>
      <c r="U129" s="5">
        <v>26.73</v>
      </c>
      <c r="V129" s="12">
        <v>43317.0</v>
      </c>
      <c r="W129" s="14">
        <v>0.7465277777777778</v>
      </c>
      <c r="X129" s="5">
        <v>82.82</v>
      </c>
      <c r="Y129" s="12">
        <v>43321.0</v>
      </c>
      <c r="Z129" s="5">
        <v>115.32</v>
      </c>
      <c r="AA129" s="12">
        <v>43325.0</v>
      </c>
      <c r="AB129" s="5">
        <v>368.48</v>
      </c>
      <c r="AC129" s="5">
        <v>1.0</v>
      </c>
      <c r="AD129" s="12">
        <v>43330.0</v>
      </c>
      <c r="AE129" s="5">
        <v>1521.44</v>
      </c>
      <c r="AI129" s="12">
        <v>43336.0</v>
      </c>
      <c r="AJ129" s="5">
        <v>7726.96</v>
      </c>
      <c r="BA129" s="17">
        <f t="shared" si="1"/>
        <v>0</v>
      </c>
      <c r="BE129">
        <f t="shared" si="2"/>
        <v>0</v>
      </c>
    </row>
    <row r="130">
      <c r="A130" s="5">
        <v>129.0</v>
      </c>
      <c r="B130" s="5" t="s">
        <v>115</v>
      </c>
      <c r="C130" s="5" t="s">
        <v>127</v>
      </c>
      <c r="D130" s="5">
        <v>25.0</v>
      </c>
      <c r="E130" s="5">
        <v>10.0</v>
      </c>
      <c r="F130" s="5">
        <v>43.0</v>
      </c>
      <c r="H130" s="5" t="s">
        <v>125</v>
      </c>
      <c r="I130" s="12">
        <v>43309.0</v>
      </c>
      <c r="J130" s="12">
        <v>43317.0</v>
      </c>
      <c r="K130" s="12">
        <v>43307.0</v>
      </c>
      <c r="L130" s="5" t="s">
        <v>81</v>
      </c>
      <c r="P130" s="12">
        <v>43316.0</v>
      </c>
      <c r="Q130" s="14">
        <v>0.6076388888888888</v>
      </c>
      <c r="R130" s="5">
        <v>19.47</v>
      </c>
      <c r="S130" s="12">
        <v>43316.0</v>
      </c>
      <c r="T130" s="14">
        <v>0.7534722222222222</v>
      </c>
      <c r="U130" s="5">
        <v>18.28</v>
      </c>
      <c r="BA130" s="17">
        <f t="shared" si="1"/>
        <v>0</v>
      </c>
      <c r="BE130">
        <f t="shared" si="2"/>
        <v>0</v>
      </c>
    </row>
    <row r="131">
      <c r="A131" s="5">
        <v>130.0</v>
      </c>
      <c r="B131" s="5" t="s">
        <v>73</v>
      </c>
      <c r="C131" s="5" t="s">
        <v>75</v>
      </c>
      <c r="D131" s="5">
        <v>25.0</v>
      </c>
      <c r="E131" s="5">
        <v>10.0</v>
      </c>
      <c r="F131" s="5">
        <v>35.0</v>
      </c>
      <c r="H131" s="5" t="s">
        <v>77</v>
      </c>
      <c r="I131" s="12">
        <v>43309.0</v>
      </c>
      <c r="J131" s="12">
        <v>43331.0</v>
      </c>
      <c r="K131" s="12">
        <v>43307.0</v>
      </c>
      <c r="L131" s="5" t="s">
        <v>81</v>
      </c>
      <c r="M131" s="12">
        <v>43316.0</v>
      </c>
      <c r="N131" s="14">
        <v>0.6534722222222222</v>
      </c>
      <c r="O131" s="5">
        <v>1.0</v>
      </c>
      <c r="P131" s="12">
        <v>43316.0</v>
      </c>
      <c r="Q131" s="14">
        <v>0.6069444444444444</v>
      </c>
      <c r="R131" s="5">
        <v>22.46</v>
      </c>
      <c r="S131" s="12">
        <v>43316.0</v>
      </c>
      <c r="T131" s="14">
        <v>0.7534722222222222</v>
      </c>
      <c r="U131" s="5">
        <v>26.71</v>
      </c>
      <c r="V131" s="12">
        <v>43317.0</v>
      </c>
      <c r="W131" s="14">
        <v>0.7465277777777778</v>
      </c>
      <c r="X131" s="5">
        <v>88.66</v>
      </c>
      <c r="Y131" s="12">
        <v>43319.0</v>
      </c>
      <c r="Z131" s="5">
        <v>78.09</v>
      </c>
      <c r="AA131" s="12">
        <v>43323.0</v>
      </c>
      <c r="AB131" s="5">
        <v>181.55</v>
      </c>
      <c r="BA131" s="17">
        <f t="shared" si="1"/>
        <v>0</v>
      </c>
      <c r="BE131">
        <f t="shared" si="2"/>
        <v>0</v>
      </c>
    </row>
    <row r="132">
      <c r="A132" s="5">
        <v>131.0</v>
      </c>
      <c r="B132" s="5" t="s">
        <v>115</v>
      </c>
      <c r="C132" s="5" t="s">
        <v>75</v>
      </c>
      <c r="D132" s="5">
        <v>25.0</v>
      </c>
      <c r="E132" s="5">
        <v>10.0</v>
      </c>
      <c r="F132" s="5">
        <v>40.0</v>
      </c>
      <c r="H132" s="5" t="s">
        <v>117</v>
      </c>
      <c r="I132" s="12">
        <v>43309.0</v>
      </c>
      <c r="K132" s="12">
        <v>43307.0</v>
      </c>
      <c r="L132" s="5" t="s">
        <v>81</v>
      </c>
      <c r="M132" s="12">
        <v>43316.0</v>
      </c>
      <c r="N132" s="14">
        <v>0.6666666666666666</v>
      </c>
      <c r="O132" s="5">
        <v>1.0</v>
      </c>
      <c r="P132" s="12">
        <v>43316.0</v>
      </c>
      <c r="Q132" s="14">
        <v>0.60625</v>
      </c>
      <c r="R132" s="5">
        <v>43.87</v>
      </c>
      <c r="S132" s="12">
        <v>43316.0</v>
      </c>
      <c r="T132" s="14">
        <v>0.7534722222222222</v>
      </c>
      <c r="U132" s="5">
        <v>49.2</v>
      </c>
      <c r="V132" s="12">
        <v>43317.0</v>
      </c>
      <c r="W132" s="14">
        <v>0.7465277777777778</v>
      </c>
      <c r="X132" s="5">
        <v>143.37</v>
      </c>
      <c r="Y132" s="12">
        <v>43320.0</v>
      </c>
      <c r="Z132" s="5">
        <v>181.57</v>
      </c>
      <c r="AA132" s="12">
        <v>43325.0</v>
      </c>
      <c r="AB132" s="5">
        <v>1033.92</v>
      </c>
      <c r="AC132" s="5">
        <v>1.0</v>
      </c>
      <c r="AD132" s="12">
        <v>43332.0</v>
      </c>
      <c r="AE132" s="5">
        <v>4177.13</v>
      </c>
      <c r="AO132" s="23">
        <v>43339.0</v>
      </c>
      <c r="AP132" s="5">
        <v>8450.54</v>
      </c>
      <c r="AQ132" s="12">
        <v>43346.0</v>
      </c>
      <c r="AR132" s="5">
        <v>10644.33</v>
      </c>
      <c r="AS132" s="12">
        <v>43353.0</v>
      </c>
      <c r="AT132" s="5">
        <v>10562.74</v>
      </c>
      <c r="AU132" s="12">
        <v>43354.0</v>
      </c>
      <c r="AV132" s="5">
        <v>10248.72</v>
      </c>
      <c r="BA132" s="17">
        <f t="shared" si="1"/>
        <v>0</v>
      </c>
      <c r="BE132">
        <f t="shared" si="2"/>
        <v>0</v>
      </c>
    </row>
    <row r="133">
      <c r="A133" s="5">
        <v>132.0</v>
      </c>
      <c r="B133" s="5" t="s">
        <v>115</v>
      </c>
      <c r="C133" s="5" t="s">
        <v>75</v>
      </c>
      <c r="D133" s="5">
        <v>25.0</v>
      </c>
      <c r="E133" s="5">
        <v>10.0</v>
      </c>
      <c r="F133" s="5">
        <v>43.0</v>
      </c>
      <c r="H133" s="5" t="s">
        <v>125</v>
      </c>
      <c r="I133" s="12">
        <v>43309.0</v>
      </c>
      <c r="J133" s="12">
        <v>43317.0</v>
      </c>
      <c r="K133" s="12">
        <v>43307.0</v>
      </c>
      <c r="L133" s="5" t="s">
        <v>81</v>
      </c>
      <c r="M133" s="12">
        <v>43316.0</v>
      </c>
      <c r="N133" s="14">
        <v>0.6777777777777778</v>
      </c>
      <c r="O133" s="5">
        <v>1.0</v>
      </c>
      <c r="P133" s="12">
        <v>43316.0</v>
      </c>
      <c r="Q133" s="14">
        <v>0.60625</v>
      </c>
      <c r="R133" s="5">
        <v>21.67</v>
      </c>
      <c r="S133" s="12">
        <v>43316.0</v>
      </c>
      <c r="T133" s="14">
        <v>0.7534722222222222</v>
      </c>
      <c r="U133" s="5">
        <v>21.72</v>
      </c>
      <c r="BA133" s="17">
        <f t="shared" si="1"/>
        <v>0</v>
      </c>
      <c r="BE133">
        <f t="shared" si="2"/>
        <v>0</v>
      </c>
    </row>
    <row r="134">
      <c r="A134" s="5">
        <v>133.0</v>
      </c>
      <c r="B134" s="5" t="s">
        <v>73</v>
      </c>
      <c r="C134" s="5" t="s">
        <v>127</v>
      </c>
      <c r="D134" s="5">
        <v>25.0</v>
      </c>
      <c r="E134" s="5">
        <v>10.0</v>
      </c>
      <c r="F134" s="5">
        <v>35.0</v>
      </c>
      <c r="H134" s="5" t="s">
        <v>77</v>
      </c>
      <c r="I134" s="12">
        <v>43308.0</v>
      </c>
      <c r="J134" s="12">
        <v>43319.0</v>
      </c>
      <c r="K134" s="12">
        <v>43307.0</v>
      </c>
      <c r="L134" s="5" t="s">
        <v>81</v>
      </c>
      <c r="M134" s="12">
        <v>43316.0</v>
      </c>
      <c r="N134" s="14">
        <v>0.6673611111111111</v>
      </c>
      <c r="O134" s="5">
        <v>1.0</v>
      </c>
      <c r="P134" s="12">
        <v>43316.0</v>
      </c>
      <c r="Q134" s="14">
        <v>0.6090277777777777</v>
      </c>
      <c r="R134" s="5">
        <v>20.49</v>
      </c>
      <c r="S134" s="12">
        <v>43316.0</v>
      </c>
      <c r="T134" s="14">
        <v>0.7534722222222222</v>
      </c>
      <c r="U134" s="5">
        <v>16.57</v>
      </c>
      <c r="V134" s="12">
        <v>43317.0</v>
      </c>
      <c r="W134" s="14">
        <v>0.7465277777777778</v>
      </c>
      <c r="X134" s="5">
        <v>16.58</v>
      </c>
      <c r="BA134" s="17">
        <f t="shared" si="1"/>
        <v>0</v>
      </c>
      <c r="BE134">
        <f t="shared" si="2"/>
        <v>0</v>
      </c>
    </row>
    <row r="135">
      <c r="A135" s="5">
        <v>134.0</v>
      </c>
      <c r="B135" s="5" t="s">
        <v>115</v>
      </c>
      <c r="C135" s="5" t="s">
        <v>127</v>
      </c>
      <c r="D135" s="5">
        <v>25.0</v>
      </c>
      <c r="E135" s="5">
        <v>10.0</v>
      </c>
      <c r="F135" s="5">
        <v>40.0</v>
      </c>
      <c r="H135" s="5" t="s">
        <v>117</v>
      </c>
      <c r="I135" s="12">
        <v>43308.0</v>
      </c>
      <c r="K135" s="12">
        <v>43307.0</v>
      </c>
      <c r="L135" s="5" t="s">
        <v>81</v>
      </c>
      <c r="P135" s="12">
        <v>43316.0</v>
      </c>
      <c r="Q135" s="14">
        <v>0.6097222222222223</v>
      </c>
      <c r="R135" s="5">
        <v>31.89</v>
      </c>
      <c r="S135" s="12">
        <v>43316.0</v>
      </c>
      <c r="T135" s="14">
        <v>0.7534722222222222</v>
      </c>
      <c r="U135" s="5">
        <v>29.31</v>
      </c>
      <c r="V135" s="12">
        <v>43317.0</v>
      </c>
      <c r="W135" s="14">
        <v>0.7465277777777778</v>
      </c>
      <c r="X135" s="5">
        <v>63.08</v>
      </c>
      <c r="Y135" s="12">
        <v>43321.0</v>
      </c>
      <c r="Z135" s="5">
        <v>104.97</v>
      </c>
      <c r="AA135" s="12">
        <v>43325.0</v>
      </c>
      <c r="AB135" s="5">
        <v>309.73</v>
      </c>
      <c r="AC135" s="5">
        <v>1.0</v>
      </c>
      <c r="AD135" s="12">
        <v>43331.0</v>
      </c>
      <c r="AE135" s="5">
        <v>837.85</v>
      </c>
      <c r="AI135" s="12">
        <v>43339.0</v>
      </c>
      <c r="AJ135" s="5">
        <v>5496.48</v>
      </c>
      <c r="BA135" s="17">
        <f t="shared" si="1"/>
        <v>0</v>
      </c>
      <c r="BE135">
        <f t="shared" si="2"/>
        <v>0</v>
      </c>
    </row>
    <row r="136">
      <c r="A136" s="5">
        <v>135.0</v>
      </c>
      <c r="B136" s="5" t="s">
        <v>115</v>
      </c>
      <c r="C136" s="5" t="s">
        <v>127</v>
      </c>
      <c r="D136" s="5">
        <v>25.0</v>
      </c>
      <c r="E136" s="5">
        <v>10.0</v>
      </c>
      <c r="F136" s="5">
        <v>43.0</v>
      </c>
      <c r="H136" s="5" t="s">
        <v>142</v>
      </c>
      <c r="I136" s="12">
        <v>43308.0</v>
      </c>
      <c r="K136" s="12">
        <v>43307.0</v>
      </c>
      <c r="L136" s="5" t="s">
        <v>81</v>
      </c>
      <c r="P136" s="12">
        <v>43316.0</v>
      </c>
      <c r="Q136" s="14">
        <v>0.6111111111111112</v>
      </c>
      <c r="R136" s="5">
        <v>41.38</v>
      </c>
      <c r="S136" s="12">
        <v>43316.0</v>
      </c>
      <c r="T136" s="14">
        <v>0.7534722222222222</v>
      </c>
      <c r="U136" s="5">
        <v>39.95</v>
      </c>
      <c r="V136" s="12">
        <v>43317.0</v>
      </c>
      <c r="W136" s="14">
        <v>0.7465277777777778</v>
      </c>
      <c r="X136" s="5">
        <v>70.47</v>
      </c>
      <c r="Y136" s="12">
        <v>43323.0</v>
      </c>
      <c r="Z136" s="5">
        <v>197.12</v>
      </c>
      <c r="AA136" s="12">
        <v>43328.0</v>
      </c>
      <c r="AB136" s="5">
        <v>1133.4</v>
      </c>
      <c r="AI136" s="12">
        <v>43333.0</v>
      </c>
      <c r="AJ136" s="5">
        <v>8061.06</v>
      </c>
      <c r="BA136" s="17">
        <f t="shared" si="1"/>
        <v>0</v>
      </c>
      <c r="BE136">
        <f t="shared" si="2"/>
        <v>0</v>
      </c>
      <c r="BK136" s="33"/>
      <c r="BL136" s="33" t="s">
        <v>152</v>
      </c>
    </row>
    <row r="137">
      <c r="A137" s="5">
        <v>136.0</v>
      </c>
      <c r="B137" s="5" t="s">
        <v>73</v>
      </c>
      <c r="C137" s="5" t="s">
        <v>75</v>
      </c>
      <c r="D137" s="5">
        <v>25.0</v>
      </c>
      <c r="E137" s="5">
        <v>10.0</v>
      </c>
      <c r="F137" s="5">
        <v>35.0</v>
      </c>
      <c r="H137" s="5" t="s">
        <v>77</v>
      </c>
      <c r="I137" s="12">
        <v>43308.0</v>
      </c>
      <c r="J137" s="12">
        <v>43331.0</v>
      </c>
      <c r="K137" s="12">
        <v>43307.0</v>
      </c>
      <c r="L137" s="5" t="s">
        <v>81</v>
      </c>
      <c r="M137" s="12">
        <v>43316.0</v>
      </c>
      <c r="N137" s="14">
        <v>0.6527777777777778</v>
      </c>
      <c r="O137" s="5">
        <v>1.0</v>
      </c>
      <c r="P137" s="12">
        <v>43316.0</v>
      </c>
      <c r="Q137" s="14">
        <v>0.6118055555555556</v>
      </c>
      <c r="R137" s="5">
        <v>34.41</v>
      </c>
      <c r="S137" s="12">
        <v>43316.0</v>
      </c>
      <c r="T137" s="14">
        <v>0.7534722222222222</v>
      </c>
      <c r="U137" s="5">
        <v>38.89</v>
      </c>
      <c r="V137" s="12">
        <v>43317.0</v>
      </c>
      <c r="W137" s="14">
        <v>0.7465277777777778</v>
      </c>
      <c r="X137" s="5">
        <v>81.26</v>
      </c>
      <c r="Y137" s="22">
        <v>43321.0</v>
      </c>
      <c r="Z137" s="5">
        <v>116.57</v>
      </c>
      <c r="AA137" s="12">
        <v>43328.0</v>
      </c>
      <c r="AB137" s="5">
        <v>183.28</v>
      </c>
      <c r="BA137" s="17">
        <f t="shared" si="1"/>
        <v>0</v>
      </c>
      <c r="BE137">
        <f t="shared" si="2"/>
        <v>0</v>
      </c>
    </row>
    <row r="138">
      <c r="A138" s="5">
        <v>137.0</v>
      </c>
      <c r="B138" s="5" t="s">
        <v>115</v>
      </c>
      <c r="C138" s="5" t="s">
        <v>75</v>
      </c>
      <c r="D138" s="5">
        <v>25.0</v>
      </c>
      <c r="E138" s="5">
        <v>10.0</v>
      </c>
      <c r="F138" s="5">
        <v>40.0</v>
      </c>
      <c r="H138" s="5" t="s">
        <v>117</v>
      </c>
      <c r="I138" s="12">
        <v>43308.0</v>
      </c>
      <c r="K138" s="12">
        <v>43307.0</v>
      </c>
      <c r="L138" s="5" t="s">
        <v>81</v>
      </c>
      <c r="M138" s="12">
        <v>43316.0</v>
      </c>
      <c r="N138" s="14">
        <v>0.6659722222222222</v>
      </c>
      <c r="O138" s="5">
        <v>1.0</v>
      </c>
      <c r="P138" s="12">
        <v>43316.0</v>
      </c>
      <c r="Q138" s="14">
        <v>0.6118055555555556</v>
      </c>
      <c r="R138" s="5">
        <v>22.62</v>
      </c>
      <c r="S138" s="12">
        <v>43316.0</v>
      </c>
      <c r="T138" s="14">
        <v>0.7534722222222222</v>
      </c>
      <c r="U138" s="5">
        <v>34.27</v>
      </c>
      <c r="V138" s="12">
        <v>43317.0</v>
      </c>
      <c r="W138" s="14">
        <v>0.7465277777777778</v>
      </c>
      <c r="X138" s="5">
        <v>48.29</v>
      </c>
      <c r="Y138" s="12">
        <v>43322.0</v>
      </c>
      <c r="Z138" s="5">
        <v>117.36</v>
      </c>
      <c r="AA138" s="12">
        <v>43327.0</v>
      </c>
      <c r="AB138" s="5">
        <v>343.0</v>
      </c>
      <c r="AC138" s="5">
        <v>1.0</v>
      </c>
      <c r="AD138" s="26">
        <v>43334.0</v>
      </c>
      <c r="AE138" s="5">
        <v>872.96</v>
      </c>
      <c r="AO138" s="12">
        <v>43341.0</v>
      </c>
      <c r="AP138" s="5">
        <v>3950.78</v>
      </c>
      <c r="AQ138" s="12">
        <v>43350.0</v>
      </c>
      <c r="AR138" s="5">
        <v>8945.93</v>
      </c>
      <c r="AU138" s="12">
        <v>43354.0</v>
      </c>
      <c r="AV138" s="5">
        <v>8976.53</v>
      </c>
      <c r="BA138" s="17">
        <f t="shared" si="1"/>
        <v>0</v>
      </c>
      <c r="BE138">
        <f t="shared" si="2"/>
        <v>0</v>
      </c>
    </row>
    <row r="139">
      <c r="A139" s="5">
        <v>138.0</v>
      </c>
      <c r="B139" s="5" t="s">
        <v>115</v>
      </c>
      <c r="C139" s="5" t="s">
        <v>75</v>
      </c>
      <c r="D139" s="5">
        <v>25.0</v>
      </c>
      <c r="E139" s="5">
        <v>10.0</v>
      </c>
      <c r="F139" s="5">
        <v>43.0</v>
      </c>
      <c r="H139" s="5" t="s">
        <v>142</v>
      </c>
      <c r="I139" s="12">
        <v>43308.0</v>
      </c>
      <c r="J139" s="12">
        <v>43317.0</v>
      </c>
      <c r="K139" s="12">
        <v>43307.0</v>
      </c>
      <c r="L139" s="5" t="s">
        <v>81</v>
      </c>
      <c r="M139" s="12">
        <v>43316.0</v>
      </c>
      <c r="N139" s="14">
        <v>0.6784722222222223</v>
      </c>
      <c r="O139" s="5">
        <v>1.0</v>
      </c>
      <c r="P139" s="12">
        <v>43316.0</v>
      </c>
      <c r="Q139" s="14">
        <v>0.6125</v>
      </c>
      <c r="R139" s="5">
        <v>32.62</v>
      </c>
      <c r="S139" s="12">
        <v>43316.0</v>
      </c>
      <c r="T139" s="14">
        <v>0.7534722222222222</v>
      </c>
      <c r="U139" s="5">
        <v>27.99</v>
      </c>
      <c r="BA139" s="17">
        <f t="shared" si="1"/>
        <v>0</v>
      </c>
      <c r="BE139">
        <f t="shared" si="2"/>
        <v>0</v>
      </c>
      <c r="BK139" s="33"/>
      <c r="BL139" s="33" t="s">
        <v>152</v>
      </c>
    </row>
    <row r="140">
      <c r="A140" s="5">
        <v>139.0</v>
      </c>
      <c r="B140" s="5" t="s">
        <v>73</v>
      </c>
      <c r="C140" s="5" t="s">
        <v>127</v>
      </c>
      <c r="D140" s="5">
        <v>25.0</v>
      </c>
      <c r="E140" s="5">
        <v>10.0</v>
      </c>
      <c r="F140" s="5">
        <v>35.0</v>
      </c>
      <c r="H140" s="5" t="s">
        <v>77</v>
      </c>
      <c r="I140" s="12">
        <v>43309.0</v>
      </c>
      <c r="K140" s="12">
        <v>43307.0</v>
      </c>
      <c r="L140" s="5" t="s">
        <v>81</v>
      </c>
      <c r="P140" s="12">
        <v>43316.0</v>
      </c>
      <c r="Q140" s="14">
        <v>0.6131944444444445</v>
      </c>
      <c r="R140" s="5">
        <v>23.03</v>
      </c>
      <c r="S140" s="12">
        <v>43316.0</v>
      </c>
      <c r="T140" s="14">
        <v>0.7534722222222222</v>
      </c>
      <c r="U140" s="5">
        <v>26.87</v>
      </c>
      <c r="V140" s="12">
        <v>43317.0</v>
      </c>
      <c r="W140" s="14">
        <v>0.7465277777777778</v>
      </c>
      <c r="X140" s="5">
        <v>96.06</v>
      </c>
      <c r="Y140" s="12">
        <v>43319.0</v>
      </c>
      <c r="Z140" s="5">
        <v>77.33</v>
      </c>
      <c r="AA140" s="12">
        <v>43325.0</v>
      </c>
      <c r="AB140" s="5">
        <v>178.8</v>
      </c>
      <c r="AC140" s="5">
        <v>1.0</v>
      </c>
      <c r="AD140" s="26">
        <v>43334.0</v>
      </c>
      <c r="AE140" s="5">
        <v>7432.64</v>
      </c>
      <c r="AI140" s="12">
        <v>43343.0</v>
      </c>
      <c r="AJ140" s="5">
        <v>5978.05</v>
      </c>
      <c r="BA140" s="17">
        <f t="shared" si="1"/>
        <v>0</v>
      </c>
      <c r="BE140">
        <f t="shared" si="2"/>
        <v>0</v>
      </c>
      <c r="BJ140" s="5">
        <v>1.0</v>
      </c>
    </row>
    <row r="141">
      <c r="A141" s="5">
        <v>140.0</v>
      </c>
      <c r="B141" s="5" t="s">
        <v>115</v>
      </c>
      <c r="C141" s="5" t="s">
        <v>127</v>
      </c>
      <c r="D141" s="5">
        <v>25.0</v>
      </c>
      <c r="E141" s="5">
        <v>10.0</v>
      </c>
      <c r="F141" s="5">
        <v>40.0</v>
      </c>
      <c r="H141" s="5" t="s">
        <v>117</v>
      </c>
      <c r="I141" s="12">
        <v>43309.0</v>
      </c>
      <c r="K141" s="12">
        <v>43307.0</v>
      </c>
      <c r="L141" s="5" t="s">
        <v>81</v>
      </c>
      <c r="P141" s="12">
        <v>43316.0</v>
      </c>
      <c r="Q141" s="14">
        <v>0.6125</v>
      </c>
      <c r="R141" s="5">
        <v>43.55</v>
      </c>
      <c r="S141" s="12">
        <v>43316.0</v>
      </c>
      <c r="T141" s="14">
        <v>0.7534722222222222</v>
      </c>
      <c r="U141" s="5">
        <v>47.25</v>
      </c>
      <c r="V141" s="12">
        <v>43317.0</v>
      </c>
      <c r="W141" s="14">
        <v>0.7465277777777778</v>
      </c>
      <c r="X141" s="5">
        <v>143.29</v>
      </c>
      <c r="Y141" s="12">
        <v>43320.0</v>
      </c>
      <c r="Z141" s="5">
        <v>162.28</v>
      </c>
      <c r="AA141" s="16">
        <v>43326.0</v>
      </c>
      <c r="AB141" s="5">
        <v>1005.44</v>
      </c>
      <c r="AI141" s="26">
        <v>43332.0</v>
      </c>
      <c r="AJ141" s="5">
        <v>7574.23</v>
      </c>
      <c r="BA141" s="17">
        <f t="shared" si="1"/>
        <v>0</v>
      </c>
      <c r="BE141">
        <f t="shared" si="2"/>
        <v>0</v>
      </c>
    </row>
    <row r="142">
      <c r="A142" s="5">
        <v>141.0</v>
      </c>
      <c r="B142" s="5" t="s">
        <v>115</v>
      </c>
      <c r="C142" s="5" t="s">
        <v>127</v>
      </c>
      <c r="D142" s="5">
        <v>25.0</v>
      </c>
      <c r="E142" s="5">
        <v>10.0</v>
      </c>
      <c r="F142" s="5">
        <v>43.0</v>
      </c>
      <c r="H142" s="5" t="s">
        <v>142</v>
      </c>
      <c r="I142" s="12">
        <v>43309.0</v>
      </c>
      <c r="J142" s="12">
        <v>43319.0</v>
      </c>
      <c r="K142" s="12">
        <v>43307.0</v>
      </c>
      <c r="L142" s="5" t="s">
        <v>81</v>
      </c>
      <c r="P142" s="12">
        <v>43316.0</v>
      </c>
      <c r="Q142" s="14">
        <v>0.6138888888888889</v>
      </c>
      <c r="R142" s="5">
        <v>28.65</v>
      </c>
      <c r="S142" s="12">
        <v>43316.0</v>
      </c>
      <c r="T142" s="14">
        <v>0.7534722222222222</v>
      </c>
      <c r="U142" s="5">
        <v>31.62</v>
      </c>
      <c r="V142" s="12">
        <v>43317.0</v>
      </c>
      <c r="W142" s="14">
        <v>0.7465277777777778</v>
      </c>
      <c r="X142" s="5">
        <v>45.62</v>
      </c>
      <c r="BA142" s="17">
        <f t="shared" si="1"/>
        <v>0</v>
      </c>
      <c r="BE142">
        <f t="shared" si="2"/>
        <v>0</v>
      </c>
      <c r="BK142" s="33"/>
      <c r="BL142" s="33" t="s">
        <v>152</v>
      </c>
    </row>
    <row r="143">
      <c r="A143" s="5">
        <v>142.0</v>
      </c>
      <c r="B143" s="5" t="s">
        <v>73</v>
      </c>
      <c r="C143" s="5" t="s">
        <v>75</v>
      </c>
      <c r="D143" s="5">
        <v>25.0</v>
      </c>
      <c r="E143" s="5">
        <v>10.0</v>
      </c>
      <c r="F143" s="5">
        <v>35.0</v>
      </c>
      <c r="H143" s="5" t="s">
        <v>77</v>
      </c>
      <c r="I143" s="12">
        <v>43309.0</v>
      </c>
      <c r="K143" s="12">
        <v>43307.0</v>
      </c>
      <c r="L143" s="5" t="s">
        <v>81</v>
      </c>
      <c r="M143" s="12">
        <v>43316.0</v>
      </c>
      <c r="N143" s="14">
        <v>0.6534722222222222</v>
      </c>
      <c r="O143" s="5">
        <v>1.0</v>
      </c>
      <c r="P143" s="12">
        <v>43316.0</v>
      </c>
      <c r="Q143" s="14">
        <v>0.6145833333333334</v>
      </c>
      <c r="R143" s="5">
        <v>41.53</v>
      </c>
      <c r="S143" s="12">
        <v>43316.0</v>
      </c>
      <c r="T143" s="14">
        <v>0.7534722222222222</v>
      </c>
      <c r="U143" s="5">
        <v>40.49</v>
      </c>
      <c r="V143" s="12">
        <v>43317.0</v>
      </c>
      <c r="W143" s="14">
        <v>0.7465277777777778</v>
      </c>
      <c r="X143" s="5">
        <v>59.84</v>
      </c>
      <c r="Y143" s="22">
        <v>43321.0</v>
      </c>
      <c r="Z143" s="5">
        <v>112.18</v>
      </c>
      <c r="AA143" s="16">
        <v>43326.0</v>
      </c>
      <c r="AB143" s="5">
        <v>441.22</v>
      </c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>
        <v>43332.0</v>
      </c>
      <c r="AZ143" s="5">
        <v>815.24</v>
      </c>
      <c r="BA143" s="17">
        <f t="shared" si="1"/>
        <v>29</v>
      </c>
      <c r="BB143" s="5">
        <v>28.0</v>
      </c>
      <c r="BC143" s="5">
        <v>1.0</v>
      </c>
      <c r="BE143">
        <f t="shared" si="2"/>
        <v>29</v>
      </c>
      <c r="BF143" s="12">
        <v>43338.0</v>
      </c>
    </row>
    <row r="144">
      <c r="A144" s="5">
        <v>143.0</v>
      </c>
      <c r="B144" s="5" t="s">
        <v>115</v>
      </c>
      <c r="C144" s="5" t="s">
        <v>75</v>
      </c>
      <c r="D144" s="5">
        <v>25.0</v>
      </c>
      <c r="E144" s="5">
        <v>10.0</v>
      </c>
      <c r="F144" s="5">
        <v>40.0</v>
      </c>
      <c r="H144" s="5" t="s">
        <v>117</v>
      </c>
      <c r="I144" s="12">
        <v>43309.0</v>
      </c>
      <c r="J144" s="12">
        <v>43349.0</v>
      </c>
      <c r="K144" s="12">
        <v>43307.0</v>
      </c>
      <c r="L144" s="5" t="s">
        <v>81</v>
      </c>
      <c r="P144" s="12">
        <v>43316.0</v>
      </c>
      <c r="Q144" s="14">
        <v>0.6152777777777778</v>
      </c>
      <c r="R144" s="5">
        <v>33.64</v>
      </c>
      <c r="S144" s="12">
        <v>43316.0</v>
      </c>
      <c r="T144" s="14">
        <v>0.7534722222222222</v>
      </c>
      <c r="U144" s="5">
        <v>31.73</v>
      </c>
      <c r="V144" s="12">
        <v>43317.0</v>
      </c>
      <c r="W144" s="14">
        <v>0.7465277777777778</v>
      </c>
      <c r="X144" s="5">
        <v>42.51</v>
      </c>
      <c r="Y144" s="22">
        <v>43321.0</v>
      </c>
      <c r="Z144" s="5">
        <v>71.12</v>
      </c>
      <c r="AA144" s="16">
        <v>43326.0</v>
      </c>
      <c r="AB144" s="5">
        <v>241.62</v>
      </c>
      <c r="AC144" s="5">
        <v>1.0</v>
      </c>
      <c r="AD144" s="12">
        <v>43332.0</v>
      </c>
      <c r="AE144" s="5">
        <v>1398.47</v>
      </c>
      <c r="AO144" s="23">
        <v>43339.0</v>
      </c>
      <c r="AP144" s="5">
        <v>8280.52</v>
      </c>
      <c r="AQ144" s="12">
        <v>43346.0</v>
      </c>
      <c r="AR144" s="5">
        <v>8513.08</v>
      </c>
      <c r="BA144" s="17">
        <f t="shared" si="1"/>
        <v>0</v>
      </c>
      <c r="BE144">
        <f t="shared" si="2"/>
        <v>0</v>
      </c>
      <c r="BK144" s="5"/>
      <c r="BL144" s="5" t="s">
        <v>155</v>
      </c>
    </row>
    <row r="145">
      <c r="A145" s="5">
        <v>144.0</v>
      </c>
      <c r="B145" s="5" t="s">
        <v>115</v>
      </c>
      <c r="C145" s="5" t="s">
        <v>75</v>
      </c>
      <c r="D145" s="5">
        <v>25.0</v>
      </c>
      <c r="E145" s="5">
        <v>10.0</v>
      </c>
      <c r="F145" s="5">
        <v>43.0</v>
      </c>
      <c r="H145" s="5" t="s">
        <v>125</v>
      </c>
      <c r="I145" s="12">
        <v>43309.0</v>
      </c>
      <c r="J145" s="12">
        <v>43317.0</v>
      </c>
      <c r="K145" s="12">
        <v>43307.0</v>
      </c>
      <c r="L145" s="5" t="s">
        <v>81</v>
      </c>
      <c r="M145" s="12">
        <v>43316.0</v>
      </c>
      <c r="N145" s="14">
        <v>0.6798611111111111</v>
      </c>
      <c r="O145" s="5">
        <v>1.0</v>
      </c>
      <c r="P145" s="12">
        <v>43316.0</v>
      </c>
      <c r="Q145" s="14">
        <v>0.6152777777777778</v>
      </c>
      <c r="R145" s="5">
        <v>52.0</v>
      </c>
      <c r="S145" s="12">
        <v>43316.0</v>
      </c>
      <c r="T145" s="14">
        <v>0.7534722222222222</v>
      </c>
      <c r="U145" s="5">
        <v>50.73</v>
      </c>
      <c r="BA145" s="17">
        <f t="shared" si="1"/>
        <v>0</v>
      </c>
      <c r="BE145">
        <f t="shared" si="2"/>
        <v>0</v>
      </c>
    </row>
    <row r="146">
      <c r="A146" s="5">
        <v>145.0</v>
      </c>
      <c r="B146" s="5" t="s">
        <v>73</v>
      </c>
      <c r="C146" s="5" t="s">
        <v>127</v>
      </c>
      <c r="D146" s="5">
        <v>25.0</v>
      </c>
      <c r="E146" s="5">
        <v>10.0</v>
      </c>
      <c r="F146" s="5">
        <v>35.0</v>
      </c>
      <c r="H146" s="5" t="s">
        <v>77</v>
      </c>
      <c r="I146" s="12">
        <v>43308.0</v>
      </c>
      <c r="K146" s="12">
        <v>43307.0</v>
      </c>
      <c r="L146" s="5" t="s">
        <v>81</v>
      </c>
      <c r="P146" s="12">
        <v>43316.0</v>
      </c>
      <c r="Q146" s="14">
        <v>0.6215277777777778</v>
      </c>
      <c r="R146" s="5">
        <v>34.86</v>
      </c>
      <c r="S146" s="12">
        <v>43316.0</v>
      </c>
      <c r="T146" s="14">
        <v>0.7534722222222222</v>
      </c>
      <c r="U146" s="5">
        <v>37.69</v>
      </c>
      <c r="V146" s="12">
        <v>43317.0</v>
      </c>
      <c r="W146" s="14">
        <v>0.7465277777777778</v>
      </c>
      <c r="X146" s="5">
        <v>142.57</v>
      </c>
      <c r="Y146" s="12">
        <v>43319.0</v>
      </c>
      <c r="Z146" s="5">
        <v>148.72</v>
      </c>
      <c r="AA146" s="12">
        <v>43323.0</v>
      </c>
      <c r="AB146" s="5">
        <v>628.42</v>
      </c>
      <c r="AF146" s="12"/>
      <c r="AG146" s="12"/>
      <c r="AH146" s="12"/>
      <c r="AI146" s="12">
        <v>43329.0</v>
      </c>
      <c r="AJ146" s="5">
        <v>6192.5</v>
      </c>
      <c r="BA146" s="17">
        <f t="shared" si="1"/>
        <v>0</v>
      </c>
      <c r="BE146">
        <f t="shared" si="2"/>
        <v>0</v>
      </c>
    </row>
    <row r="147">
      <c r="A147" s="5">
        <v>146.0</v>
      </c>
      <c r="B147" s="5" t="s">
        <v>115</v>
      </c>
      <c r="C147" s="5" t="s">
        <v>127</v>
      </c>
      <c r="D147" s="5">
        <v>25.0</v>
      </c>
      <c r="E147" s="5">
        <v>10.0</v>
      </c>
      <c r="F147" s="5">
        <v>40.0</v>
      </c>
      <c r="H147" s="5" t="s">
        <v>117</v>
      </c>
      <c r="I147" s="12">
        <v>43308.0</v>
      </c>
      <c r="J147" s="16">
        <v>43320.0</v>
      </c>
      <c r="K147" s="12">
        <v>43307.0</v>
      </c>
      <c r="L147" s="5" t="s">
        <v>81</v>
      </c>
      <c r="P147" s="12">
        <v>43316.0</v>
      </c>
      <c r="Q147" s="14">
        <v>0.6222222222222222</v>
      </c>
      <c r="R147" s="5">
        <v>41.29</v>
      </c>
      <c r="S147" s="12">
        <v>43316.0</v>
      </c>
      <c r="T147" s="14">
        <v>0.7534722222222222</v>
      </c>
      <c r="U147" s="5">
        <v>38.24</v>
      </c>
      <c r="V147" s="12">
        <v>43317.0</v>
      </c>
      <c r="W147" s="14">
        <v>0.7465277777777778</v>
      </c>
      <c r="X147" s="5">
        <v>33.36</v>
      </c>
      <c r="BA147" s="17">
        <f t="shared" si="1"/>
        <v>0</v>
      </c>
      <c r="BE147">
        <f t="shared" si="2"/>
        <v>0</v>
      </c>
    </row>
    <row r="148">
      <c r="A148" s="5">
        <v>147.0</v>
      </c>
      <c r="B148" s="5" t="s">
        <v>115</v>
      </c>
      <c r="C148" s="5" t="s">
        <v>127</v>
      </c>
      <c r="D148" s="5">
        <v>25.0</v>
      </c>
      <c r="E148" s="5">
        <v>10.0</v>
      </c>
      <c r="F148" s="5">
        <v>43.0</v>
      </c>
      <c r="H148" s="5" t="s">
        <v>142</v>
      </c>
      <c r="I148" s="12">
        <v>43308.0</v>
      </c>
      <c r="J148" s="12">
        <v>43318.0</v>
      </c>
      <c r="K148" s="12">
        <v>43307.0</v>
      </c>
      <c r="L148" s="5" t="s">
        <v>81</v>
      </c>
      <c r="P148" s="12">
        <v>43316.0</v>
      </c>
      <c r="Q148" s="14">
        <v>0.6222222222222222</v>
      </c>
      <c r="R148" s="5">
        <v>20.05</v>
      </c>
      <c r="S148" s="12">
        <v>43316.0</v>
      </c>
      <c r="T148" s="14">
        <v>0.7534722222222222</v>
      </c>
      <c r="U148" s="5">
        <v>19.46</v>
      </c>
      <c r="V148" s="12">
        <v>43317.0</v>
      </c>
      <c r="W148" s="14">
        <v>0.7465277777777778</v>
      </c>
      <c r="X148" s="5">
        <v>17.08</v>
      </c>
      <c r="BA148" s="17">
        <f t="shared" si="1"/>
        <v>0</v>
      </c>
      <c r="BE148">
        <f t="shared" si="2"/>
        <v>0</v>
      </c>
      <c r="BK148" s="33"/>
      <c r="BL148" s="33" t="s">
        <v>152</v>
      </c>
    </row>
    <row r="149">
      <c r="A149" s="5">
        <v>148.0</v>
      </c>
      <c r="B149" s="5" t="s">
        <v>73</v>
      </c>
      <c r="C149" s="5" t="s">
        <v>75</v>
      </c>
      <c r="D149" s="5">
        <v>25.0</v>
      </c>
      <c r="E149" s="5">
        <v>10.0</v>
      </c>
      <c r="F149" s="5">
        <v>35.0</v>
      </c>
      <c r="H149" s="5" t="s">
        <v>77</v>
      </c>
      <c r="I149" s="12">
        <v>43308.0</v>
      </c>
      <c r="J149" s="12">
        <v>43331.0</v>
      </c>
      <c r="K149" s="12">
        <v>43307.0</v>
      </c>
      <c r="L149" s="5" t="s">
        <v>81</v>
      </c>
      <c r="M149" s="12">
        <v>43316.0</v>
      </c>
      <c r="N149" s="34">
        <v>0.6548611111111111</v>
      </c>
      <c r="O149" s="5">
        <v>1.0</v>
      </c>
      <c r="P149" s="12">
        <v>43316.0</v>
      </c>
      <c r="Q149" s="14">
        <v>0.6229166666666667</v>
      </c>
      <c r="R149" s="5">
        <v>37.28</v>
      </c>
      <c r="S149" s="12">
        <v>43316.0</v>
      </c>
      <c r="T149" s="14">
        <v>0.7534722222222222</v>
      </c>
      <c r="U149" s="5">
        <v>40.25</v>
      </c>
      <c r="V149" s="12">
        <v>43317.0</v>
      </c>
      <c r="W149" s="14">
        <v>0.7465277777777778</v>
      </c>
      <c r="X149" s="5">
        <v>110.77</v>
      </c>
      <c r="Y149" s="12">
        <v>43320.0</v>
      </c>
      <c r="Z149" s="5">
        <v>125.64</v>
      </c>
      <c r="AA149" s="12">
        <v>43325.0</v>
      </c>
      <c r="AB149" s="5">
        <v>440.42</v>
      </c>
      <c r="BA149" s="17">
        <f t="shared" si="1"/>
        <v>0</v>
      </c>
      <c r="BE149">
        <f t="shared" si="2"/>
        <v>0</v>
      </c>
      <c r="BK149" s="5"/>
      <c r="BL149" s="5" t="s">
        <v>130</v>
      </c>
    </row>
    <row r="150">
      <c r="A150" s="5">
        <v>149.0</v>
      </c>
      <c r="B150" s="5" t="s">
        <v>115</v>
      </c>
      <c r="C150" s="5" t="s">
        <v>75</v>
      </c>
      <c r="D150" s="5">
        <v>25.0</v>
      </c>
      <c r="E150" s="5">
        <v>10.0</v>
      </c>
      <c r="F150" s="5">
        <v>40.0</v>
      </c>
      <c r="H150" s="5" t="s">
        <v>117</v>
      </c>
      <c r="I150" s="12">
        <v>43308.0</v>
      </c>
      <c r="K150" s="12">
        <v>43307.0</v>
      </c>
      <c r="L150" s="5" t="s">
        <v>81</v>
      </c>
      <c r="M150" s="12">
        <v>43316.0</v>
      </c>
      <c r="N150" s="14">
        <v>0.6680555555555555</v>
      </c>
      <c r="O150" s="5">
        <v>1.0</v>
      </c>
      <c r="P150" s="12">
        <v>43316.0</v>
      </c>
      <c r="Q150" s="14">
        <v>0.6236111111111111</v>
      </c>
      <c r="R150" s="5">
        <v>38.33</v>
      </c>
      <c r="S150" s="12">
        <v>43316.0</v>
      </c>
      <c r="T150" s="14">
        <v>0.7534722222222222</v>
      </c>
      <c r="U150" s="5">
        <v>38.98</v>
      </c>
      <c r="V150" s="12">
        <v>43317.0</v>
      </c>
      <c r="W150" s="14">
        <v>0.7465277777777778</v>
      </c>
      <c r="X150" s="5">
        <v>97.14</v>
      </c>
      <c r="Y150" s="12">
        <v>43321.0</v>
      </c>
      <c r="Z150" s="5">
        <v>111.64</v>
      </c>
      <c r="AA150" s="12">
        <v>43327.0</v>
      </c>
      <c r="AB150" s="5">
        <v>629.41</v>
      </c>
      <c r="AI150" s="12">
        <v>43335.0</v>
      </c>
      <c r="AJ150" s="5">
        <v>5029.44</v>
      </c>
      <c r="BA150" s="17">
        <f t="shared" si="1"/>
        <v>0</v>
      </c>
      <c r="BE150">
        <f t="shared" si="2"/>
        <v>0</v>
      </c>
      <c r="BK150" s="5"/>
      <c r="BL150" s="5" t="s">
        <v>156</v>
      </c>
    </row>
    <row r="151">
      <c r="A151" s="5">
        <v>150.0</v>
      </c>
      <c r="B151" s="5" t="s">
        <v>115</v>
      </c>
      <c r="C151" s="5" t="s">
        <v>75</v>
      </c>
      <c r="D151" s="5">
        <v>25.0</v>
      </c>
      <c r="E151" s="5">
        <v>10.0</v>
      </c>
      <c r="F151" s="5">
        <v>43.0</v>
      </c>
      <c r="H151" s="5" t="s">
        <v>142</v>
      </c>
      <c r="I151" s="12">
        <v>43308.0</v>
      </c>
      <c r="J151" s="12">
        <v>43317.0</v>
      </c>
      <c r="K151" s="12">
        <v>43307.0</v>
      </c>
      <c r="L151" s="5" t="s">
        <v>81</v>
      </c>
      <c r="M151" s="12">
        <v>43316.0</v>
      </c>
      <c r="N151" s="14">
        <v>0.6805555555555556</v>
      </c>
      <c r="O151" s="5">
        <v>1.0</v>
      </c>
      <c r="P151" s="12">
        <v>43316.0</v>
      </c>
      <c r="Q151" s="14">
        <v>0.6236111111111111</v>
      </c>
      <c r="R151" s="5">
        <v>33.76</v>
      </c>
      <c r="S151" s="12">
        <v>43316.0</v>
      </c>
      <c r="T151" s="14">
        <v>0.7534722222222222</v>
      </c>
      <c r="U151" s="5">
        <v>36.62</v>
      </c>
      <c r="BA151" s="17">
        <f t="shared" si="1"/>
        <v>0</v>
      </c>
      <c r="BE151">
        <f t="shared" si="2"/>
        <v>0</v>
      </c>
      <c r="BK151" s="33"/>
      <c r="BL151" s="33" t="s">
        <v>152</v>
      </c>
    </row>
    <row r="152">
      <c r="A152" s="5">
        <v>151.0</v>
      </c>
      <c r="B152" s="5" t="s">
        <v>73</v>
      </c>
      <c r="C152" s="5" t="s">
        <v>127</v>
      </c>
      <c r="D152" s="5">
        <v>25.0</v>
      </c>
      <c r="E152" s="5">
        <v>10.0</v>
      </c>
      <c r="F152" s="5">
        <v>35.0</v>
      </c>
      <c r="H152" s="5" t="s">
        <v>77</v>
      </c>
      <c r="I152" s="12">
        <v>43308.0</v>
      </c>
      <c r="K152" s="12">
        <v>43307.0</v>
      </c>
      <c r="L152" s="5" t="s">
        <v>81</v>
      </c>
      <c r="P152" s="12">
        <v>43316.0</v>
      </c>
      <c r="Q152" s="14">
        <v>0.6270833333333333</v>
      </c>
      <c r="R152" s="5">
        <v>39.55</v>
      </c>
      <c r="S152" s="12">
        <v>43316.0</v>
      </c>
      <c r="T152" s="14">
        <v>0.7534722222222222</v>
      </c>
      <c r="U152" s="5">
        <v>46.09</v>
      </c>
      <c r="V152" s="12">
        <v>43317.0</v>
      </c>
      <c r="W152" s="14">
        <v>0.7465277777777778</v>
      </c>
      <c r="X152" s="5">
        <v>189.4</v>
      </c>
      <c r="Y152" s="12">
        <v>43319.0</v>
      </c>
      <c r="Z152" s="5">
        <v>252.01</v>
      </c>
      <c r="AA152" s="12">
        <v>43323.0</v>
      </c>
      <c r="AB152" s="5">
        <v>1403.29</v>
      </c>
      <c r="AF152" s="12"/>
      <c r="AG152" s="12"/>
      <c r="AH152" s="12"/>
      <c r="AI152" s="12">
        <v>43328.0</v>
      </c>
      <c r="AJ152" s="5">
        <v>10489.97</v>
      </c>
      <c r="BA152" s="17">
        <f t="shared" si="1"/>
        <v>0</v>
      </c>
      <c r="BE152">
        <f t="shared" si="2"/>
        <v>0</v>
      </c>
    </row>
    <row r="153">
      <c r="A153" s="5">
        <v>152.0</v>
      </c>
      <c r="B153" s="5" t="s">
        <v>115</v>
      </c>
      <c r="C153" s="5" t="s">
        <v>127</v>
      </c>
      <c r="D153" s="5">
        <v>25.0</v>
      </c>
      <c r="E153" s="5">
        <v>10.0</v>
      </c>
      <c r="F153" s="5">
        <v>40.0</v>
      </c>
      <c r="H153" s="5" t="s">
        <v>117</v>
      </c>
      <c r="I153" s="12">
        <v>43308.0</v>
      </c>
      <c r="K153" s="12">
        <v>43307.0</v>
      </c>
      <c r="L153" s="5" t="s">
        <v>81</v>
      </c>
      <c r="P153" s="12">
        <v>43316.0</v>
      </c>
      <c r="Q153" s="14">
        <v>0.6277777777777778</v>
      </c>
      <c r="R153" s="5">
        <v>25.13</v>
      </c>
      <c r="S153" s="12">
        <v>43316.0</v>
      </c>
      <c r="T153" s="14">
        <v>0.7534722222222222</v>
      </c>
      <c r="U153" s="5">
        <v>27.71</v>
      </c>
      <c r="V153" s="12">
        <v>43317.0</v>
      </c>
      <c r="W153" s="14">
        <v>0.7465277777777778</v>
      </c>
      <c r="X153" s="5">
        <v>83.57</v>
      </c>
      <c r="Y153" s="12">
        <v>43320.0</v>
      </c>
      <c r="Z153" s="5">
        <v>112.44</v>
      </c>
      <c r="AA153" s="12">
        <v>43325.0</v>
      </c>
      <c r="AB153" s="5">
        <v>710.49</v>
      </c>
      <c r="AF153" s="12"/>
      <c r="AG153" s="12"/>
      <c r="AH153" s="12"/>
      <c r="AI153" s="12">
        <v>43330.0</v>
      </c>
      <c r="AJ153" s="5">
        <v>6086.21</v>
      </c>
      <c r="BA153" s="17">
        <f t="shared" si="1"/>
        <v>0</v>
      </c>
      <c r="BE153">
        <f t="shared" si="2"/>
        <v>0</v>
      </c>
    </row>
    <row r="154">
      <c r="A154" s="5">
        <v>153.0</v>
      </c>
      <c r="B154" s="5" t="s">
        <v>115</v>
      </c>
      <c r="C154" s="5" t="s">
        <v>127</v>
      </c>
      <c r="D154" s="5">
        <v>25.0</v>
      </c>
      <c r="E154" s="5">
        <v>10.0</v>
      </c>
      <c r="F154" s="5">
        <v>43.0</v>
      </c>
      <c r="H154" s="5" t="s">
        <v>142</v>
      </c>
      <c r="I154" s="12">
        <v>43308.0</v>
      </c>
      <c r="J154" s="12">
        <v>43319.0</v>
      </c>
      <c r="K154" s="12">
        <v>43307.0</v>
      </c>
      <c r="L154" s="5" t="s">
        <v>81</v>
      </c>
      <c r="P154" s="12">
        <v>43316.0</v>
      </c>
      <c r="Q154" s="14">
        <v>0.6284722222222222</v>
      </c>
      <c r="R154" s="5">
        <v>36.76</v>
      </c>
      <c r="S154" s="12">
        <v>43316.0</v>
      </c>
      <c r="T154" s="14">
        <v>0.7534722222222222</v>
      </c>
      <c r="U154" s="5">
        <v>39.66</v>
      </c>
      <c r="V154" s="12">
        <v>43317.0</v>
      </c>
      <c r="W154" s="14">
        <v>0.7465277777777778</v>
      </c>
      <c r="X154" s="5">
        <v>56.05</v>
      </c>
      <c r="BA154" s="17">
        <f t="shared" si="1"/>
        <v>0</v>
      </c>
      <c r="BE154">
        <f t="shared" si="2"/>
        <v>0</v>
      </c>
      <c r="BK154" s="33"/>
      <c r="BL154" s="33" t="s">
        <v>152</v>
      </c>
    </row>
    <row r="155">
      <c r="A155" s="5">
        <v>154.0</v>
      </c>
      <c r="B155" s="5" t="s">
        <v>115</v>
      </c>
      <c r="C155" s="5" t="s">
        <v>75</v>
      </c>
      <c r="D155" s="5">
        <v>25.0</v>
      </c>
      <c r="E155" s="5">
        <v>10.0</v>
      </c>
      <c r="F155" s="5">
        <v>43.0</v>
      </c>
      <c r="H155" s="5" t="s">
        <v>142</v>
      </c>
      <c r="I155" s="12">
        <v>43311.0</v>
      </c>
      <c r="K155" s="12">
        <v>43307.0</v>
      </c>
      <c r="L155" s="5" t="s">
        <v>81</v>
      </c>
      <c r="M155" s="12">
        <v>43317.0</v>
      </c>
      <c r="N155" s="14">
        <v>0.47638888888888886</v>
      </c>
      <c r="O155" s="5">
        <v>1.0</v>
      </c>
      <c r="P155" s="12">
        <v>43317.0</v>
      </c>
      <c r="Q155" s="14">
        <v>0.43333333333333335</v>
      </c>
      <c r="R155" s="5">
        <v>37.9</v>
      </c>
      <c r="S155" s="12">
        <v>43317.0</v>
      </c>
      <c r="T155" s="14">
        <v>0.5694444444444444</v>
      </c>
      <c r="U155" s="5">
        <v>39.98</v>
      </c>
      <c r="V155" s="12">
        <v>43318.0</v>
      </c>
      <c r="W155" s="14">
        <v>0.5673611111111111</v>
      </c>
      <c r="X155" s="5">
        <v>68.88</v>
      </c>
      <c r="Y155" s="12">
        <v>43323.0</v>
      </c>
      <c r="Z155" s="5">
        <v>174.81</v>
      </c>
      <c r="AA155" s="12">
        <v>43328.0</v>
      </c>
      <c r="AB155" s="5">
        <v>538.83</v>
      </c>
      <c r="AC155" s="5">
        <v>1.0</v>
      </c>
      <c r="AD155" s="12">
        <v>43335.0</v>
      </c>
      <c r="AI155" s="12">
        <v>43344.0</v>
      </c>
      <c r="AJ155" s="5">
        <v>12942.61</v>
      </c>
      <c r="AO155" s="12">
        <v>43343.0</v>
      </c>
      <c r="AP155" s="5">
        <v>13886.52</v>
      </c>
      <c r="BA155" s="17">
        <f t="shared" si="1"/>
        <v>0</v>
      </c>
      <c r="BE155">
        <f t="shared" si="2"/>
        <v>0</v>
      </c>
      <c r="BJ155" s="5">
        <v>1.0</v>
      </c>
      <c r="BK155" s="33"/>
      <c r="BL155" s="33" t="s">
        <v>157</v>
      </c>
    </row>
    <row r="156">
      <c r="A156" s="5">
        <v>155.0</v>
      </c>
      <c r="B156" s="5" t="s">
        <v>115</v>
      </c>
      <c r="C156" s="5" t="s">
        <v>75</v>
      </c>
      <c r="D156" s="5">
        <v>25.0</v>
      </c>
      <c r="E156" s="5">
        <v>10.0</v>
      </c>
      <c r="F156" s="5">
        <v>43.0</v>
      </c>
      <c r="H156" s="5" t="s">
        <v>142</v>
      </c>
      <c r="I156" s="12">
        <v>43311.0</v>
      </c>
      <c r="K156" s="12">
        <v>43307.0</v>
      </c>
      <c r="L156" s="5" t="s">
        <v>81</v>
      </c>
      <c r="M156" s="12">
        <v>43317.0</v>
      </c>
      <c r="N156" s="14">
        <v>0.4777777777777778</v>
      </c>
      <c r="O156" s="5">
        <v>1.0</v>
      </c>
      <c r="P156" s="12">
        <v>43317.0</v>
      </c>
      <c r="Q156" s="14">
        <v>0.43472222222222223</v>
      </c>
      <c r="R156" s="5">
        <v>22.51</v>
      </c>
      <c r="S156" s="12">
        <v>43317.0</v>
      </c>
      <c r="T156" s="14">
        <v>0.5694444444444444</v>
      </c>
      <c r="U156" s="5">
        <v>25.53</v>
      </c>
      <c r="V156" s="12">
        <v>43318.0</v>
      </c>
      <c r="W156" s="14">
        <v>0.5673611111111111</v>
      </c>
      <c r="X156" s="5">
        <v>36.7</v>
      </c>
      <c r="Y156" s="12">
        <v>43323.0</v>
      </c>
      <c r="Z156" s="5">
        <v>85.77</v>
      </c>
      <c r="AA156" s="12">
        <v>43328.0</v>
      </c>
      <c r="AB156" s="5">
        <v>204.93</v>
      </c>
      <c r="AC156" s="5">
        <v>1.0</v>
      </c>
      <c r="AD156" s="26">
        <v>43334.0</v>
      </c>
      <c r="AE156" s="5">
        <v>866.88</v>
      </c>
      <c r="AG156" s="12"/>
      <c r="AO156" s="12">
        <v>43341.0</v>
      </c>
      <c r="AP156" s="5">
        <v>4191.14</v>
      </c>
      <c r="AQ156" s="12">
        <v>43348.0</v>
      </c>
      <c r="AR156" s="5">
        <v>65596.51</v>
      </c>
      <c r="AU156" s="12">
        <v>43354.0</v>
      </c>
      <c r="AV156" s="5">
        <v>7045.55</v>
      </c>
      <c r="BA156" s="17">
        <f t="shared" si="1"/>
        <v>0</v>
      </c>
      <c r="BE156">
        <f t="shared" si="2"/>
        <v>0</v>
      </c>
      <c r="BK156" s="33"/>
      <c r="BL156" s="33" t="s">
        <v>152</v>
      </c>
    </row>
    <row r="157">
      <c r="A157" s="5">
        <v>156.0</v>
      </c>
      <c r="B157" s="5" t="s">
        <v>115</v>
      </c>
      <c r="C157" s="5" t="s">
        <v>75</v>
      </c>
      <c r="D157" s="5">
        <v>25.0</v>
      </c>
      <c r="E157" s="5">
        <v>10.0</v>
      </c>
      <c r="F157" s="5">
        <v>43.0</v>
      </c>
      <c r="H157" s="5" t="s">
        <v>142</v>
      </c>
      <c r="I157" s="12">
        <v>43311.0</v>
      </c>
      <c r="K157" s="12">
        <v>43307.0</v>
      </c>
      <c r="L157" s="5" t="s">
        <v>81</v>
      </c>
      <c r="M157" s="12">
        <v>43317.0</v>
      </c>
      <c r="N157" s="14">
        <v>0.47847222222222224</v>
      </c>
      <c r="O157" s="5">
        <v>2.0</v>
      </c>
      <c r="P157" s="12">
        <v>43317.0</v>
      </c>
      <c r="Q157" s="14">
        <v>0.4354166666666667</v>
      </c>
      <c r="R157" s="5">
        <v>26.97</v>
      </c>
      <c r="S157" s="12">
        <v>43317.0</v>
      </c>
      <c r="T157" s="14">
        <v>0.5694444444444444</v>
      </c>
      <c r="U157" s="5">
        <v>27.57</v>
      </c>
      <c r="V157" s="12">
        <v>43318.0</v>
      </c>
      <c r="W157" s="14">
        <v>0.5673611111111111</v>
      </c>
      <c r="X157" s="5">
        <v>37.74</v>
      </c>
      <c r="Y157" s="12">
        <v>43324.0</v>
      </c>
      <c r="Z157" s="5">
        <v>118.51</v>
      </c>
      <c r="AA157" s="12">
        <v>43328.0</v>
      </c>
      <c r="AB157" s="5">
        <v>387.29</v>
      </c>
      <c r="AC157" s="5">
        <v>1.0</v>
      </c>
      <c r="AD157" s="12">
        <v>43333.0</v>
      </c>
      <c r="AE157" s="5">
        <v>1788.71</v>
      </c>
      <c r="AI157" s="12">
        <v>43351.0</v>
      </c>
      <c r="AJ157" s="5">
        <v>8733.47</v>
      </c>
      <c r="AO157" s="12">
        <v>43340.0</v>
      </c>
      <c r="AP157" s="5">
        <v>9231.34</v>
      </c>
      <c r="AQ157" s="12">
        <v>43347.0</v>
      </c>
      <c r="AR157" s="5">
        <v>9911.76</v>
      </c>
      <c r="BA157" s="17">
        <f t="shared" si="1"/>
        <v>0</v>
      </c>
      <c r="BE157">
        <f t="shared" si="2"/>
        <v>0</v>
      </c>
      <c r="BK157" s="33"/>
      <c r="BL157" s="33" t="s">
        <v>152</v>
      </c>
    </row>
    <row r="158">
      <c r="A158" s="5">
        <v>157.0</v>
      </c>
      <c r="B158" s="5" t="s">
        <v>115</v>
      </c>
      <c r="C158" s="5" t="s">
        <v>127</v>
      </c>
      <c r="D158" s="5">
        <v>25.0</v>
      </c>
      <c r="E158" s="5">
        <v>10.0</v>
      </c>
      <c r="F158" s="5">
        <v>43.0</v>
      </c>
      <c r="H158" s="5" t="s">
        <v>142</v>
      </c>
      <c r="I158" s="12">
        <v>43309.0</v>
      </c>
      <c r="J158" s="12">
        <v>43318.0</v>
      </c>
      <c r="K158" s="12">
        <v>43307.0</v>
      </c>
      <c r="L158" s="5" t="s">
        <v>81</v>
      </c>
      <c r="P158" s="12">
        <v>43317.0</v>
      </c>
      <c r="Q158" s="14">
        <v>0.4375</v>
      </c>
      <c r="R158" s="5">
        <v>18.53</v>
      </c>
      <c r="S158" s="12">
        <v>43317.0</v>
      </c>
      <c r="T158" s="14">
        <v>0.5694444444444444</v>
      </c>
      <c r="U158" s="5">
        <v>18.65</v>
      </c>
      <c r="BA158" s="17">
        <f t="shared" si="1"/>
        <v>0</v>
      </c>
      <c r="BE158">
        <f t="shared" si="2"/>
        <v>0</v>
      </c>
      <c r="BK158" s="33"/>
      <c r="BL158" s="33" t="s">
        <v>152</v>
      </c>
    </row>
    <row r="159">
      <c r="A159" s="5">
        <v>158.0</v>
      </c>
      <c r="B159" s="5" t="s">
        <v>115</v>
      </c>
      <c r="C159" s="5" t="s">
        <v>127</v>
      </c>
      <c r="D159" s="5">
        <v>25.0</v>
      </c>
      <c r="E159" s="5">
        <v>10.0</v>
      </c>
      <c r="F159" s="5">
        <v>43.0</v>
      </c>
      <c r="H159" s="5" t="s">
        <v>142</v>
      </c>
      <c r="I159" s="12">
        <v>43309.0</v>
      </c>
      <c r="J159" s="12">
        <v>43327.0</v>
      </c>
      <c r="K159" s="12">
        <v>43307.0</v>
      </c>
      <c r="L159" s="5" t="s">
        <v>81</v>
      </c>
      <c r="P159" s="12">
        <v>43317.0</v>
      </c>
      <c r="Q159" s="14">
        <v>0.43819444444444444</v>
      </c>
      <c r="R159" s="5">
        <v>26.56</v>
      </c>
      <c r="S159" s="12">
        <v>43317.0</v>
      </c>
      <c r="T159" s="14">
        <v>0.5694444444444444</v>
      </c>
      <c r="U159" s="5">
        <v>29.64</v>
      </c>
      <c r="V159" s="12">
        <v>43318.0</v>
      </c>
      <c r="W159" s="14">
        <v>0.5673611111111111</v>
      </c>
      <c r="X159" s="5">
        <v>25.16</v>
      </c>
      <c r="BA159" s="17">
        <f t="shared" si="1"/>
        <v>0</v>
      </c>
      <c r="BE159">
        <f t="shared" si="2"/>
        <v>0</v>
      </c>
      <c r="BK159" s="33"/>
      <c r="BL159" s="33" t="s">
        <v>152</v>
      </c>
    </row>
    <row r="160">
      <c r="A160" s="5">
        <v>159.0</v>
      </c>
      <c r="B160" s="5" t="s">
        <v>115</v>
      </c>
      <c r="C160" s="5" t="s">
        <v>127</v>
      </c>
      <c r="D160" s="5">
        <v>25.0</v>
      </c>
      <c r="E160" s="5">
        <v>10.0</v>
      </c>
      <c r="F160" s="5">
        <v>43.0</v>
      </c>
      <c r="H160" s="5" t="s">
        <v>142</v>
      </c>
      <c r="I160" s="12">
        <v>43309.0</v>
      </c>
      <c r="K160" s="12">
        <v>43307.0</v>
      </c>
      <c r="L160" s="5" t="s">
        <v>81</v>
      </c>
      <c r="P160" s="12">
        <v>43317.0</v>
      </c>
      <c r="Q160" s="14">
        <v>0.43819444444444444</v>
      </c>
      <c r="R160" s="5">
        <v>41.57</v>
      </c>
      <c r="S160" s="12">
        <v>43317.0</v>
      </c>
      <c r="T160" s="14">
        <v>0.5694444444444444</v>
      </c>
      <c r="U160" s="5">
        <v>46.44</v>
      </c>
      <c r="V160" s="12">
        <v>43318.0</v>
      </c>
      <c r="W160" s="14">
        <v>0.5673611111111111</v>
      </c>
      <c r="X160" s="5">
        <v>79.06</v>
      </c>
      <c r="Y160" s="12">
        <v>43322.0</v>
      </c>
      <c r="Z160" s="5">
        <v>154.29</v>
      </c>
      <c r="AA160" s="12">
        <v>43327.0</v>
      </c>
      <c r="AB160" s="5">
        <v>907.98</v>
      </c>
      <c r="AI160" s="12">
        <v>43333.0</v>
      </c>
      <c r="AJ160" s="5">
        <v>7276.21</v>
      </c>
      <c r="BA160" s="17">
        <f t="shared" si="1"/>
        <v>0</v>
      </c>
      <c r="BE160">
        <f t="shared" si="2"/>
        <v>0</v>
      </c>
      <c r="BK160" s="33"/>
      <c r="BL160" s="33" t="s">
        <v>152</v>
      </c>
    </row>
    <row r="161">
      <c r="A161" s="5">
        <v>160.0</v>
      </c>
      <c r="B161" s="5" t="s">
        <v>115</v>
      </c>
      <c r="C161" s="5" t="s">
        <v>75</v>
      </c>
      <c r="D161" s="5">
        <v>25.0</v>
      </c>
      <c r="E161" s="5">
        <v>10.0</v>
      </c>
      <c r="F161" s="5">
        <v>43.0</v>
      </c>
      <c r="H161" s="5" t="s">
        <v>142</v>
      </c>
      <c r="I161" s="12">
        <v>43309.0</v>
      </c>
      <c r="K161" s="12">
        <v>43307.0</v>
      </c>
      <c r="L161" s="5" t="s">
        <v>81</v>
      </c>
      <c r="M161" s="12">
        <v>43317.0</v>
      </c>
      <c r="N161" s="14">
        <v>0.4798611111111111</v>
      </c>
      <c r="O161" s="5">
        <v>1.0</v>
      </c>
      <c r="P161" s="12">
        <v>43317.0</v>
      </c>
      <c r="Q161" s="14">
        <v>0.4388888888888889</v>
      </c>
      <c r="R161" s="5">
        <v>44.08</v>
      </c>
      <c r="S161" s="12">
        <v>43317.0</v>
      </c>
      <c r="T161" s="14">
        <v>0.5694444444444444</v>
      </c>
      <c r="U161" s="5">
        <v>45.44</v>
      </c>
      <c r="V161" s="12">
        <v>43318.0</v>
      </c>
      <c r="W161" s="14">
        <v>0.5673611111111111</v>
      </c>
      <c r="X161" s="5">
        <v>80.97</v>
      </c>
      <c r="Y161" s="22">
        <v>43321.0</v>
      </c>
      <c r="Z161" s="5">
        <v>133.3</v>
      </c>
      <c r="AA161" s="16">
        <v>43326.0</v>
      </c>
      <c r="AB161" s="5">
        <v>1036.24</v>
      </c>
      <c r="AI161" s="12">
        <v>43333.0</v>
      </c>
      <c r="AJ161" s="5">
        <v>7062.41</v>
      </c>
      <c r="BA161" s="17">
        <f t="shared" si="1"/>
        <v>0</v>
      </c>
      <c r="BE161">
        <f t="shared" si="2"/>
        <v>0</v>
      </c>
      <c r="BK161" s="33"/>
      <c r="BL161" s="33" t="s">
        <v>152</v>
      </c>
    </row>
    <row r="162">
      <c r="A162" s="5">
        <v>161.0</v>
      </c>
      <c r="B162" s="5" t="s">
        <v>115</v>
      </c>
      <c r="C162" s="5" t="s">
        <v>75</v>
      </c>
      <c r="D162" s="5">
        <v>25.0</v>
      </c>
      <c r="E162" s="5">
        <v>10.0</v>
      </c>
      <c r="F162" s="5">
        <v>35.0</v>
      </c>
      <c r="H162" s="5" t="s">
        <v>77</v>
      </c>
      <c r="I162" s="12">
        <v>43310.0</v>
      </c>
      <c r="J162" s="12">
        <v>43336.0</v>
      </c>
      <c r="K162" s="12">
        <v>43307.0</v>
      </c>
      <c r="L162" s="5" t="s">
        <v>81</v>
      </c>
      <c r="M162" s="12">
        <v>43317.0</v>
      </c>
      <c r="N162" s="14">
        <v>0.49375</v>
      </c>
      <c r="O162" s="5">
        <v>2.0</v>
      </c>
      <c r="P162" s="12">
        <v>43317.0</v>
      </c>
      <c r="Q162" s="14">
        <v>0.44305555555555554</v>
      </c>
      <c r="R162" s="5">
        <v>23.98</v>
      </c>
      <c r="S162" s="12">
        <v>43317.0</v>
      </c>
      <c r="T162" s="14">
        <v>0.5694444444444444</v>
      </c>
      <c r="U162" s="5">
        <v>27.24</v>
      </c>
      <c r="V162" s="12">
        <v>43318.0</v>
      </c>
      <c r="W162" s="14">
        <v>0.5673611111111111</v>
      </c>
      <c r="X162" s="5">
        <v>84.51</v>
      </c>
      <c r="Y162" s="16">
        <v>43320.0</v>
      </c>
      <c r="Z162" s="5">
        <v>73.18</v>
      </c>
      <c r="AA162" s="12">
        <v>43325.0</v>
      </c>
      <c r="AB162" s="5">
        <v>208.28</v>
      </c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>
        <v>43334.0</v>
      </c>
      <c r="AZ162" s="5">
        <v>652.48</v>
      </c>
      <c r="BA162" s="17">
        <f t="shared" si="1"/>
        <v>10</v>
      </c>
      <c r="BB162" s="5">
        <v>5.0</v>
      </c>
      <c r="BC162" s="5">
        <v>5.0</v>
      </c>
      <c r="BE162">
        <f t="shared" si="2"/>
        <v>10</v>
      </c>
      <c r="BF162" s="12">
        <v>43341.0</v>
      </c>
    </row>
    <row r="163">
      <c r="A163" s="5">
        <v>162.0</v>
      </c>
      <c r="B163" s="5" t="s">
        <v>115</v>
      </c>
      <c r="C163" s="5" t="s">
        <v>75</v>
      </c>
      <c r="D163" s="5">
        <v>25.0</v>
      </c>
      <c r="E163" s="5">
        <v>10.0</v>
      </c>
      <c r="F163" s="5">
        <v>40.0</v>
      </c>
      <c r="H163" s="5" t="s">
        <v>117</v>
      </c>
      <c r="I163" s="12">
        <v>43310.0</v>
      </c>
      <c r="J163" s="12">
        <v>43327.0</v>
      </c>
      <c r="K163" s="12">
        <v>43307.0</v>
      </c>
      <c r="L163" s="5" t="s">
        <v>81</v>
      </c>
      <c r="M163" s="12">
        <v>43317.0</v>
      </c>
      <c r="N163" s="14">
        <v>0.4875</v>
      </c>
      <c r="O163" s="5">
        <v>1.0</v>
      </c>
      <c r="P163" s="12">
        <v>43317.0</v>
      </c>
      <c r="Q163" s="14">
        <v>0.44375</v>
      </c>
      <c r="R163" s="5">
        <v>20.55</v>
      </c>
      <c r="S163" s="12">
        <v>43317.0</v>
      </c>
      <c r="T163" s="14">
        <v>0.5694444444444444</v>
      </c>
      <c r="U163" s="5">
        <v>19.84</v>
      </c>
      <c r="V163" s="12">
        <v>43318.0</v>
      </c>
      <c r="W163" s="14">
        <v>0.5673611111111111</v>
      </c>
      <c r="X163" s="5">
        <v>18.09</v>
      </c>
      <c r="Y163" s="12">
        <v>43324.0</v>
      </c>
      <c r="Z163" s="5">
        <v>54.78</v>
      </c>
      <c r="BA163" s="17">
        <f t="shared" si="1"/>
        <v>0</v>
      </c>
      <c r="BE163">
        <f t="shared" si="2"/>
        <v>0</v>
      </c>
    </row>
    <row r="164">
      <c r="A164" s="5">
        <v>163.0</v>
      </c>
      <c r="B164" s="5" t="s">
        <v>115</v>
      </c>
      <c r="C164" s="5" t="s">
        <v>75</v>
      </c>
      <c r="D164" s="5">
        <v>25.0</v>
      </c>
      <c r="E164" s="5">
        <v>10.0</v>
      </c>
      <c r="F164" s="5">
        <v>40.0</v>
      </c>
      <c r="H164" s="5" t="s">
        <v>117</v>
      </c>
      <c r="I164" s="12">
        <v>43310.0</v>
      </c>
      <c r="J164" s="12">
        <v>43348.0</v>
      </c>
      <c r="K164" s="12">
        <v>43307.0</v>
      </c>
      <c r="L164" s="5" t="s">
        <v>81</v>
      </c>
      <c r="M164" s="12">
        <v>43317.0</v>
      </c>
      <c r="N164" s="14">
        <v>0.4888888888888889</v>
      </c>
      <c r="O164" s="5">
        <v>1.0</v>
      </c>
      <c r="P164" s="12">
        <v>43317.0</v>
      </c>
      <c r="Q164" s="14">
        <v>0.4444444444444444</v>
      </c>
      <c r="R164" s="5">
        <v>22.38</v>
      </c>
      <c r="S164" s="12">
        <v>43317.0</v>
      </c>
      <c r="T164" s="14">
        <v>0.5694444444444444</v>
      </c>
      <c r="U164" s="5">
        <v>23.32</v>
      </c>
      <c r="V164" s="12">
        <v>43318.0</v>
      </c>
      <c r="W164" s="14">
        <v>0.5673611111111111</v>
      </c>
      <c r="X164" s="5">
        <v>39.34</v>
      </c>
      <c r="Y164" s="22">
        <v>43321.0</v>
      </c>
      <c r="Z164" s="5">
        <v>53.35</v>
      </c>
      <c r="AA164" s="16">
        <v>43326.0</v>
      </c>
      <c r="AB164" s="5">
        <v>145.24</v>
      </c>
      <c r="AC164" s="5">
        <v>1.0</v>
      </c>
      <c r="AD164" s="12">
        <v>43333.0</v>
      </c>
      <c r="AE164" s="5">
        <v>331.44</v>
      </c>
      <c r="AO164" s="12">
        <v>43340.0</v>
      </c>
      <c r="AP164" s="5">
        <v>506.29</v>
      </c>
      <c r="AQ164" s="12">
        <v>43347.0</v>
      </c>
      <c r="AR164" s="5">
        <v>500.82</v>
      </c>
      <c r="BA164" s="17">
        <f t="shared" si="1"/>
        <v>0</v>
      </c>
      <c r="BE164">
        <f t="shared" si="2"/>
        <v>0</v>
      </c>
    </row>
    <row r="165">
      <c r="A165" s="5">
        <v>164.0</v>
      </c>
      <c r="B165" s="5" t="s">
        <v>115</v>
      </c>
      <c r="C165" s="5" t="s">
        <v>75</v>
      </c>
      <c r="D165" s="5">
        <v>25.0</v>
      </c>
      <c r="E165" s="5">
        <v>10.0</v>
      </c>
      <c r="F165" s="5">
        <v>43.0</v>
      </c>
      <c r="H165" s="5" t="s">
        <v>142</v>
      </c>
      <c r="I165" s="12">
        <v>43310.0</v>
      </c>
      <c r="J165" s="16">
        <v>43320.0</v>
      </c>
      <c r="K165" s="12">
        <v>43307.0</v>
      </c>
      <c r="L165" s="5" t="s">
        <v>81</v>
      </c>
      <c r="M165" s="12">
        <v>43317.0</v>
      </c>
      <c r="N165" s="14">
        <v>0.48055555555555557</v>
      </c>
      <c r="O165" s="5">
        <v>1.0</v>
      </c>
      <c r="P165" s="12">
        <v>43317.0</v>
      </c>
      <c r="Q165" s="14">
        <v>0.44583333333333336</v>
      </c>
      <c r="R165" s="5">
        <v>32.31</v>
      </c>
      <c r="S165" s="12">
        <v>43317.0</v>
      </c>
      <c r="T165" s="14">
        <v>0.5694444444444444</v>
      </c>
      <c r="U165" s="5">
        <v>34.27</v>
      </c>
      <c r="V165" s="12">
        <v>43318.0</v>
      </c>
      <c r="W165" s="14">
        <v>0.5673611111111111</v>
      </c>
      <c r="X165" s="5">
        <v>34.75</v>
      </c>
      <c r="BA165" s="17">
        <f t="shared" si="1"/>
        <v>0</v>
      </c>
      <c r="BE165">
        <f t="shared" si="2"/>
        <v>0</v>
      </c>
      <c r="BK165" s="33"/>
      <c r="BL165" s="33" t="s">
        <v>152</v>
      </c>
    </row>
    <row r="166">
      <c r="A166" s="5">
        <v>165.0</v>
      </c>
      <c r="B166" s="5" t="s">
        <v>115</v>
      </c>
      <c r="C166" s="5" t="s">
        <v>75</v>
      </c>
      <c r="D166" s="5">
        <v>25.0</v>
      </c>
      <c r="E166" s="5">
        <v>10.0</v>
      </c>
      <c r="F166" s="5">
        <v>43.0</v>
      </c>
      <c r="H166" s="5" t="s">
        <v>142</v>
      </c>
      <c r="I166" s="12">
        <v>43310.0</v>
      </c>
      <c r="K166" s="12">
        <v>43307.0</v>
      </c>
      <c r="L166" s="5" t="s">
        <v>81</v>
      </c>
      <c r="M166" s="12">
        <v>43317.0</v>
      </c>
      <c r="N166" s="14">
        <v>0.48125</v>
      </c>
      <c r="O166" s="5">
        <v>1.0</v>
      </c>
      <c r="P166" s="12">
        <v>43317.0</v>
      </c>
      <c r="Q166" s="14">
        <v>0.44583333333333336</v>
      </c>
      <c r="R166" s="5">
        <v>34.58</v>
      </c>
      <c r="S166" s="12">
        <v>43317.0</v>
      </c>
      <c r="T166" s="14">
        <v>0.5694444444444444</v>
      </c>
      <c r="U166" s="5">
        <v>33.14</v>
      </c>
      <c r="V166" s="12">
        <v>43318.0</v>
      </c>
      <c r="W166" s="14">
        <v>0.5673611111111111</v>
      </c>
      <c r="X166" s="5">
        <v>49.49</v>
      </c>
      <c r="Y166" s="12">
        <v>43323.0</v>
      </c>
      <c r="Z166" s="5">
        <v>135.89</v>
      </c>
      <c r="AA166" s="12">
        <v>43327.0</v>
      </c>
      <c r="AB166" s="5">
        <v>701.48</v>
      </c>
      <c r="AC166" s="5">
        <v>1.0</v>
      </c>
      <c r="AD166" s="12">
        <v>43332.0</v>
      </c>
      <c r="AE166" s="5">
        <v>2011.79</v>
      </c>
      <c r="AO166" s="23">
        <v>43339.0</v>
      </c>
      <c r="AP166" s="5">
        <v>8436.51</v>
      </c>
      <c r="AQ166" s="12">
        <v>43346.0</v>
      </c>
      <c r="AR166" s="5">
        <v>13678.56</v>
      </c>
      <c r="AS166" s="12">
        <v>43353.0</v>
      </c>
      <c r="AT166" s="5">
        <v>15261.56</v>
      </c>
      <c r="AU166" s="12">
        <v>43354.0</v>
      </c>
      <c r="AV166" s="5">
        <v>15088.31</v>
      </c>
      <c r="BA166" s="17">
        <f t="shared" si="1"/>
        <v>0</v>
      </c>
      <c r="BE166">
        <f t="shared" si="2"/>
        <v>0</v>
      </c>
      <c r="BK166" s="33"/>
      <c r="BL166" s="33" t="s">
        <v>152</v>
      </c>
    </row>
    <row r="167">
      <c r="A167" s="5">
        <v>166.0</v>
      </c>
      <c r="B167" s="5" t="s">
        <v>115</v>
      </c>
      <c r="C167" s="5" t="s">
        <v>75</v>
      </c>
      <c r="D167" s="5">
        <v>25.0</v>
      </c>
      <c r="E167" s="5">
        <v>10.0</v>
      </c>
      <c r="F167" s="5">
        <v>43.0</v>
      </c>
      <c r="H167" s="5" t="s">
        <v>142</v>
      </c>
      <c r="I167" s="12">
        <v>43310.0</v>
      </c>
      <c r="J167" s="12">
        <v>43324.0</v>
      </c>
      <c r="K167" s="12">
        <v>43307.0</v>
      </c>
      <c r="L167" s="5" t="s">
        <v>81</v>
      </c>
      <c r="M167" s="12">
        <v>43317.0</v>
      </c>
      <c r="N167" s="14">
        <v>0.48194444444444445</v>
      </c>
      <c r="O167" s="5">
        <v>1.0</v>
      </c>
      <c r="P167" s="12">
        <v>43317.0</v>
      </c>
      <c r="Q167" s="14">
        <v>0.4465277777777778</v>
      </c>
      <c r="R167" s="5">
        <v>27.15</v>
      </c>
      <c r="S167" s="12">
        <v>43317.0</v>
      </c>
      <c r="T167" s="14">
        <v>0.5694444444444444</v>
      </c>
      <c r="U167" s="5">
        <v>25.55</v>
      </c>
      <c r="V167" s="12">
        <v>43318.0</v>
      </c>
      <c r="W167" s="14">
        <v>0.5673611111111111</v>
      </c>
      <c r="X167" s="5">
        <v>25.08</v>
      </c>
      <c r="BA167" s="17">
        <f t="shared" si="1"/>
        <v>0</v>
      </c>
      <c r="BE167">
        <f t="shared" si="2"/>
        <v>0</v>
      </c>
      <c r="BK167" s="33"/>
      <c r="BL167" s="33" t="s">
        <v>152</v>
      </c>
    </row>
    <row r="168">
      <c r="A168" s="5">
        <v>167.0</v>
      </c>
      <c r="B168" s="5" t="s">
        <v>115</v>
      </c>
      <c r="C168" s="5" t="s">
        <v>127</v>
      </c>
      <c r="D168" s="5">
        <v>25.0</v>
      </c>
      <c r="E168" s="5">
        <v>10.0</v>
      </c>
      <c r="F168" s="5">
        <v>43.0</v>
      </c>
      <c r="H168" s="5" t="s">
        <v>142</v>
      </c>
      <c r="I168" s="12">
        <v>43310.0</v>
      </c>
      <c r="K168" s="12">
        <v>43307.0</v>
      </c>
      <c r="L168" s="5" t="s">
        <v>81</v>
      </c>
      <c r="P168" s="12">
        <v>43317.0</v>
      </c>
      <c r="Q168" s="14">
        <v>0.44722222222222224</v>
      </c>
      <c r="R168" s="5">
        <v>20.16</v>
      </c>
      <c r="S168" s="12">
        <v>43317.0</v>
      </c>
      <c r="T168" s="14">
        <v>0.5694444444444444</v>
      </c>
      <c r="U168" s="5">
        <v>23.6</v>
      </c>
      <c r="V168" s="12">
        <v>43318.0</v>
      </c>
      <c r="W168" s="14">
        <v>0.5673611111111111</v>
      </c>
      <c r="X168" s="5">
        <v>40.96</v>
      </c>
      <c r="Y168" s="12">
        <v>43322.0</v>
      </c>
      <c r="Z168" s="5">
        <v>116.4</v>
      </c>
      <c r="AA168" s="16">
        <v>43326.0</v>
      </c>
      <c r="AB168" s="5">
        <v>816.97</v>
      </c>
      <c r="AI168" s="26">
        <v>43332.0</v>
      </c>
      <c r="AJ168" s="5">
        <v>8883.22</v>
      </c>
      <c r="BA168" s="17">
        <f t="shared" si="1"/>
        <v>0</v>
      </c>
      <c r="BE168">
        <f t="shared" si="2"/>
        <v>0</v>
      </c>
      <c r="BK168" s="33"/>
      <c r="BL168" s="33" t="s">
        <v>152</v>
      </c>
    </row>
    <row r="169">
      <c r="A169" s="5">
        <v>168.0</v>
      </c>
      <c r="B169" s="5" t="s">
        <v>115</v>
      </c>
      <c r="C169" s="5" t="s">
        <v>127</v>
      </c>
      <c r="D169" s="5">
        <v>25.0</v>
      </c>
      <c r="E169" s="5">
        <v>10.0</v>
      </c>
      <c r="F169" s="5">
        <v>43.0</v>
      </c>
      <c r="H169" s="5" t="s">
        <v>142</v>
      </c>
      <c r="I169" s="12">
        <v>43310.0</v>
      </c>
      <c r="K169" s="12">
        <v>43307.0</v>
      </c>
      <c r="L169" s="5" t="s">
        <v>81</v>
      </c>
      <c r="P169" s="12">
        <v>43317.0</v>
      </c>
      <c r="Q169" s="14">
        <v>0.44722222222222224</v>
      </c>
      <c r="R169" s="5">
        <v>32.73</v>
      </c>
      <c r="S169" s="12">
        <v>43317.0</v>
      </c>
      <c r="T169" s="14">
        <v>0.5694444444444444</v>
      </c>
      <c r="U169" s="5">
        <v>35.24</v>
      </c>
      <c r="V169" s="12">
        <v>43318.0</v>
      </c>
      <c r="W169" s="14">
        <v>0.5673611111111111</v>
      </c>
      <c r="X169" s="5">
        <v>36.13</v>
      </c>
      <c r="Y169" s="22">
        <v>43321.0</v>
      </c>
      <c r="Z169" s="5">
        <v>68.85</v>
      </c>
      <c r="AA169" s="12">
        <v>43325.0</v>
      </c>
      <c r="AB169" s="5">
        <v>257.78</v>
      </c>
      <c r="AC169" s="5">
        <v>1.0</v>
      </c>
      <c r="AD169" s="12">
        <v>43329.0</v>
      </c>
      <c r="AE169" s="5">
        <v>1012.45</v>
      </c>
      <c r="AI169" s="12">
        <v>43336.0</v>
      </c>
      <c r="AJ169" s="5">
        <v>6863.25</v>
      </c>
      <c r="BA169" s="17">
        <f t="shared" si="1"/>
        <v>0</v>
      </c>
      <c r="BE169">
        <f t="shared" si="2"/>
        <v>0</v>
      </c>
      <c r="BK169" s="33"/>
      <c r="BL169" s="33" t="s">
        <v>152</v>
      </c>
    </row>
    <row r="170">
      <c r="A170" s="5">
        <v>169.0</v>
      </c>
      <c r="B170" s="5" t="s">
        <v>115</v>
      </c>
      <c r="C170" s="5" t="s">
        <v>127</v>
      </c>
      <c r="D170" s="5">
        <v>25.0</v>
      </c>
      <c r="E170" s="5">
        <v>10.0</v>
      </c>
      <c r="F170" s="5">
        <v>43.0</v>
      </c>
      <c r="H170" s="5" t="s">
        <v>142</v>
      </c>
      <c r="I170" s="12">
        <v>43310.0</v>
      </c>
      <c r="J170" s="12">
        <v>43340.0</v>
      </c>
      <c r="K170" s="12">
        <v>43307.0</v>
      </c>
      <c r="L170" s="5" t="s">
        <v>81</v>
      </c>
      <c r="P170" s="12">
        <v>43317.0</v>
      </c>
      <c r="Q170" s="14">
        <v>0.4486111111111111</v>
      </c>
      <c r="R170" s="5">
        <v>16.87</v>
      </c>
      <c r="S170" s="12">
        <v>43317.0</v>
      </c>
      <c r="T170" s="14">
        <v>0.5694444444444444</v>
      </c>
      <c r="U170" s="5">
        <v>18.66</v>
      </c>
      <c r="V170" s="12">
        <v>43318.0</v>
      </c>
      <c r="W170" s="14">
        <v>0.5673611111111111</v>
      </c>
      <c r="X170" s="5">
        <v>30.63</v>
      </c>
      <c r="Y170" s="22">
        <v>43321.0</v>
      </c>
      <c r="Z170" s="5">
        <v>74.19</v>
      </c>
      <c r="AA170" s="12">
        <v>43325.0</v>
      </c>
      <c r="AB170" s="5">
        <v>188.39</v>
      </c>
      <c r="AC170" s="5">
        <v>1.0</v>
      </c>
      <c r="AD170" s="12">
        <v>43338.0</v>
      </c>
      <c r="AE170" s="5">
        <v>229.67</v>
      </c>
      <c r="BA170" s="17">
        <f t="shared" si="1"/>
        <v>0</v>
      </c>
      <c r="BE170">
        <f t="shared" si="2"/>
        <v>0</v>
      </c>
      <c r="BK170" s="33"/>
      <c r="BL170" s="33" t="s">
        <v>152</v>
      </c>
    </row>
    <row r="171">
      <c r="A171" s="5">
        <v>170.0</v>
      </c>
      <c r="B171" s="5" t="s">
        <v>73</v>
      </c>
      <c r="C171" s="5" t="s">
        <v>75</v>
      </c>
      <c r="D171" s="5">
        <v>25.0</v>
      </c>
      <c r="E171" s="5">
        <v>10.0</v>
      </c>
      <c r="F171" s="5">
        <v>35.0</v>
      </c>
      <c r="H171" s="5" t="s">
        <v>77</v>
      </c>
      <c r="I171" s="12">
        <v>43308.0</v>
      </c>
      <c r="K171" s="12">
        <v>43307.0</v>
      </c>
      <c r="L171" s="5" t="s">
        <v>81</v>
      </c>
      <c r="M171" s="12">
        <v>43317.0</v>
      </c>
      <c r="N171" s="14">
        <v>0.49583333333333335</v>
      </c>
      <c r="O171" s="5">
        <v>1.0</v>
      </c>
      <c r="P171" s="12">
        <v>43317.0</v>
      </c>
      <c r="Q171" s="14">
        <v>0.4548611111111111</v>
      </c>
      <c r="R171" s="5">
        <v>36.28</v>
      </c>
      <c r="S171" s="12">
        <v>43317.0</v>
      </c>
      <c r="T171" s="14">
        <v>0.5694444444444444</v>
      </c>
      <c r="U171" s="5">
        <v>37.28</v>
      </c>
      <c r="V171" s="12">
        <v>43318.0</v>
      </c>
      <c r="W171" s="14">
        <v>0.5673611111111111</v>
      </c>
      <c r="X171" s="5">
        <v>100.89</v>
      </c>
      <c r="Y171" s="12">
        <v>43321.0</v>
      </c>
      <c r="Z171" s="5">
        <v>115.66</v>
      </c>
      <c r="AA171" s="12">
        <v>43325.0</v>
      </c>
      <c r="AB171" s="5">
        <v>490.27</v>
      </c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>
        <v>43332.0</v>
      </c>
      <c r="AZ171" s="5">
        <v>1752.01</v>
      </c>
      <c r="BA171" s="17">
        <f t="shared" si="1"/>
        <v>20</v>
      </c>
      <c r="BB171" s="5">
        <v>16.0</v>
      </c>
      <c r="BC171" s="5">
        <v>4.0</v>
      </c>
      <c r="BE171">
        <f t="shared" si="2"/>
        <v>20</v>
      </c>
      <c r="BF171" s="23">
        <v>43339.0</v>
      </c>
    </row>
    <row r="172">
      <c r="A172" s="5">
        <v>171.0</v>
      </c>
      <c r="B172" s="5" t="s">
        <v>115</v>
      </c>
      <c r="C172" s="5" t="s">
        <v>75</v>
      </c>
      <c r="D172" s="5">
        <v>25.0</v>
      </c>
      <c r="E172" s="5">
        <v>10.0</v>
      </c>
      <c r="F172" s="5">
        <v>40.0</v>
      </c>
      <c r="H172" s="5" t="s">
        <v>117</v>
      </c>
      <c r="I172" s="12">
        <v>43308.0</v>
      </c>
      <c r="K172" s="12">
        <v>43307.0</v>
      </c>
      <c r="L172" s="5" t="s">
        <v>81</v>
      </c>
      <c r="M172" s="12">
        <v>43317.0</v>
      </c>
      <c r="N172" s="14">
        <v>0.4895833333333333</v>
      </c>
      <c r="O172" s="5">
        <v>1.0</v>
      </c>
      <c r="P172" s="12">
        <v>43317.0</v>
      </c>
      <c r="Q172" s="14">
        <v>0.45555555555555555</v>
      </c>
      <c r="R172" s="5">
        <v>31.73</v>
      </c>
      <c r="S172" s="12">
        <v>43317.0</v>
      </c>
      <c r="T172" s="14">
        <v>0.5694444444444444</v>
      </c>
      <c r="U172" s="5">
        <v>29.09</v>
      </c>
      <c r="V172" s="12">
        <v>43318.0</v>
      </c>
      <c r="W172" s="14">
        <v>0.5673611111111111</v>
      </c>
      <c r="X172" s="5">
        <v>75.61</v>
      </c>
      <c r="Y172" s="22">
        <v>43321.0</v>
      </c>
      <c r="Z172" s="5">
        <v>98.35</v>
      </c>
      <c r="AA172" s="12">
        <v>43325.0</v>
      </c>
      <c r="AB172" s="5">
        <v>260.52</v>
      </c>
      <c r="AC172" s="5">
        <v>1.0</v>
      </c>
      <c r="AD172" s="12">
        <v>43332.0</v>
      </c>
      <c r="AE172" s="5">
        <v>756.93</v>
      </c>
      <c r="AI172" s="12">
        <v>43343.0</v>
      </c>
      <c r="AJ172" s="5">
        <v>4485.49</v>
      </c>
      <c r="AO172" s="23">
        <v>43339.0</v>
      </c>
      <c r="AP172" s="5">
        <v>3016.79</v>
      </c>
      <c r="BA172" s="17">
        <f t="shared" si="1"/>
        <v>0</v>
      </c>
      <c r="BE172">
        <f t="shared" si="2"/>
        <v>0</v>
      </c>
      <c r="BJ172" s="5">
        <v>1.0</v>
      </c>
      <c r="BK172" s="5"/>
      <c r="BL172" s="5" t="s">
        <v>158</v>
      </c>
    </row>
    <row r="173">
      <c r="A173" s="5">
        <v>172.0</v>
      </c>
      <c r="B173" s="5" t="s">
        <v>115</v>
      </c>
      <c r="C173" s="5" t="s">
        <v>75</v>
      </c>
      <c r="D173" s="5">
        <v>25.0</v>
      </c>
      <c r="E173" s="5">
        <v>10.0</v>
      </c>
      <c r="F173" s="5">
        <v>43.0</v>
      </c>
      <c r="H173" s="5" t="s">
        <v>142</v>
      </c>
      <c r="I173" s="12">
        <v>43308.0</v>
      </c>
      <c r="K173" s="12">
        <v>43307.0</v>
      </c>
      <c r="L173" s="5" t="s">
        <v>81</v>
      </c>
      <c r="M173" s="12">
        <v>43317.0</v>
      </c>
      <c r="N173" s="14">
        <v>0.4826388888888889</v>
      </c>
      <c r="O173" s="5">
        <v>1.0</v>
      </c>
      <c r="P173" s="12">
        <v>43317.0</v>
      </c>
      <c r="Q173" s="14">
        <v>0.45625</v>
      </c>
      <c r="R173" s="5">
        <v>35.76</v>
      </c>
      <c r="S173" s="12">
        <v>43317.0</v>
      </c>
      <c r="T173" s="14">
        <v>0.5694444444444444</v>
      </c>
      <c r="U173" s="5">
        <v>36.45</v>
      </c>
      <c r="V173" s="12">
        <v>43318.0</v>
      </c>
      <c r="W173" s="14">
        <v>0.5673611111111111</v>
      </c>
      <c r="X173" s="5">
        <v>44.65</v>
      </c>
      <c r="Y173" s="12">
        <v>43324.0</v>
      </c>
      <c r="Z173" s="5">
        <v>163.65</v>
      </c>
      <c r="AA173" s="12">
        <v>43328.0</v>
      </c>
      <c r="AB173" s="5">
        <v>773.79</v>
      </c>
      <c r="AC173" s="5">
        <v>1.0</v>
      </c>
      <c r="AD173" s="12">
        <v>43333.0</v>
      </c>
      <c r="AE173" s="5">
        <v>2342.12</v>
      </c>
      <c r="AI173" s="12">
        <v>43344.0</v>
      </c>
      <c r="AJ173" s="5">
        <v>10344.76</v>
      </c>
      <c r="AO173" s="12">
        <v>43340.0</v>
      </c>
      <c r="AP173" s="5">
        <v>9857.28</v>
      </c>
      <c r="BA173" s="17">
        <f t="shared" si="1"/>
        <v>0</v>
      </c>
      <c r="BE173">
        <f t="shared" si="2"/>
        <v>0</v>
      </c>
      <c r="BJ173" s="5">
        <v>1.0</v>
      </c>
      <c r="BK173" s="33"/>
      <c r="BL173" s="33" t="s">
        <v>159</v>
      </c>
    </row>
    <row r="174">
      <c r="A174" s="5">
        <v>173.0</v>
      </c>
      <c r="B174" s="5" t="s">
        <v>73</v>
      </c>
      <c r="C174" s="5" t="s">
        <v>127</v>
      </c>
      <c r="D174" s="5">
        <v>25.0</v>
      </c>
      <c r="E174" s="5">
        <v>10.0</v>
      </c>
      <c r="F174" s="5">
        <v>35.0</v>
      </c>
      <c r="H174" s="5" t="s">
        <v>77</v>
      </c>
      <c r="I174" s="12">
        <v>43308.0</v>
      </c>
      <c r="J174" s="12">
        <v>43318.0</v>
      </c>
      <c r="K174" s="12">
        <v>43307.0</v>
      </c>
      <c r="L174" s="5" t="s">
        <v>81</v>
      </c>
      <c r="P174" s="12">
        <v>43317.0</v>
      </c>
      <c r="Q174" s="14">
        <v>0.45694444444444443</v>
      </c>
      <c r="R174" s="14">
        <v>0.42916666666666664</v>
      </c>
      <c r="S174" s="12">
        <v>43317.0</v>
      </c>
      <c r="T174" s="14">
        <v>0.5694444444444444</v>
      </c>
      <c r="U174" s="5">
        <v>10.34</v>
      </c>
      <c r="BA174" s="17">
        <f t="shared" si="1"/>
        <v>0</v>
      </c>
      <c r="BE174">
        <f t="shared" si="2"/>
        <v>0</v>
      </c>
    </row>
    <row r="175">
      <c r="A175" s="5">
        <v>174.0</v>
      </c>
      <c r="B175" s="5" t="s">
        <v>115</v>
      </c>
      <c r="C175" s="5" t="s">
        <v>127</v>
      </c>
      <c r="D175" s="5">
        <v>25.0</v>
      </c>
      <c r="E175" s="5">
        <v>10.0</v>
      </c>
      <c r="F175" s="5">
        <v>40.0</v>
      </c>
      <c r="H175" s="5" t="s">
        <v>117</v>
      </c>
      <c r="I175" s="12">
        <v>43308.0</v>
      </c>
      <c r="J175" s="12">
        <v>43319.0</v>
      </c>
      <c r="K175" s="12">
        <v>43307.0</v>
      </c>
      <c r="L175" s="5" t="s">
        <v>81</v>
      </c>
      <c r="P175" s="12">
        <v>43317.0</v>
      </c>
      <c r="Q175" s="14">
        <v>0.4638888888888889</v>
      </c>
      <c r="R175" s="5">
        <v>13.72</v>
      </c>
      <c r="S175" s="12">
        <v>43317.0</v>
      </c>
      <c r="T175" s="14">
        <v>0.5694444444444444</v>
      </c>
      <c r="U175" s="5">
        <v>12.52</v>
      </c>
      <c r="V175" s="12">
        <v>43318.0</v>
      </c>
      <c r="W175" s="14">
        <v>0.5673611111111111</v>
      </c>
      <c r="X175" s="5">
        <v>8.55</v>
      </c>
      <c r="BA175" s="17">
        <f t="shared" si="1"/>
        <v>0</v>
      </c>
      <c r="BE175">
        <f t="shared" si="2"/>
        <v>0</v>
      </c>
    </row>
    <row r="176">
      <c r="A176" s="5">
        <v>175.0</v>
      </c>
      <c r="B176" s="5" t="s">
        <v>115</v>
      </c>
      <c r="C176" s="5" t="s">
        <v>127</v>
      </c>
      <c r="D176" s="5">
        <v>25.0</v>
      </c>
      <c r="E176" s="5">
        <v>10.0</v>
      </c>
      <c r="F176" s="5">
        <v>43.0</v>
      </c>
      <c r="H176" s="5" t="s">
        <v>142</v>
      </c>
      <c r="I176" s="12">
        <v>43308.0</v>
      </c>
      <c r="J176" s="12">
        <v>43318.0</v>
      </c>
      <c r="K176" s="12">
        <v>43307.0</v>
      </c>
      <c r="L176" s="5" t="s">
        <v>81</v>
      </c>
      <c r="P176" s="12">
        <v>43317.0</v>
      </c>
      <c r="Q176" s="14">
        <v>0.4576388888888889</v>
      </c>
      <c r="R176" s="5">
        <v>12.43</v>
      </c>
      <c r="S176" s="12">
        <v>43317.0</v>
      </c>
      <c r="T176" s="14">
        <v>0.5694444444444444</v>
      </c>
      <c r="U176" s="5">
        <v>14.55</v>
      </c>
      <c r="BA176" s="17">
        <f t="shared" si="1"/>
        <v>0</v>
      </c>
      <c r="BE176">
        <f t="shared" si="2"/>
        <v>0</v>
      </c>
      <c r="BK176" s="33"/>
      <c r="BL176" s="33" t="s">
        <v>152</v>
      </c>
    </row>
    <row r="177">
      <c r="A177" s="5">
        <v>176.0</v>
      </c>
      <c r="B177" s="5" t="s">
        <v>115</v>
      </c>
      <c r="C177" s="5" t="s">
        <v>127</v>
      </c>
      <c r="D177" s="5">
        <v>25.0</v>
      </c>
      <c r="E177" s="5">
        <v>10.0</v>
      </c>
      <c r="F177" s="5">
        <v>43.0</v>
      </c>
      <c r="H177" s="5" t="s">
        <v>142</v>
      </c>
      <c r="I177" s="12">
        <v>43308.0</v>
      </c>
      <c r="J177" s="12">
        <v>43319.0</v>
      </c>
      <c r="K177" s="12">
        <v>43307.0</v>
      </c>
      <c r="L177" s="5" t="s">
        <v>81</v>
      </c>
      <c r="P177" s="12">
        <v>43317.0</v>
      </c>
      <c r="Q177" s="14">
        <v>0.4583333333333333</v>
      </c>
      <c r="R177" s="5">
        <v>10.54</v>
      </c>
      <c r="S177" s="12">
        <v>43317.0</v>
      </c>
      <c r="T177" s="14">
        <v>0.5694444444444444</v>
      </c>
      <c r="U177" s="5">
        <v>9.83</v>
      </c>
      <c r="V177" s="12">
        <v>43318.0</v>
      </c>
      <c r="W177" s="14">
        <v>0.5673611111111111</v>
      </c>
      <c r="X177" s="5">
        <v>9.35</v>
      </c>
      <c r="BA177" s="17">
        <f t="shared" si="1"/>
        <v>0</v>
      </c>
      <c r="BE177">
        <f t="shared" si="2"/>
        <v>0</v>
      </c>
      <c r="BK177" s="33"/>
      <c r="BL177" s="33" t="s">
        <v>152</v>
      </c>
    </row>
    <row r="178">
      <c r="A178" s="5">
        <v>177.0</v>
      </c>
      <c r="B178" s="5" t="s">
        <v>73</v>
      </c>
      <c r="C178" s="5" t="s">
        <v>75</v>
      </c>
      <c r="D178" s="5">
        <v>25.0</v>
      </c>
      <c r="E178" s="5">
        <v>10.0</v>
      </c>
      <c r="F178" s="5">
        <v>35.0</v>
      </c>
      <c r="H178" s="5" t="s">
        <v>77</v>
      </c>
      <c r="I178" s="12">
        <v>43308.0</v>
      </c>
      <c r="J178" s="16">
        <v>43320.0</v>
      </c>
      <c r="K178" s="12">
        <v>43307.0</v>
      </c>
      <c r="L178" s="5" t="s">
        <v>81</v>
      </c>
      <c r="M178" s="12">
        <v>43317.0</v>
      </c>
      <c r="N178" s="14">
        <v>0.4965277777777778</v>
      </c>
      <c r="O178" s="5">
        <v>1.0</v>
      </c>
      <c r="P178" s="12">
        <v>43317.0</v>
      </c>
      <c r="Q178" s="14">
        <v>0.45902777777777776</v>
      </c>
      <c r="R178" s="5">
        <v>28.97</v>
      </c>
      <c r="S178" s="12">
        <v>43317.0</v>
      </c>
      <c r="T178" s="14">
        <v>0.5694444444444444</v>
      </c>
      <c r="U178" s="5">
        <v>29.2</v>
      </c>
      <c r="V178" s="12">
        <v>43318.0</v>
      </c>
      <c r="W178" s="14">
        <v>0.5673611111111111</v>
      </c>
      <c r="X178" s="5">
        <v>59.78</v>
      </c>
      <c r="BA178" s="17">
        <f t="shared" si="1"/>
        <v>0</v>
      </c>
      <c r="BE178">
        <f t="shared" si="2"/>
        <v>0</v>
      </c>
    </row>
    <row r="179">
      <c r="A179" s="5">
        <v>178.0</v>
      </c>
      <c r="B179" s="5" t="s">
        <v>115</v>
      </c>
      <c r="C179" s="5" t="s">
        <v>75</v>
      </c>
      <c r="D179" s="5">
        <v>25.0</v>
      </c>
      <c r="E179" s="5">
        <v>10.0</v>
      </c>
      <c r="F179" s="5">
        <v>40.0</v>
      </c>
      <c r="H179" s="5" t="s">
        <v>117</v>
      </c>
      <c r="I179" s="12">
        <v>43308.0</v>
      </c>
      <c r="J179" s="16">
        <v>43326.0</v>
      </c>
      <c r="K179" s="12">
        <v>43307.0</v>
      </c>
      <c r="L179" s="5" t="s">
        <v>81</v>
      </c>
      <c r="M179" s="12">
        <v>43317.0</v>
      </c>
      <c r="N179" s="14">
        <v>0.4909722222222222</v>
      </c>
      <c r="O179" s="5">
        <v>1.0</v>
      </c>
      <c r="P179" s="12">
        <v>43317.0</v>
      </c>
      <c r="Q179" s="14">
        <v>0.46041666666666664</v>
      </c>
      <c r="R179" s="5">
        <v>22.13</v>
      </c>
      <c r="S179" s="12">
        <v>43317.0</v>
      </c>
      <c r="T179" s="14">
        <v>0.5694444444444444</v>
      </c>
      <c r="U179" s="5">
        <v>21.62</v>
      </c>
      <c r="V179" s="12">
        <v>43318.0</v>
      </c>
      <c r="W179" s="14">
        <v>0.5673611111111111</v>
      </c>
      <c r="X179" s="5">
        <v>45.78</v>
      </c>
      <c r="Y179" s="12">
        <v>43323.0</v>
      </c>
      <c r="Z179" s="5">
        <v>51.17</v>
      </c>
      <c r="BA179" s="17">
        <f t="shared" si="1"/>
        <v>0</v>
      </c>
      <c r="BE179">
        <f t="shared" si="2"/>
        <v>0</v>
      </c>
    </row>
    <row r="180">
      <c r="A180" s="5">
        <v>179.0</v>
      </c>
      <c r="B180" s="5" t="s">
        <v>115</v>
      </c>
      <c r="C180" s="5" t="s">
        <v>75</v>
      </c>
      <c r="D180" s="5">
        <v>25.0</v>
      </c>
      <c r="E180" s="5">
        <v>10.0</v>
      </c>
      <c r="F180" s="5">
        <v>43.0</v>
      </c>
      <c r="H180" s="5" t="s">
        <v>142</v>
      </c>
      <c r="I180" s="12">
        <v>43308.0</v>
      </c>
      <c r="J180" s="12">
        <v>43324.0</v>
      </c>
      <c r="K180" s="12">
        <v>43307.0</v>
      </c>
      <c r="L180" s="5" t="s">
        <v>81</v>
      </c>
      <c r="M180" s="12">
        <v>43317.0</v>
      </c>
      <c r="N180" s="14">
        <v>0.4847222222222222</v>
      </c>
      <c r="O180" s="5">
        <v>1.0</v>
      </c>
      <c r="P180" s="12">
        <v>43317.0</v>
      </c>
      <c r="Q180" s="14">
        <v>0.46041666666666664</v>
      </c>
      <c r="R180" s="5">
        <v>29.37</v>
      </c>
      <c r="S180" s="12">
        <v>43317.0</v>
      </c>
      <c r="T180" s="14">
        <v>0.5694444444444444</v>
      </c>
      <c r="U180" s="5">
        <v>30.7</v>
      </c>
      <c r="V180" s="12">
        <v>43318.0</v>
      </c>
      <c r="W180" s="14">
        <v>0.5673611111111111</v>
      </c>
      <c r="X180" s="5">
        <v>47.18</v>
      </c>
      <c r="BA180" s="17">
        <f t="shared" si="1"/>
        <v>0</v>
      </c>
      <c r="BE180">
        <f t="shared" si="2"/>
        <v>0</v>
      </c>
      <c r="BK180" s="33"/>
      <c r="BL180" s="33" t="s">
        <v>152</v>
      </c>
    </row>
    <row r="181">
      <c r="A181" s="5">
        <v>180.0</v>
      </c>
      <c r="B181" s="5" t="s">
        <v>73</v>
      </c>
      <c r="C181" s="5" t="s">
        <v>127</v>
      </c>
      <c r="D181" s="5">
        <v>25.0</v>
      </c>
      <c r="E181" s="5">
        <v>10.0</v>
      </c>
      <c r="F181" s="5">
        <v>35.0</v>
      </c>
      <c r="H181" s="5" t="s">
        <v>77</v>
      </c>
      <c r="I181" s="12">
        <v>43308.0</v>
      </c>
      <c r="J181" s="12">
        <v>43335.0</v>
      </c>
      <c r="K181" s="12">
        <v>43307.0</v>
      </c>
      <c r="L181" s="5" t="s">
        <v>81</v>
      </c>
      <c r="P181" s="12">
        <v>43317.0</v>
      </c>
      <c r="Q181" s="14">
        <v>0.4673611111111111</v>
      </c>
      <c r="R181" s="5">
        <v>27.67</v>
      </c>
      <c r="S181" s="12">
        <v>43317.0</v>
      </c>
      <c r="T181" s="14">
        <v>0.5694444444444444</v>
      </c>
      <c r="U181" s="5">
        <v>30.14</v>
      </c>
      <c r="V181" s="12">
        <v>43318.0</v>
      </c>
      <c r="W181" s="14">
        <v>0.5673611111111111</v>
      </c>
      <c r="X181" s="5">
        <v>60.19</v>
      </c>
      <c r="Y181" s="16">
        <v>43320.0</v>
      </c>
      <c r="Z181" s="5">
        <v>45.84</v>
      </c>
      <c r="AA181" s="12">
        <v>43325.0</v>
      </c>
      <c r="AB181" s="5">
        <v>208.39</v>
      </c>
      <c r="AC181" s="5">
        <v>1.0</v>
      </c>
      <c r="AD181" s="12">
        <v>43333.0</v>
      </c>
      <c r="AE181" s="5">
        <v>508.75</v>
      </c>
      <c r="BA181" s="17">
        <f t="shared" si="1"/>
        <v>0</v>
      </c>
      <c r="BE181">
        <f t="shared" si="2"/>
        <v>0</v>
      </c>
      <c r="BK181" s="5"/>
      <c r="BL181" s="5" t="s">
        <v>160</v>
      </c>
    </row>
    <row r="182">
      <c r="A182" s="5">
        <v>181.0</v>
      </c>
      <c r="B182" s="5" t="s">
        <v>115</v>
      </c>
      <c r="C182" s="5" t="s">
        <v>127</v>
      </c>
      <c r="D182" s="5">
        <v>25.0</v>
      </c>
      <c r="E182" s="5">
        <v>10.0</v>
      </c>
      <c r="F182" s="5">
        <v>40.0</v>
      </c>
      <c r="H182" s="5" t="s">
        <v>117</v>
      </c>
      <c r="I182" s="12">
        <v>43308.0</v>
      </c>
      <c r="J182" s="12">
        <v>43348.0</v>
      </c>
      <c r="K182" s="12">
        <v>43307.0</v>
      </c>
      <c r="L182" s="5" t="s">
        <v>81</v>
      </c>
      <c r="M182" s="12"/>
      <c r="N182" s="14"/>
      <c r="P182" s="12">
        <v>43317.0</v>
      </c>
      <c r="Q182" s="14">
        <v>0.46805555555555556</v>
      </c>
      <c r="R182" s="5">
        <v>15.47</v>
      </c>
      <c r="S182" s="12">
        <v>43317.0</v>
      </c>
      <c r="T182" s="14">
        <v>0.5694444444444444</v>
      </c>
      <c r="U182" s="5">
        <v>14.38</v>
      </c>
      <c r="V182" s="12">
        <v>43318.0</v>
      </c>
      <c r="W182" s="14">
        <v>0.5673611111111111</v>
      </c>
      <c r="X182" s="5">
        <v>22.63</v>
      </c>
      <c r="Y182" s="12">
        <v>43322.0</v>
      </c>
      <c r="Z182" s="5">
        <v>42.83</v>
      </c>
      <c r="AA182" s="12">
        <v>43327.0</v>
      </c>
      <c r="AB182" s="5">
        <v>153.44</v>
      </c>
      <c r="AC182" s="5">
        <v>1.0</v>
      </c>
      <c r="AD182" s="12">
        <v>43332.0</v>
      </c>
      <c r="AE182" s="5">
        <v>484.81</v>
      </c>
      <c r="BA182" s="17">
        <f t="shared" si="1"/>
        <v>0</v>
      </c>
      <c r="BE182">
        <f t="shared" si="2"/>
        <v>0</v>
      </c>
      <c r="BK182" s="5"/>
      <c r="BL182" s="5" t="s">
        <v>161</v>
      </c>
    </row>
    <row r="183">
      <c r="A183" s="5">
        <v>182.0</v>
      </c>
      <c r="B183" s="5" t="s">
        <v>115</v>
      </c>
      <c r="C183" s="5" t="s">
        <v>127</v>
      </c>
      <c r="D183" s="5">
        <v>25.0</v>
      </c>
      <c r="E183" s="5">
        <v>10.0</v>
      </c>
      <c r="F183" s="5">
        <v>43.0</v>
      </c>
      <c r="H183" s="5" t="s">
        <v>142</v>
      </c>
      <c r="I183" s="12">
        <v>43308.0</v>
      </c>
      <c r="K183" s="12">
        <v>43307.0</v>
      </c>
      <c r="L183" s="5" t="s">
        <v>81</v>
      </c>
      <c r="P183" s="12">
        <v>43317.0</v>
      </c>
      <c r="Q183" s="14">
        <v>0.46875</v>
      </c>
      <c r="R183" s="5">
        <v>21.32</v>
      </c>
      <c r="S183" s="12">
        <v>43317.0</v>
      </c>
      <c r="T183" s="14">
        <v>0.5694444444444444</v>
      </c>
      <c r="U183" s="5">
        <v>22.82</v>
      </c>
      <c r="V183" s="12">
        <v>43318.0</v>
      </c>
      <c r="W183" s="14">
        <v>0.5673611111111111</v>
      </c>
      <c r="X183" s="5">
        <v>44.03</v>
      </c>
      <c r="Y183" s="22">
        <v>43321.0</v>
      </c>
      <c r="Z183" s="5">
        <v>77.57</v>
      </c>
      <c r="AA183" s="12">
        <v>43325.0</v>
      </c>
      <c r="AB183" s="5">
        <v>321.18</v>
      </c>
      <c r="AC183" s="5">
        <v>1.0</v>
      </c>
      <c r="AD183" s="12">
        <v>43330.0</v>
      </c>
      <c r="AE183" s="5">
        <v>1267.91</v>
      </c>
      <c r="AI183" s="12">
        <v>43335.0</v>
      </c>
      <c r="AJ183" s="5">
        <v>8931.69</v>
      </c>
      <c r="BA183" s="17">
        <f t="shared" si="1"/>
        <v>0</v>
      </c>
      <c r="BE183">
        <f t="shared" si="2"/>
        <v>0</v>
      </c>
      <c r="BK183" s="33"/>
      <c r="BL183" s="33" t="s">
        <v>152</v>
      </c>
    </row>
    <row r="184">
      <c r="A184" s="5">
        <v>183.0</v>
      </c>
      <c r="B184" s="5" t="s">
        <v>73</v>
      </c>
      <c r="C184" s="5" t="s">
        <v>75</v>
      </c>
      <c r="D184" s="5">
        <v>25.0</v>
      </c>
      <c r="E184" s="5">
        <v>10.0</v>
      </c>
      <c r="F184" s="5">
        <v>35.0</v>
      </c>
      <c r="H184" s="5" t="s">
        <v>77</v>
      </c>
      <c r="I184" s="12">
        <v>43308.0</v>
      </c>
      <c r="J184" s="12">
        <v>43324.0</v>
      </c>
      <c r="K184" s="12">
        <v>43307.0</v>
      </c>
      <c r="L184" s="5" t="s">
        <v>81</v>
      </c>
      <c r="M184" s="12">
        <v>43317.0</v>
      </c>
      <c r="N184" s="14">
        <v>0.49722222222222223</v>
      </c>
      <c r="O184" s="5">
        <v>1.0</v>
      </c>
      <c r="P184" s="12">
        <v>43317.0</v>
      </c>
      <c r="Q184" s="14">
        <v>0.46875</v>
      </c>
      <c r="R184" s="5">
        <v>33.82</v>
      </c>
      <c r="S184" s="12">
        <v>43317.0</v>
      </c>
      <c r="T184" s="14">
        <v>0.5694444444444444</v>
      </c>
      <c r="U184" s="5">
        <v>31.07</v>
      </c>
      <c r="V184" s="12">
        <v>43318.0</v>
      </c>
      <c r="W184" s="14">
        <v>0.5673611111111111</v>
      </c>
      <c r="X184" s="5">
        <v>52.08</v>
      </c>
      <c r="Y184" s="12">
        <v>43322.0</v>
      </c>
      <c r="Z184" s="5">
        <v>70.25</v>
      </c>
      <c r="BA184" s="17">
        <f t="shared" si="1"/>
        <v>0</v>
      </c>
      <c r="BE184">
        <f t="shared" si="2"/>
        <v>0</v>
      </c>
      <c r="BK184" s="5"/>
      <c r="BL184" s="5" t="s">
        <v>162</v>
      </c>
    </row>
    <row r="185">
      <c r="A185" s="5">
        <v>184.0</v>
      </c>
      <c r="B185" s="5" t="s">
        <v>115</v>
      </c>
      <c r="C185" s="5" t="s">
        <v>75</v>
      </c>
      <c r="D185" s="5">
        <v>25.0</v>
      </c>
      <c r="E185" s="5">
        <v>10.0</v>
      </c>
      <c r="F185" s="5">
        <v>40.0</v>
      </c>
      <c r="H185" s="5" t="s">
        <v>117</v>
      </c>
      <c r="I185" s="12">
        <v>43308.0</v>
      </c>
      <c r="J185" s="23">
        <v>43339.0</v>
      </c>
      <c r="K185" s="12">
        <v>43307.0</v>
      </c>
      <c r="L185" s="5" t="s">
        <v>81</v>
      </c>
      <c r="M185" s="12">
        <v>43317.0</v>
      </c>
      <c r="N185" s="14">
        <v>0.49236111111111114</v>
      </c>
      <c r="O185" s="5">
        <v>1.0</v>
      </c>
      <c r="P185" s="12">
        <v>43317.0</v>
      </c>
      <c r="Q185" s="14">
        <v>0.46944444444444444</v>
      </c>
      <c r="R185" s="5">
        <v>31.44</v>
      </c>
      <c r="S185" s="12">
        <v>43317.0</v>
      </c>
      <c r="T185" s="14">
        <v>0.5694444444444444</v>
      </c>
      <c r="U185" s="5">
        <v>30.35</v>
      </c>
      <c r="V185" s="12">
        <v>43318.0</v>
      </c>
      <c r="W185" s="14">
        <v>0.5673611111111111</v>
      </c>
      <c r="X185" s="5">
        <v>45.39</v>
      </c>
      <c r="Y185" s="12">
        <v>43322.0</v>
      </c>
      <c r="Z185" s="5">
        <v>80.72</v>
      </c>
      <c r="AA185" s="12">
        <v>43327.0</v>
      </c>
      <c r="AB185" s="5">
        <v>107.13</v>
      </c>
      <c r="AC185" s="5">
        <v>1.0</v>
      </c>
      <c r="AD185" s="12">
        <v>43333.0</v>
      </c>
      <c r="AE185" s="5">
        <v>281.31</v>
      </c>
      <c r="BA185" s="17">
        <f t="shared" si="1"/>
        <v>0</v>
      </c>
      <c r="BE185">
        <f t="shared" si="2"/>
        <v>0</v>
      </c>
    </row>
    <row r="186">
      <c r="A186" s="5">
        <v>185.0</v>
      </c>
      <c r="B186" s="5" t="s">
        <v>115</v>
      </c>
      <c r="C186" s="5" t="s">
        <v>75</v>
      </c>
      <c r="D186" s="5">
        <v>25.0</v>
      </c>
      <c r="E186" s="5">
        <v>10.0</v>
      </c>
      <c r="F186" s="5">
        <v>43.0</v>
      </c>
      <c r="H186" s="5" t="s">
        <v>142</v>
      </c>
      <c r="I186" s="12">
        <v>43308.0</v>
      </c>
      <c r="K186" s="12">
        <v>43307.0</v>
      </c>
      <c r="L186" s="5" t="s">
        <v>81</v>
      </c>
      <c r="M186" s="12">
        <v>43317.0</v>
      </c>
      <c r="N186" s="14">
        <v>0.48541666666666666</v>
      </c>
      <c r="O186" s="5">
        <v>1.0</v>
      </c>
      <c r="P186" s="12">
        <v>43317.0</v>
      </c>
      <c r="Q186" s="14">
        <v>0.46944444444444444</v>
      </c>
      <c r="R186" s="5">
        <v>30.27</v>
      </c>
      <c r="S186" s="12">
        <v>43317.0</v>
      </c>
      <c r="T186" s="14">
        <v>0.5694444444444444</v>
      </c>
      <c r="U186" s="5">
        <v>28.14</v>
      </c>
      <c r="V186" s="12">
        <v>43318.0</v>
      </c>
      <c r="W186" s="14">
        <v>0.5673611111111111</v>
      </c>
      <c r="X186" s="5">
        <v>30.41</v>
      </c>
      <c r="Y186" s="12">
        <v>43324.0</v>
      </c>
      <c r="Z186" s="5">
        <v>48.1</v>
      </c>
      <c r="AA186" s="12">
        <v>43331.0</v>
      </c>
      <c r="AB186" s="5">
        <v>151.22</v>
      </c>
      <c r="AC186" s="5">
        <v>1.0</v>
      </c>
      <c r="AD186" s="12">
        <v>43343.0</v>
      </c>
      <c r="AE186" s="5">
        <v>1955.15</v>
      </c>
      <c r="AO186" s="12">
        <v>43350.0</v>
      </c>
      <c r="AP186" s="5">
        <v>8699.46</v>
      </c>
      <c r="AU186" s="12">
        <v>43361.0</v>
      </c>
      <c r="AV186" s="5">
        <v>10582.1</v>
      </c>
      <c r="BA186" s="17">
        <f t="shared" si="1"/>
        <v>0</v>
      </c>
      <c r="BE186">
        <f t="shared" si="2"/>
        <v>0</v>
      </c>
      <c r="BK186" s="33">
        <v>1.0</v>
      </c>
      <c r="BL186" s="33" t="s">
        <v>152</v>
      </c>
    </row>
    <row r="187">
      <c r="A187" s="5">
        <v>186.0</v>
      </c>
      <c r="B187" s="5" t="s">
        <v>73</v>
      </c>
      <c r="C187" s="5" t="s">
        <v>127</v>
      </c>
      <c r="D187" s="5">
        <v>25.0</v>
      </c>
      <c r="E187" s="5">
        <v>10.0</v>
      </c>
      <c r="F187" s="5">
        <v>35.0</v>
      </c>
      <c r="H187" s="5" t="s">
        <v>77</v>
      </c>
      <c r="I187" s="12">
        <v>43309.0</v>
      </c>
      <c r="K187" s="12">
        <v>43307.0</v>
      </c>
      <c r="L187" s="5" t="s">
        <v>81</v>
      </c>
      <c r="P187" s="12">
        <v>43317.0</v>
      </c>
      <c r="Q187" s="14">
        <v>0.5854166666666667</v>
      </c>
      <c r="R187" s="5">
        <v>19.08</v>
      </c>
      <c r="S187" s="12">
        <v>43317.0</v>
      </c>
      <c r="T187" s="14">
        <v>0.6770833333333334</v>
      </c>
      <c r="U187" s="5">
        <v>18.92</v>
      </c>
      <c r="V187" s="12">
        <v>43318.0</v>
      </c>
      <c r="W187" s="14">
        <v>0.6736111111111112</v>
      </c>
      <c r="X187" s="5">
        <v>24.6</v>
      </c>
      <c r="Y187" s="12">
        <v>43322.0</v>
      </c>
      <c r="Z187" s="5">
        <v>41.29</v>
      </c>
      <c r="AA187" s="12">
        <v>43327.0</v>
      </c>
      <c r="AB187" s="5">
        <v>57.89</v>
      </c>
      <c r="AC187" s="5">
        <v>1.0</v>
      </c>
      <c r="AD187" s="12">
        <v>43335.0</v>
      </c>
      <c r="AE187" s="5">
        <v>163.65</v>
      </c>
      <c r="AF187" s="5">
        <v>1.0</v>
      </c>
      <c r="AG187" s="12">
        <v>43345.0</v>
      </c>
      <c r="AH187" s="5">
        <v>798.13</v>
      </c>
      <c r="AI187" s="12">
        <v>43361.0</v>
      </c>
      <c r="AJ187" s="5">
        <v>2705.18</v>
      </c>
      <c r="BA187" s="17">
        <f t="shared" si="1"/>
        <v>0</v>
      </c>
      <c r="BE187">
        <f t="shared" si="2"/>
        <v>0</v>
      </c>
      <c r="BK187" s="5">
        <v>1.0</v>
      </c>
    </row>
    <row r="188">
      <c r="A188" s="5">
        <v>187.0</v>
      </c>
      <c r="B188" s="5" t="s">
        <v>115</v>
      </c>
      <c r="C188" s="5" t="s">
        <v>127</v>
      </c>
      <c r="D188" s="5">
        <v>25.0</v>
      </c>
      <c r="E188" s="5">
        <v>10.0</v>
      </c>
      <c r="F188" s="5">
        <v>40.0</v>
      </c>
      <c r="H188" s="5" t="s">
        <v>117</v>
      </c>
      <c r="I188" s="12">
        <v>43309.0</v>
      </c>
      <c r="J188" s="12">
        <v>43318.0</v>
      </c>
      <c r="K188" s="12">
        <v>43307.0</v>
      </c>
      <c r="L188" s="5" t="s">
        <v>81</v>
      </c>
      <c r="P188" s="12">
        <v>43317.0</v>
      </c>
      <c r="Q188" s="14">
        <v>0.5861111111111111</v>
      </c>
      <c r="R188" s="5">
        <v>16.09</v>
      </c>
      <c r="S188" s="12">
        <v>43317.0</v>
      </c>
      <c r="T188" s="14">
        <v>0.6770833333333334</v>
      </c>
      <c r="U188" s="5">
        <v>15.63</v>
      </c>
      <c r="BA188" s="17">
        <f t="shared" si="1"/>
        <v>0</v>
      </c>
      <c r="BE188">
        <f t="shared" si="2"/>
        <v>0</v>
      </c>
    </row>
    <row r="189">
      <c r="A189" s="5">
        <v>188.0</v>
      </c>
      <c r="B189" s="5" t="s">
        <v>115</v>
      </c>
      <c r="C189" s="5" t="s">
        <v>127</v>
      </c>
      <c r="D189" s="5">
        <v>25.0</v>
      </c>
      <c r="E189" s="5">
        <v>10.0</v>
      </c>
      <c r="F189" s="5">
        <v>43.0</v>
      </c>
      <c r="H189" s="5" t="s">
        <v>142</v>
      </c>
      <c r="I189" s="12">
        <v>43309.0</v>
      </c>
      <c r="J189" s="12">
        <v>43329.0</v>
      </c>
      <c r="K189" s="12">
        <v>43307.0</v>
      </c>
      <c r="L189" s="5" t="s">
        <v>81</v>
      </c>
      <c r="P189" s="12">
        <v>43317.0</v>
      </c>
      <c r="Q189" s="14">
        <v>0.5868055555555556</v>
      </c>
      <c r="R189" s="14">
        <v>0.6701388888888888</v>
      </c>
      <c r="S189" s="12">
        <v>43317.0</v>
      </c>
      <c r="T189" s="14">
        <v>0.6770833333333334</v>
      </c>
      <c r="U189" s="5">
        <v>16.48</v>
      </c>
      <c r="V189" s="12">
        <v>43318.0</v>
      </c>
      <c r="W189" s="14">
        <v>0.6736111111111112</v>
      </c>
      <c r="X189" s="5">
        <v>17.33</v>
      </c>
      <c r="Y189" s="12">
        <v>43328.0</v>
      </c>
      <c r="Z189" s="5">
        <v>17.66</v>
      </c>
      <c r="BA189" s="17">
        <f t="shared" si="1"/>
        <v>0</v>
      </c>
      <c r="BE189">
        <f t="shared" si="2"/>
        <v>0</v>
      </c>
      <c r="BK189" s="33"/>
      <c r="BL189" s="33" t="s">
        <v>163</v>
      </c>
    </row>
    <row r="190">
      <c r="A190" s="5">
        <v>189.0</v>
      </c>
      <c r="B190" s="5" t="s">
        <v>73</v>
      </c>
      <c r="C190" s="5" t="s">
        <v>75</v>
      </c>
      <c r="D190" s="5">
        <v>25.0</v>
      </c>
      <c r="E190" s="5">
        <v>10.0</v>
      </c>
      <c r="F190" s="5">
        <v>35.0</v>
      </c>
      <c r="H190" s="5" t="s">
        <v>77</v>
      </c>
      <c r="I190" s="12">
        <v>43309.0</v>
      </c>
      <c r="K190" s="12">
        <v>43307.0</v>
      </c>
      <c r="L190" s="5" t="s">
        <v>81</v>
      </c>
      <c r="M190" s="12">
        <v>43317.0</v>
      </c>
      <c r="N190" s="14">
        <v>0.61875</v>
      </c>
      <c r="O190" s="5">
        <v>1.0</v>
      </c>
      <c r="P190" s="12">
        <v>43317.0</v>
      </c>
      <c r="Q190" s="14">
        <v>0.5888888888888889</v>
      </c>
      <c r="R190" s="5">
        <v>25.35</v>
      </c>
      <c r="S190" s="12">
        <v>43317.0</v>
      </c>
      <c r="T190" s="14">
        <v>0.6770833333333334</v>
      </c>
      <c r="U190" s="5">
        <v>27.87</v>
      </c>
      <c r="V190" s="12">
        <v>43318.0</v>
      </c>
      <c r="W190" s="14">
        <v>0.6736111111111112</v>
      </c>
      <c r="X190" s="5">
        <v>64.24</v>
      </c>
      <c r="Y190" s="12">
        <v>43322.0</v>
      </c>
      <c r="Z190" s="5">
        <v>120.12</v>
      </c>
      <c r="AA190" s="12">
        <v>43327.0</v>
      </c>
      <c r="AB190" s="5">
        <v>357.63</v>
      </c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>
        <v>43334.0</v>
      </c>
      <c r="AZ190" s="5">
        <v>506.65</v>
      </c>
      <c r="BA190" s="17">
        <f t="shared" si="1"/>
        <v>0</v>
      </c>
      <c r="BE190">
        <f t="shared" si="2"/>
        <v>0</v>
      </c>
      <c r="BK190" s="5"/>
      <c r="BL190" s="5" t="s">
        <v>164</v>
      </c>
    </row>
    <row r="191">
      <c r="A191" s="5">
        <v>190.0</v>
      </c>
      <c r="B191" s="5" t="s">
        <v>115</v>
      </c>
      <c r="C191" s="5" t="s">
        <v>75</v>
      </c>
      <c r="D191" s="5">
        <v>25.0</v>
      </c>
      <c r="E191" s="5">
        <v>10.0</v>
      </c>
      <c r="F191" s="5">
        <v>40.0</v>
      </c>
      <c r="H191" s="5" t="s">
        <v>117</v>
      </c>
      <c r="I191" s="12">
        <v>43309.0</v>
      </c>
      <c r="K191" s="12">
        <v>43307.0</v>
      </c>
      <c r="L191" s="5" t="s">
        <v>81</v>
      </c>
      <c r="M191" s="12">
        <v>43317.0</v>
      </c>
      <c r="N191" s="14">
        <v>0.6229166666666667</v>
      </c>
      <c r="O191" s="5">
        <v>1.0</v>
      </c>
      <c r="P191" s="12">
        <v>43317.0</v>
      </c>
      <c r="Q191" s="14">
        <v>0.5895833333333333</v>
      </c>
      <c r="R191" s="5">
        <v>24.42</v>
      </c>
      <c r="S191" s="12">
        <v>43317.0</v>
      </c>
      <c r="T191" s="14">
        <v>0.6770833333333334</v>
      </c>
      <c r="U191" s="5">
        <v>25.75</v>
      </c>
      <c r="V191" s="12">
        <v>43318.0</v>
      </c>
      <c r="W191" s="14">
        <v>0.6736111111111112</v>
      </c>
      <c r="X191" s="5">
        <v>47.62</v>
      </c>
      <c r="Y191" s="12">
        <v>43323.0</v>
      </c>
      <c r="Z191" s="5">
        <v>91.19</v>
      </c>
      <c r="AA191" s="12">
        <v>43328.0</v>
      </c>
      <c r="AB191" s="5">
        <v>172.62</v>
      </c>
      <c r="AC191" s="5">
        <v>1.0</v>
      </c>
      <c r="AD191" s="12">
        <v>43335.0</v>
      </c>
      <c r="AE191" s="5">
        <v>442.49</v>
      </c>
      <c r="AF191" s="5">
        <v>1.0</v>
      </c>
      <c r="AG191" s="12">
        <v>43344.0</v>
      </c>
      <c r="AH191" s="5">
        <v>1579.37</v>
      </c>
      <c r="AO191" s="12">
        <v>43343.0</v>
      </c>
      <c r="AP191" s="5">
        <v>1686.46</v>
      </c>
      <c r="AU191" s="12">
        <v>43361.0</v>
      </c>
      <c r="AV191" s="5">
        <v>5212.65</v>
      </c>
      <c r="AW191" s="12">
        <v>43351.0</v>
      </c>
      <c r="AX191" s="5">
        <v>2843.73</v>
      </c>
      <c r="BA191" s="17">
        <f t="shared" si="1"/>
        <v>0</v>
      </c>
      <c r="BE191">
        <f t="shared" si="2"/>
        <v>0</v>
      </c>
      <c r="BK191" s="5">
        <v>1.0</v>
      </c>
      <c r="BL191" s="5" t="s">
        <v>165</v>
      </c>
    </row>
    <row r="192">
      <c r="A192" s="5">
        <v>191.0</v>
      </c>
      <c r="B192" s="5" t="s">
        <v>115</v>
      </c>
      <c r="C192" s="5" t="s">
        <v>75</v>
      </c>
      <c r="D192" s="5">
        <v>25.0</v>
      </c>
      <c r="E192" s="5">
        <v>10.0</v>
      </c>
      <c r="F192" s="5">
        <v>43.0</v>
      </c>
      <c r="H192" s="5" t="s">
        <v>142</v>
      </c>
      <c r="I192" s="12">
        <v>43309.0</v>
      </c>
      <c r="K192" s="12">
        <v>43307.0</v>
      </c>
      <c r="L192" s="5" t="s">
        <v>81</v>
      </c>
      <c r="M192" s="12">
        <v>43317.0</v>
      </c>
      <c r="N192" s="14">
        <v>0.6145833333333334</v>
      </c>
      <c r="O192" s="5">
        <v>1.0</v>
      </c>
      <c r="P192" s="12">
        <v>43317.0</v>
      </c>
      <c r="Q192" s="14">
        <v>0.5895833333333333</v>
      </c>
      <c r="R192" s="5">
        <v>24.59</v>
      </c>
      <c r="S192" s="12">
        <v>43317.0</v>
      </c>
      <c r="T192" s="14">
        <v>0.6770833333333334</v>
      </c>
      <c r="U192" s="5">
        <v>22.47</v>
      </c>
      <c r="V192" s="12">
        <v>43318.0</v>
      </c>
      <c r="W192" s="14">
        <v>0.6736111111111112</v>
      </c>
      <c r="X192" s="5">
        <v>24.45</v>
      </c>
      <c r="Y192" s="12">
        <v>43324.0</v>
      </c>
      <c r="Z192" s="5">
        <v>110.15</v>
      </c>
      <c r="AA192" s="12">
        <v>43328.0</v>
      </c>
      <c r="AB192" s="5">
        <v>415.24</v>
      </c>
      <c r="AC192" s="5">
        <v>1.0</v>
      </c>
      <c r="AD192" s="26">
        <v>43334.0</v>
      </c>
      <c r="AE192" s="5">
        <v>1628.09</v>
      </c>
      <c r="AO192" s="12">
        <v>43341.0</v>
      </c>
      <c r="AP192" s="5">
        <v>7510.26</v>
      </c>
      <c r="AQ192" s="12">
        <v>43348.0</v>
      </c>
      <c r="AR192" s="5">
        <v>10803.11</v>
      </c>
      <c r="AU192" s="12">
        <v>43354.0</v>
      </c>
      <c r="AV192" s="5">
        <v>10791.44</v>
      </c>
      <c r="AW192" s="12"/>
      <c r="BA192" s="17">
        <f t="shared" si="1"/>
        <v>0</v>
      </c>
      <c r="BE192">
        <f t="shared" si="2"/>
        <v>0</v>
      </c>
      <c r="BK192" s="33"/>
      <c r="BL192" s="33" t="s">
        <v>152</v>
      </c>
    </row>
    <row r="193">
      <c r="A193" s="5">
        <v>192.0</v>
      </c>
      <c r="B193" s="5" t="s">
        <v>73</v>
      </c>
      <c r="C193" s="5" t="s">
        <v>127</v>
      </c>
      <c r="D193" s="5">
        <v>25.0</v>
      </c>
      <c r="E193" s="5">
        <v>10.0</v>
      </c>
      <c r="F193" s="5">
        <v>35.0</v>
      </c>
      <c r="H193" s="5" t="s">
        <v>77</v>
      </c>
      <c r="I193" s="12">
        <v>43310.0</v>
      </c>
      <c r="K193" s="12">
        <v>43307.0</v>
      </c>
      <c r="L193" s="5" t="s">
        <v>81</v>
      </c>
      <c r="P193" s="12">
        <v>43317.0</v>
      </c>
      <c r="Q193" s="14">
        <v>0.5888888888888889</v>
      </c>
      <c r="R193" s="5">
        <v>35.38</v>
      </c>
      <c r="S193" s="12">
        <v>43317.0</v>
      </c>
      <c r="T193" s="14">
        <v>0.6770833333333334</v>
      </c>
      <c r="U193" s="5">
        <v>37.0</v>
      </c>
      <c r="V193" s="12">
        <v>43318.0</v>
      </c>
      <c r="W193" s="14">
        <v>0.6736111111111112</v>
      </c>
      <c r="X193" s="5">
        <v>132.54</v>
      </c>
      <c r="Y193" s="16">
        <v>43320.0</v>
      </c>
      <c r="Z193" s="5">
        <v>119.82</v>
      </c>
      <c r="AA193" s="12">
        <v>43325.0</v>
      </c>
      <c r="AB193" s="5">
        <v>849.48</v>
      </c>
      <c r="AI193" s="12">
        <v>43331.0</v>
      </c>
      <c r="AJ193" s="5">
        <v>7402.64</v>
      </c>
      <c r="BA193" s="17">
        <f t="shared" si="1"/>
        <v>0</v>
      </c>
      <c r="BE193">
        <f t="shared" si="2"/>
        <v>0</v>
      </c>
    </row>
    <row r="194">
      <c r="A194" s="5">
        <v>193.0</v>
      </c>
      <c r="B194" s="5" t="s">
        <v>115</v>
      </c>
      <c r="C194" s="5" t="s">
        <v>127</v>
      </c>
      <c r="D194" s="5">
        <v>25.0</v>
      </c>
      <c r="E194" s="5">
        <v>10.0</v>
      </c>
      <c r="F194" s="5">
        <v>40.0</v>
      </c>
      <c r="H194" s="5" t="s">
        <v>117</v>
      </c>
      <c r="I194" s="12">
        <v>43310.0</v>
      </c>
      <c r="K194" s="12">
        <v>43307.0</v>
      </c>
      <c r="L194" s="5" t="s">
        <v>81</v>
      </c>
      <c r="P194" s="12">
        <v>43317.0</v>
      </c>
      <c r="Q194" s="14">
        <v>0.5895833333333333</v>
      </c>
      <c r="R194" s="5">
        <v>39.06</v>
      </c>
      <c r="S194" s="12">
        <v>43317.0</v>
      </c>
      <c r="T194" s="14">
        <v>0.6770833333333334</v>
      </c>
      <c r="U194" s="5">
        <v>43.91</v>
      </c>
      <c r="V194" s="12">
        <v>43318.0</v>
      </c>
      <c r="W194" s="14">
        <v>0.6736111111111112</v>
      </c>
      <c r="X194" s="5">
        <v>142.46</v>
      </c>
      <c r="Y194" s="12">
        <v>43321.0</v>
      </c>
      <c r="Z194" s="5">
        <v>153.99</v>
      </c>
      <c r="AA194" s="12">
        <v>43325.0</v>
      </c>
      <c r="AB194" s="5">
        <v>995.75</v>
      </c>
      <c r="AF194" s="12"/>
      <c r="AG194" s="12"/>
      <c r="AH194" s="12"/>
      <c r="AI194" s="12">
        <v>43330.0</v>
      </c>
      <c r="AJ194" s="5">
        <v>7288.79</v>
      </c>
      <c r="BA194" s="17">
        <f t="shared" si="1"/>
        <v>0</v>
      </c>
      <c r="BE194">
        <f t="shared" si="2"/>
        <v>0</v>
      </c>
    </row>
    <row r="195">
      <c r="A195" s="5">
        <v>194.0</v>
      </c>
      <c r="B195" s="5" t="s">
        <v>115</v>
      </c>
      <c r="C195" s="5" t="s">
        <v>127</v>
      </c>
      <c r="D195" s="5">
        <v>25.0</v>
      </c>
      <c r="E195" s="5">
        <v>10.0</v>
      </c>
      <c r="F195" s="5">
        <v>43.0</v>
      </c>
      <c r="H195" s="5" t="s">
        <v>142</v>
      </c>
      <c r="I195" s="12">
        <v>43310.0</v>
      </c>
      <c r="K195" s="12">
        <v>43307.0</v>
      </c>
      <c r="L195" s="5" t="s">
        <v>81</v>
      </c>
      <c r="P195" s="12">
        <v>43317.0</v>
      </c>
      <c r="Q195" s="14">
        <v>0.5902777777777778</v>
      </c>
      <c r="R195" s="5">
        <v>25.74</v>
      </c>
      <c r="S195" s="12">
        <v>43317.0</v>
      </c>
      <c r="T195" s="14">
        <v>0.6770833333333334</v>
      </c>
      <c r="U195" s="5">
        <v>25.68</v>
      </c>
      <c r="V195" s="12">
        <v>43318.0</v>
      </c>
      <c r="W195" s="14">
        <v>0.6736111111111112</v>
      </c>
      <c r="X195" s="5">
        <v>32.14</v>
      </c>
      <c r="Y195" s="12">
        <v>43323.0</v>
      </c>
      <c r="Z195" s="5">
        <v>72.07</v>
      </c>
      <c r="AA195" s="12">
        <v>43327.0</v>
      </c>
      <c r="AB195" s="5">
        <v>167.47</v>
      </c>
      <c r="AC195" s="5">
        <v>1.0</v>
      </c>
      <c r="AD195" s="12">
        <v>43333.0</v>
      </c>
      <c r="AE195" s="5">
        <v>821.17</v>
      </c>
      <c r="AI195" s="12">
        <v>43340.0</v>
      </c>
      <c r="AJ195" s="5">
        <v>7156.02</v>
      </c>
      <c r="BA195" s="17">
        <f t="shared" si="1"/>
        <v>0</v>
      </c>
      <c r="BE195">
        <f t="shared" si="2"/>
        <v>0</v>
      </c>
      <c r="BK195" s="33"/>
      <c r="BL195" s="33" t="s">
        <v>152</v>
      </c>
    </row>
    <row r="196">
      <c r="A196" s="5">
        <v>195.0</v>
      </c>
      <c r="B196" s="5" t="s">
        <v>73</v>
      </c>
      <c r="C196" s="5" t="s">
        <v>75</v>
      </c>
      <c r="D196" s="5">
        <v>25.0</v>
      </c>
      <c r="E196" s="5">
        <v>10.0</v>
      </c>
      <c r="F196" s="5">
        <v>35.0</v>
      </c>
      <c r="H196" s="5" t="s">
        <v>77</v>
      </c>
      <c r="I196" s="12">
        <v>43310.0</v>
      </c>
      <c r="J196" s="12">
        <v>43344.0</v>
      </c>
      <c r="K196" s="12">
        <v>43307.0</v>
      </c>
      <c r="L196" s="5" t="s">
        <v>81</v>
      </c>
      <c r="M196" s="12">
        <v>43317.0</v>
      </c>
      <c r="N196" s="14">
        <v>0.6201388888888889</v>
      </c>
      <c r="O196" s="5">
        <v>1.0</v>
      </c>
      <c r="P196" s="12">
        <v>43317.0</v>
      </c>
      <c r="Q196" s="14">
        <v>0.5909722222222222</v>
      </c>
      <c r="R196" s="5">
        <v>24.12</v>
      </c>
      <c r="S196" s="12">
        <v>43317.0</v>
      </c>
      <c r="T196" s="14">
        <v>0.6770833333333334</v>
      </c>
      <c r="U196" s="5">
        <v>25.11</v>
      </c>
      <c r="V196" s="12">
        <v>43318.0</v>
      </c>
      <c r="W196" s="14">
        <v>0.6736111111111112</v>
      </c>
      <c r="X196" s="5">
        <v>68.71</v>
      </c>
      <c r="Y196" s="22">
        <v>43321.0</v>
      </c>
      <c r="Z196" s="5">
        <v>96.43</v>
      </c>
      <c r="AA196" s="16">
        <v>43326.0</v>
      </c>
      <c r="AB196" s="5">
        <v>283.3</v>
      </c>
      <c r="AO196" s="12">
        <v>43340.0</v>
      </c>
      <c r="AP196" s="5">
        <v>585.21</v>
      </c>
      <c r="BA196" s="17">
        <f t="shared" si="1"/>
        <v>0</v>
      </c>
      <c r="BE196">
        <f t="shared" si="2"/>
        <v>0</v>
      </c>
    </row>
    <row r="197">
      <c r="A197" s="5">
        <v>196.0</v>
      </c>
      <c r="B197" s="5" t="s">
        <v>115</v>
      </c>
      <c r="C197" s="5" t="s">
        <v>75</v>
      </c>
      <c r="D197" s="5">
        <v>25.0</v>
      </c>
      <c r="E197" s="5">
        <v>10.0</v>
      </c>
      <c r="F197" s="5">
        <v>40.0</v>
      </c>
      <c r="H197" s="5" t="s">
        <v>117</v>
      </c>
      <c r="I197" s="12">
        <v>43310.0</v>
      </c>
      <c r="K197" s="12">
        <v>43307.0</v>
      </c>
      <c r="L197" s="5" t="s">
        <v>81</v>
      </c>
      <c r="M197" s="12">
        <v>43317.0</v>
      </c>
      <c r="N197" s="14">
        <v>0.6243055555555556</v>
      </c>
      <c r="O197" s="5">
        <v>1.0</v>
      </c>
      <c r="P197" s="12">
        <v>43317.0</v>
      </c>
      <c r="Q197" s="14">
        <v>0.5916666666666667</v>
      </c>
      <c r="R197" s="5">
        <v>30.65</v>
      </c>
      <c r="S197" s="12">
        <v>43317.0</v>
      </c>
      <c r="T197" s="14">
        <v>0.6770833333333334</v>
      </c>
      <c r="U197" s="5">
        <v>27.13</v>
      </c>
      <c r="V197" s="12">
        <v>43318.0</v>
      </c>
      <c r="W197" s="14">
        <v>0.6736111111111112</v>
      </c>
      <c r="X197" s="5">
        <v>47.8</v>
      </c>
      <c r="Y197" s="12">
        <v>43322.0</v>
      </c>
      <c r="Z197" s="5">
        <v>85.35</v>
      </c>
      <c r="AA197" s="16">
        <v>43326.0</v>
      </c>
      <c r="AB197" s="5">
        <v>201.52</v>
      </c>
      <c r="AC197" s="5">
        <v>1.0</v>
      </c>
      <c r="AD197" s="12">
        <v>43331.0</v>
      </c>
      <c r="AE197" s="5">
        <v>832.19</v>
      </c>
      <c r="AO197" s="12">
        <v>43338.0</v>
      </c>
      <c r="AP197" s="5">
        <v>5606.53</v>
      </c>
      <c r="AQ197" s="12">
        <v>43345.0</v>
      </c>
      <c r="AR197" s="5">
        <v>7095.94</v>
      </c>
      <c r="AS197" s="12">
        <v>43352.0</v>
      </c>
      <c r="AT197" s="5">
        <v>8139.03</v>
      </c>
      <c r="AU197" s="12">
        <v>43354.0</v>
      </c>
      <c r="AV197" s="5">
        <v>8002.37</v>
      </c>
      <c r="BA197" s="17">
        <f t="shared" si="1"/>
        <v>0</v>
      </c>
      <c r="BE197">
        <f t="shared" si="2"/>
        <v>0</v>
      </c>
    </row>
    <row r="198">
      <c r="A198" s="5">
        <v>197.0</v>
      </c>
      <c r="B198" s="5" t="s">
        <v>115</v>
      </c>
      <c r="C198" s="5" t="s">
        <v>75</v>
      </c>
      <c r="D198" s="5">
        <v>25.0</v>
      </c>
      <c r="E198" s="5">
        <v>10.0</v>
      </c>
      <c r="F198" s="5">
        <v>43.0</v>
      </c>
      <c r="H198" s="5" t="s">
        <v>142</v>
      </c>
      <c r="I198" s="12">
        <v>43310.0</v>
      </c>
      <c r="K198" s="12">
        <v>43307.0</v>
      </c>
      <c r="L198" s="5" t="s">
        <v>81</v>
      </c>
      <c r="M198" s="12">
        <v>43317.0</v>
      </c>
      <c r="N198" s="14">
        <v>0.6159722222222223</v>
      </c>
      <c r="O198" s="5">
        <v>3.0</v>
      </c>
      <c r="P198" s="12">
        <v>43317.0</v>
      </c>
      <c r="Q198" s="14">
        <v>0.5923611111111111</v>
      </c>
      <c r="R198" s="5">
        <v>37.3</v>
      </c>
      <c r="S198" s="12">
        <v>43317.0</v>
      </c>
      <c r="T198" s="14">
        <v>0.6770833333333334</v>
      </c>
      <c r="U198" s="5">
        <v>36.47</v>
      </c>
      <c r="V198" s="12">
        <v>43318.0</v>
      </c>
      <c r="W198" s="14">
        <v>0.6736111111111112</v>
      </c>
      <c r="X198" s="5">
        <v>39.95</v>
      </c>
      <c r="Y198" s="12">
        <v>43324.0</v>
      </c>
      <c r="Z198" s="5">
        <v>112.72</v>
      </c>
      <c r="AA198" s="12">
        <v>43329.0</v>
      </c>
      <c r="AB198" s="5">
        <v>313.04</v>
      </c>
      <c r="AC198" s="5">
        <v>1.0</v>
      </c>
      <c r="AD198" s="12">
        <v>43336.0</v>
      </c>
      <c r="AE198" s="5">
        <v>1189.86</v>
      </c>
      <c r="AI198" s="12">
        <v>43349.0</v>
      </c>
      <c r="AJ198" s="5">
        <v>7182.81</v>
      </c>
      <c r="AO198" s="12">
        <v>43343.0</v>
      </c>
      <c r="AP198" s="5">
        <v>5036.92</v>
      </c>
      <c r="AU198" s="12">
        <v>43361.0</v>
      </c>
      <c r="AV198" s="5">
        <v>5613.21</v>
      </c>
      <c r="BA198" s="17">
        <f t="shared" si="1"/>
        <v>0</v>
      </c>
      <c r="BE198">
        <f t="shared" si="2"/>
        <v>0</v>
      </c>
      <c r="BK198" s="33">
        <v>1.0</v>
      </c>
      <c r="BL198" s="33" t="s">
        <v>152</v>
      </c>
    </row>
    <row r="199">
      <c r="A199" s="5">
        <v>198.0</v>
      </c>
      <c r="B199" s="5" t="s">
        <v>73</v>
      </c>
      <c r="C199" s="5" t="s">
        <v>127</v>
      </c>
      <c r="D199" s="5">
        <v>25.0</v>
      </c>
      <c r="E199" s="5">
        <v>10.0</v>
      </c>
      <c r="F199" s="5">
        <v>35.0</v>
      </c>
      <c r="H199" s="5" t="s">
        <v>77</v>
      </c>
      <c r="I199" s="12">
        <v>43309.0</v>
      </c>
      <c r="K199" s="12">
        <v>43307.0</v>
      </c>
      <c r="L199" s="5" t="s">
        <v>81</v>
      </c>
      <c r="P199" s="12">
        <v>43317.0</v>
      </c>
      <c r="Q199" s="14">
        <v>0.5944444444444444</v>
      </c>
      <c r="R199" s="5">
        <v>21.96</v>
      </c>
      <c r="S199" s="12">
        <v>43317.0</v>
      </c>
      <c r="T199" s="14">
        <v>0.6770833333333334</v>
      </c>
      <c r="U199" s="5">
        <v>24.3</v>
      </c>
      <c r="V199" s="12">
        <v>43318.0</v>
      </c>
      <c r="W199" s="14">
        <v>0.6736111111111112</v>
      </c>
      <c r="X199" s="5">
        <v>73.26</v>
      </c>
      <c r="Y199" s="16">
        <v>43320.0</v>
      </c>
      <c r="Z199" s="5">
        <v>61.89</v>
      </c>
      <c r="AA199" s="12">
        <v>43324.0</v>
      </c>
      <c r="AB199" s="5">
        <v>275.3</v>
      </c>
      <c r="AC199" s="5">
        <v>1.0</v>
      </c>
      <c r="AD199" s="12">
        <v>43329.0</v>
      </c>
      <c r="AE199" s="5">
        <v>1304.66</v>
      </c>
      <c r="AI199" s="12">
        <v>43335.0</v>
      </c>
      <c r="AJ199" s="5">
        <v>8960.83</v>
      </c>
      <c r="BA199" s="17">
        <f t="shared" si="1"/>
        <v>0</v>
      </c>
      <c r="BE199">
        <f t="shared" si="2"/>
        <v>0</v>
      </c>
    </row>
    <row r="200">
      <c r="A200" s="5">
        <v>199.0</v>
      </c>
      <c r="B200" s="5" t="s">
        <v>115</v>
      </c>
      <c r="C200" s="5" t="s">
        <v>127</v>
      </c>
      <c r="D200" s="5">
        <v>25.0</v>
      </c>
      <c r="E200" s="5">
        <v>10.0</v>
      </c>
      <c r="F200" s="5">
        <v>40.0</v>
      </c>
      <c r="H200" s="5" t="s">
        <v>117</v>
      </c>
      <c r="I200" s="12">
        <v>43311.0</v>
      </c>
      <c r="K200" s="12">
        <v>43307.0</v>
      </c>
      <c r="L200" s="5" t="s">
        <v>81</v>
      </c>
      <c r="P200" s="12">
        <v>43317.0</v>
      </c>
      <c r="Q200" s="14">
        <v>0.5951388888888889</v>
      </c>
      <c r="R200" s="5">
        <v>21.92</v>
      </c>
      <c r="S200" s="12">
        <v>43317.0</v>
      </c>
      <c r="T200" s="14">
        <v>0.6770833333333334</v>
      </c>
      <c r="U200" s="5">
        <v>21.98</v>
      </c>
      <c r="V200" s="12">
        <v>43318.0</v>
      </c>
      <c r="W200" s="14">
        <v>0.6736111111111112</v>
      </c>
      <c r="X200" s="5">
        <v>40.59</v>
      </c>
      <c r="Y200" s="12">
        <v>43323.0</v>
      </c>
      <c r="Z200" s="5">
        <v>76.45</v>
      </c>
      <c r="AA200" s="12">
        <v>43328.0</v>
      </c>
      <c r="AB200" s="5">
        <v>214.59</v>
      </c>
      <c r="AC200" s="5">
        <v>1.0</v>
      </c>
      <c r="AD200" s="26">
        <v>43334.0</v>
      </c>
      <c r="AE200" s="5">
        <v>771.83</v>
      </c>
      <c r="AI200" s="12">
        <v>43348.0</v>
      </c>
      <c r="AJ200" s="5">
        <v>3844.32</v>
      </c>
      <c r="BA200" s="17">
        <f t="shared" si="1"/>
        <v>0</v>
      </c>
      <c r="BE200">
        <f t="shared" si="2"/>
        <v>0</v>
      </c>
    </row>
    <row r="201">
      <c r="A201" s="5">
        <v>200.0</v>
      </c>
      <c r="B201" s="5" t="s">
        <v>115</v>
      </c>
      <c r="C201" s="5" t="s">
        <v>127</v>
      </c>
      <c r="D201" s="5">
        <v>25.0</v>
      </c>
      <c r="E201" s="5">
        <v>10.0</v>
      </c>
      <c r="F201" s="5">
        <v>43.0</v>
      </c>
      <c r="H201" s="5" t="s">
        <v>142</v>
      </c>
      <c r="I201" s="12">
        <v>43311.0</v>
      </c>
      <c r="K201" s="12">
        <v>43307.0</v>
      </c>
      <c r="L201" s="5" t="s">
        <v>81</v>
      </c>
      <c r="P201" s="12">
        <v>43317.0</v>
      </c>
      <c r="Q201" s="14">
        <v>0.5958333333333333</v>
      </c>
      <c r="R201" s="5">
        <v>20.79</v>
      </c>
      <c r="S201" s="12">
        <v>43317.0</v>
      </c>
      <c r="T201" s="14">
        <v>0.6770833333333334</v>
      </c>
      <c r="U201" s="5">
        <v>21.26</v>
      </c>
      <c r="V201" s="12">
        <v>43318.0</v>
      </c>
      <c r="W201" s="14">
        <v>0.6736111111111112</v>
      </c>
      <c r="X201" s="5">
        <v>41.95</v>
      </c>
      <c r="Y201" s="12">
        <v>43323.0</v>
      </c>
      <c r="Z201" s="5">
        <v>186.33</v>
      </c>
      <c r="AA201" s="12">
        <v>43327.0</v>
      </c>
      <c r="AB201" s="5">
        <v>632.88</v>
      </c>
      <c r="AI201" s="12">
        <v>43333.0</v>
      </c>
      <c r="AJ201" s="5">
        <v>6030.26</v>
      </c>
      <c r="BA201" s="17">
        <f t="shared" si="1"/>
        <v>0</v>
      </c>
      <c r="BE201">
        <f t="shared" si="2"/>
        <v>0</v>
      </c>
      <c r="BK201" s="33"/>
      <c r="BL201" s="33" t="s">
        <v>152</v>
      </c>
    </row>
    <row r="202">
      <c r="A202" s="5">
        <v>201.0</v>
      </c>
      <c r="B202" s="5" t="s">
        <v>73</v>
      </c>
      <c r="C202" s="5" t="s">
        <v>75</v>
      </c>
      <c r="D202" s="5">
        <v>25.0</v>
      </c>
      <c r="E202" s="5">
        <v>10.0</v>
      </c>
      <c r="F202" s="5">
        <v>35.0</v>
      </c>
      <c r="H202" s="5" t="s">
        <v>77</v>
      </c>
      <c r="I202" s="12">
        <v>43311.0</v>
      </c>
      <c r="K202" s="12">
        <v>43307.0</v>
      </c>
      <c r="L202" s="5" t="s">
        <v>81</v>
      </c>
      <c r="M202" s="12">
        <v>43317.0</v>
      </c>
      <c r="N202" s="14">
        <v>0.6208333333333333</v>
      </c>
      <c r="O202" s="5">
        <v>1.0</v>
      </c>
      <c r="P202" s="12">
        <v>43317.0</v>
      </c>
      <c r="Q202" s="14">
        <v>0.5965277777777778</v>
      </c>
      <c r="R202" s="5">
        <v>26.08</v>
      </c>
      <c r="S202" s="12">
        <v>43317.0</v>
      </c>
      <c r="T202" s="14">
        <v>0.6770833333333334</v>
      </c>
      <c r="U202" s="5">
        <v>26.32</v>
      </c>
      <c r="V202" s="12">
        <v>43318.0</v>
      </c>
      <c r="W202" s="14">
        <v>0.6736111111111112</v>
      </c>
      <c r="X202" s="5">
        <v>60.5</v>
      </c>
      <c r="Y202" s="12">
        <v>43322.0</v>
      </c>
      <c r="Z202" s="5">
        <v>91.54</v>
      </c>
      <c r="AA202" s="12">
        <v>43328.0</v>
      </c>
      <c r="AB202" s="5">
        <v>203.92</v>
      </c>
      <c r="AC202" s="5">
        <v>1.0</v>
      </c>
      <c r="AD202" s="12">
        <v>43337.0</v>
      </c>
      <c r="AE202" s="5">
        <v>587.98</v>
      </c>
      <c r="AG202" s="12"/>
      <c r="AI202" s="12">
        <v>43347.0</v>
      </c>
      <c r="AJ202" s="5">
        <v>4636.22</v>
      </c>
      <c r="AO202" s="12">
        <v>43344.0</v>
      </c>
      <c r="AP202" s="5">
        <v>2797.1</v>
      </c>
      <c r="BA202" s="17">
        <f t="shared" si="1"/>
        <v>0</v>
      </c>
      <c r="BE202">
        <f t="shared" si="2"/>
        <v>0</v>
      </c>
      <c r="BJ202" s="5">
        <v>1.0</v>
      </c>
      <c r="BK202" s="5"/>
      <c r="BL202" s="5" t="s">
        <v>166</v>
      </c>
    </row>
    <row r="203">
      <c r="A203" s="5">
        <v>202.0</v>
      </c>
      <c r="B203" s="5" t="s">
        <v>115</v>
      </c>
      <c r="C203" s="5" t="s">
        <v>75</v>
      </c>
      <c r="D203" s="5">
        <v>25.0</v>
      </c>
      <c r="E203" s="5">
        <v>10.0</v>
      </c>
      <c r="F203" s="5">
        <v>40.0</v>
      </c>
      <c r="H203" s="5" t="s">
        <v>117</v>
      </c>
      <c r="I203" s="12">
        <v>43311.0</v>
      </c>
      <c r="K203" s="12">
        <v>43307.0</v>
      </c>
      <c r="L203" s="5" t="s">
        <v>81</v>
      </c>
      <c r="M203" s="12">
        <v>43317.0</v>
      </c>
      <c r="N203" s="14">
        <v>0.625</v>
      </c>
      <c r="O203" s="5">
        <v>1.0</v>
      </c>
      <c r="P203" s="12">
        <v>43317.0</v>
      </c>
      <c r="Q203" s="14">
        <v>0.5965277777777778</v>
      </c>
      <c r="R203" s="5">
        <v>36.96</v>
      </c>
      <c r="S203" s="12">
        <v>43317.0</v>
      </c>
      <c r="T203" s="14">
        <v>0.6770833333333334</v>
      </c>
      <c r="U203" s="5">
        <v>38.72</v>
      </c>
      <c r="V203" s="12">
        <v>43318.0</v>
      </c>
      <c r="W203" s="14">
        <v>0.6736111111111112</v>
      </c>
      <c r="X203" s="5">
        <v>99.55</v>
      </c>
      <c r="Y203" s="12">
        <v>43321.0</v>
      </c>
      <c r="Z203" s="5">
        <v>129.5</v>
      </c>
      <c r="AA203" s="12">
        <v>43325.0</v>
      </c>
      <c r="AB203" s="5">
        <v>374.27</v>
      </c>
      <c r="AC203" s="5">
        <v>1.0</v>
      </c>
      <c r="AD203" s="12">
        <v>43330.0</v>
      </c>
      <c r="AE203" s="5">
        <v>1681.62</v>
      </c>
      <c r="AO203" s="12">
        <v>43338.0</v>
      </c>
      <c r="AP203" s="5">
        <v>11204.11</v>
      </c>
      <c r="AQ203" s="12">
        <v>43345.0</v>
      </c>
      <c r="AR203" s="5">
        <v>13948.3</v>
      </c>
      <c r="AS203" s="12">
        <v>43352.0</v>
      </c>
      <c r="AT203" s="5">
        <v>13590.17</v>
      </c>
      <c r="AU203" s="12">
        <v>43354.0</v>
      </c>
      <c r="AV203" s="5">
        <v>12816.79</v>
      </c>
      <c r="BA203" s="17">
        <f t="shared" si="1"/>
        <v>0</v>
      </c>
      <c r="BE203">
        <f t="shared" si="2"/>
        <v>0</v>
      </c>
    </row>
    <row r="204">
      <c r="A204" s="5">
        <v>203.0</v>
      </c>
      <c r="B204" s="5" t="s">
        <v>115</v>
      </c>
      <c r="C204" s="5" t="s">
        <v>75</v>
      </c>
      <c r="D204" s="5">
        <v>25.0</v>
      </c>
      <c r="E204" s="5">
        <v>10.0</v>
      </c>
      <c r="F204" s="5">
        <v>43.0</v>
      </c>
      <c r="H204" s="5" t="s">
        <v>142</v>
      </c>
      <c r="I204" s="12">
        <v>43311.0</v>
      </c>
      <c r="J204" s="16">
        <v>43320.0</v>
      </c>
      <c r="K204" s="12">
        <v>43307.0</v>
      </c>
      <c r="L204" s="5" t="s">
        <v>81</v>
      </c>
      <c r="M204" s="12">
        <v>43317.0</v>
      </c>
      <c r="N204" s="14">
        <v>0.6166666666666667</v>
      </c>
      <c r="O204" s="5">
        <v>1.0</v>
      </c>
      <c r="P204" s="12">
        <v>43317.0</v>
      </c>
      <c r="Q204" s="14">
        <v>0.5972222222222222</v>
      </c>
      <c r="R204" s="5">
        <v>24.35</v>
      </c>
      <c r="S204" s="12">
        <v>43317.0</v>
      </c>
      <c r="T204" s="14">
        <v>0.6770833333333334</v>
      </c>
      <c r="U204" s="5">
        <v>23.73</v>
      </c>
      <c r="V204" s="12">
        <v>43318.0</v>
      </c>
      <c r="W204" s="14">
        <v>0.6736111111111112</v>
      </c>
      <c r="X204" s="5">
        <v>21.38</v>
      </c>
      <c r="BA204" s="17">
        <f t="shared" si="1"/>
        <v>0</v>
      </c>
      <c r="BE204">
        <f t="shared" si="2"/>
        <v>0</v>
      </c>
      <c r="BK204" s="33"/>
      <c r="BL204" s="33" t="s">
        <v>152</v>
      </c>
    </row>
    <row r="205">
      <c r="A205" s="5">
        <v>204.0</v>
      </c>
      <c r="B205" s="5" t="s">
        <v>73</v>
      </c>
      <c r="C205" s="5" t="s">
        <v>127</v>
      </c>
      <c r="D205" s="5">
        <v>25.0</v>
      </c>
      <c r="E205" s="5">
        <v>10.0</v>
      </c>
      <c r="F205" s="5">
        <v>35.0</v>
      </c>
      <c r="H205" s="5" t="s">
        <v>77</v>
      </c>
      <c r="I205" s="12">
        <v>43310.0</v>
      </c>
      <c r="J205" s="16">
        <v>43326.0</v>
      </c>
      <c r="K205" s="12">
        <v>43307.0</v>
      </c>
      <c r="L205" s="5" t="s">
        <v>81</v>
      </c>
      <c r="P205" s="12">
        <v>43317.0</v>
      </c>
      <c r="Q205" s="14">
        <v>0.5979166666666667</v>
      </c>
      <c r="R205" s="5">
        <v>31.85</v>
      </c>
      <c r="S205" s="12">
        <v>43317.0</v>
      </c>
      <c r="T205" s="14">
        <v>0.6770833333333334</v>
      </c>
      <c r="U205" s="5">
        <v>31.55</v>
      </c>
      <c r="V205" s="12">
        <v>43318.0</v>
      </c>
      <c r="W205" s="14">
        <v>0.6736111111111112</v>
      </c>
      <c r="X205" s="5">
        <v>83.05</v>
      </c>
      <c r="Y205" s="16">
        <v>43320.0</v>
      </c>
      <c r="Z205" s="5">
        <v>73.56</v>
      </c>
      <c r="BA205" s="17">
        <f t="shared" si="1"/>
        <v>0</v>
      </c>
      <c r="BE205">
        <f t="shared" si="2"/>
        <v>0</v>
      </c>
    </row>
    <row r="206">
      <c r="A206" s="5">
        <v>205.0</v>
      </c>
      <c r="B206" s="5" t="s">
        <v>115</v>
      </c>
      <c r="C206" s="5" t="s">
        <v>127</v>
      </c>
      <c r="D206" s="5">
        <v>25.0</v>
      </c>
      <c r="E206" s="5">
        <v>10.0</v>
      </c>
      <c r="F206" s="5">
        <v>40.0</v>
      </c>
      <c r="H206" s="5" t="s">
        <v>117</v>
      </c>
      <c r="I206" s="12">
        <v>43310.0</v>
      </c>
      <c r="K206" s="12">
        <v>43307.0</v>
      </c>
      <c r="L206" s="5" t="s">
        <v>81</v>
      </c>
      <c r="P206" s="12">
        <v>43317.0</v>
      </c>
      <c r="Q206" s="14">
        <v>0.5986111111111111</v>
      </c>
      <c r="R206" s="5">
        <v>27.32</v>
      </c>
      <c r="S206" s="12">
        <v>43317.0</v>
      </c>
      <c r="T206" s="14">
        <v>0.6770833333333334</v>
      </c>
      <c r="U206" s="5">
        <v>28.87</v>
      </c>
      <c r="V206" s="12">
        <v>43318.0</v>
      </c>
      <c r="W206" s="14">
        <v>0.6736111111111112</v>
      </c>
      <c r="X206" s="5">
        <v>84.35</v>
      </c>
      <c r="Y206" s="22">
        <v>43321.0</v>
      </c>
      <c r="Z206" s="21">
        <v>105.46</v>
      </c>
      <c r="AA206" s="12">
        <v>43327.0</v>
      </c>
      <c r="AB206" s="5">
        <v>787.66</v>
      </c>
      <c r="AI206" s="12">
        <v>43333.0</v>
      </c>
      <c r="AJ206" s="5">
        <v>7258.11</v>
      </c>
      <c r="BA206" s="17">
        <f t="shared" si="1"/>
        <v>0</v>
      </c>
      <c r="BE206">
        <f t="shared" si="2"/>
        <v>0</v>
      </c>
    </row>
    <row r="207">
      <c r="A207" s="5">
        <v>206.0</v>
      </c>
      <c r="B207" s="5" t="s">
        <v>115</v>
      </c>
      <c r="C207" s="5" t="s">
        <v>127</v>
      </c>
      <c r="D207" s="5">
        <v>25.0</v>
      </c>
      <c r="E207" s="5">
        <v>10.0</v>
      </c>
      <c r="F207" s="5">
        <v>43.0</v>
      </c>
      <c r="H207" s="5" t="s">
        <v>142</v>
      </c>
      <c r="I207" s="12">
        <v>43308.0</v>
      </c>
      <c r="J207" s="12">
        <v>43335.0</v>
      </c>
      <c r="K207" s="12">
        <v>43307.0</v>
      </c>
      <c r="L207" s="5" t="s">
        <v>81</v>
      </c>
      <c r="P207" s="12">
        <v>43317.0</v>
      </c>
      <c r="Q207" s="14">
        <v>0.5993055555555555</v>
      </c>
      <c r="R207" s="5">
        <v>11.08</v>
      </c>
      <c r="S207" s="12">
        <v>43317.0</v>
      </c>
      <c r="T207" s="14">
        <v>0.6770833333333334</v>
      </c>
      <c r="U207" s="5">
        <v>11.81</v>
      </c>
      <c r="V207" s="12">
        <v>43318.0</v>
      </c>
      <c r="W207" s="14">
        <v>0.6736111111111112</v>
      </c>
      <c r="X207" s="5">
        <v>12.45</v>
      </c>
      <c r="Y207" s="12">
        <v>43324.0</v>
      </c>
      <c r="Z207" s="5">
        <v>19.63</v>
      </c>
      <c r="AA207" s="12">
        <v>43333.0</v>
      </c>
      <c r="AB207" s="5">
        <v>35.98</v>
      </c>
      <c r="BA207" s="17">
        <f t="shared" si="1"/>
        <v>0</v>
      </c>
      <c r="BE207">
        <f t="shared" si="2"/>
        <v>0</v>
      </c>
      <c r="BK207" s="33"/>
      <c r="BL207" s="33" t="s">
        <v>152</v>
      </c>
    </row>
    <row r="208">
      <c r="A208" s="5">
        <v>207.0</v>
      </c>
      <c r="B208" s="5" t="s">
        <v>73</v>
      </c>
      <c r="C208" s="5" t="s">
        <v>75</v>
      </c>
      <c r="D208" s="5">
        <v>25.0</v>
      </c>
      <c r="E208" s="5">
        <v>10.0</v>
      </c>
      <c r="F208" s="5">
        <v>35.0</v>
      </c>
      <c r="H208" s="5" t="s">
        <v>77</v>
      </c>
      <c r="I208" s="12">
        <v>43308.0</v>
      </c>
      <c r="K208" s="12">
        <v>43307.0</v>
      </c>
      <c r="L208" s="5" t="s">
        <v>81</v>
      </c>
      <c r="M208" s="12">
        <v>43317.0</v>
      </c>
      <c r="N208" s="14">
        <v>0.6215277777777778</v>
      </c>
      <c r="O208" s="5">
        <v>1.0</v>
      </c>
      <c r="P208" s="12">
        <v>43317.0</v>
      </c>
      <c r="Q208" s="14">
        <v>0.5993055555555555</v>
      </c>
      <c r="R208" s="5">
        <v>22.72</v>
      </c>
      <c r="S208" s="12">
        <v>43317.0</v>
      </c>
      <c r="T208" s="14">
        <v>0.6770833333333334</v>
      </c>
      <c r="U208" s="5">
        <v>24.17</v>
      </c>
      <c r="V208" s="12">
        <v>43318.0</v>
      </c>
      <c r="W208" s="14">
        <v>0.6736111111111112</v>
      </c>
      <c r="X208" s="5">
        <v>51.89</v>
      </c>
      <c r="Y208" s="16">
        <v>43320.0</v>
      </c>
      <c r="Z208" s="5">
        <v>53.32</v>
      </c>
      <c r="AA208" s="12">
        <v>43324.0</v>
      </c>
      <c r="AB208" s="5">
        <v>229.7</v>
      </c>
      <c r="AC208" s="5">
        <v>1.0</v>
      </c>
      <c r="AD208" s="12">
        <v>43330.0</v>
      </c>
      <c r="AE208" s="5">
        <v>469.31</v>
      </c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>
        <v>43334.0</v>
      </c>
      <c r="AZ208" s="5">
        <v>572.6</v>
      </c>
      <c r="BA208" s="17">
        <f t="shared" si="1"/>
        <v>4</v>
      </c>
      <c r="BB208" s="5">
        <v>4.0</v>
      </c>
      <c r="BE208">
        <f t="shared" si="2"/>
        <v>4</v>
      </c>
      <c r="BF208" s="12">
        <v>43341.0</v>
      </c>
    </row>
    <row r="209">
      <c r="A209" s="5">
        <v>208.0</v>
      </c>
      <c r="B209" s="5" t="s">
        <v>115</v>
      </c>
      <c r="C209" s="5" t="s">
        <v>75</v>
      </c>
      <c r="D209" s="5">
        <v>25.0</v>
      </c>
      <c r="E209" s="5">
        <v>10.0</v>
      </c>
      <c r="F209" s="5">
        <v>40.0</v>
      </c>
      <c r="H209" s="5" t="s">
        <v>117</v>
      </c>
      <c r="I209" s="12">
        <v>43308.0</v>
      </c>
      <c r="J209" s="12">
        <v>43318.0</v>
      </c>
      <c r="K209" s="12">
        <v>43307.0</v>
      </c>
      <c r="L209" s="5" t="s">
        <v>81</v>
      </c>
      <c r="M209" s="12">
        <v>43317.0</v>
      </c>
      <c r="N209" s="14">
        <v>0.6256944444444444</v>
      </c>
      <c r="O209" s="5">
        <v>1.0</v>
      </c>
      <c r="P209" s="12">
        <v>43317.0</v>
      </c>
      <c r="Q209" s="14">
        <v>0.6006944444444444</v>
      </c>
      <c r="R209" s="5">
        <v>13.3</v>
      </c>
      <c r="S209" s="12">
        <v>43317.0</v>
      </c>
      <c r="T209" s="14">
        <v>0.6770833333333334</v>
      </c>
      <c r="U209" s="5">
        <v>13.06</v>
      </c>
      <c r="BA209" s="17">
        <f t="shared" si="1"/>
        <v>0</v>
      </c>
      <c r="BE209">
        <f t="shared" si="2"/>
        <v>0</v>
      </c>
    </row>
    <row r="210">
      <c r="A210" s="5">
        <v>209.0</v>
      </c>
      <c r="B210" s="5" t="s">
        <v>115</v>
      </c>
      <c r="C210" s="5" t="s">
        <v>75</v>
      </c>
      <c r="D210" s="5">
        <v>25.0</v>
      </c>
      <c r="E210" s="5">
        <v>10.0</v>
      </c>
      <c r="F210" s="5">
        <v>43.0</v>
      </c>
      <c r="H210" s="5" t="s">
        <v>142</v>
      </c>
      <c r="I210" s="12">
        <v>43308.0</v>
      </c>
      <c r="K210" s="12">
        <v>43307.0</v>
      </c>
      <c r="L210" s="5" t="s">
        <v>81</v>
      </c>
      <c r="M210" s="12">
        <v>43317.0</v>
      </c>
      <c r="N210" s="14">
        <v>0.6173611111111111</v>
      </c>
      <c r="O210" s="5">
        <v>1.0</v>
      </c>
      <c r="P210" s="12">
        <v>43317.0</v>
      </c>
      <c r="Q210" s="14">
        <v>0.6013888888888889</v>
      </c>
      <c r="R210" s="5">
        <v>36.76</v>
      </c>
      <c r="S210" s="12">
        <v>43317.0</v>
      </c>
      <c r="T210" s="14">
        <v>0.6770833333333334</v>
      </c>
      <c r="U210" s="5">
        <v>37.71</v>
      </c>
      <c r="V210" s="12">
        <v>43318.0</v>
      </c>
      <c r="W210" s="14">
        <v>0.6736111111111112</v>
      </c>
      <c r="X210" s="5">
        <v>65.39</v>
      </c>
      <c r="Y210" s="12">
        <v>43323.0</v>
      </c>
      <c r="Z210" s="5">
        <v>148.67</v>
      </c>
      <c r="AA210" s="12">
        <v>43328.0</v>
      </c>
      <c r="AB210" s="5">
        <v>817.37</v>
      </c>
      <c r="AI210" s="12">
        <v>43335.0</v>
      </c>
      <c r="AJ210" s="5">
        <v>7892.31</v>
      </c>
      <c r="BA210" s="17">
        <f t="shared" si="1"/>
        <v>0</v>
      </c>
      <c r="BE210">
        <f t="shared" si="2"/>
        <v>0</v>
      </c>
      <c r="BK210" s="33"/>
      <c r="BL210" s="33" t="s">
        <v>152</v>
      </c>
    </row>
    <row r="211">
      <c r="A211" s="5">
        <v>210.0</v>
      </c>
      <c r="B211" s="5" t="s">
        <v>73</v>
      </c>
      <c r="C211" s="5" t="s">
        <v>127</v>
      </c>
      <c r="D211" s="5">
        <v>25.0</v>
      </c>
      <c r="E211" s="5">
        <v>10.0</v>
      </c>
      <c r="F211" s="5">
        <v>35.0</v>
      </c>
      <c r="H211" s="5" t="s">
        <v>77</v>
      </c>
      <c r="I211" s="12">
        <v>43311.0</v>
      </c>
      <c r="J211" s="12">
        <v>43319.0</v>
      </c>
      <c r="K211" s="12">
        <v>43307.0</v>
      </c>
      <c r="L211" s="5" t="s">
        <v>81</v>
      </c>
      <c r="P211" s="12">
        <v>43317.0</v>
      </c>
      <c r="Q211" s="14">
        <v>0.6013888888888889</v>
      </c>
      <c r="R211" s="5">
        <v>19.88</v>
      </c>
      <c r="S211" s="12">
        <v>43317.0</v>
      </c>
      <c r="T211" s="14">
        <v>0.6770833333333334</v>
      </c>
      <c r="U211" s="5">
        <v>19.28</v>
      </c>
      <c r="V211" s="12">
        <v>43318.0</v>
      </c>
      <c r="W211" s="14">
        <v>0.6736111111111112</v>
      </c>
      <c r="X211" s="5">
        <v>14.62</v>
      </c>
      <c r="BA211" s="17">
        <f t="shared" si="1"/>
        <v>0</v>
      </c>
      <c r="BE211">
        <f t="shared" si="2"/>
        <v>0</v>
      </c>
      <c r="BK211" s="5"/>
      <c r="BL211" s="5" t="s">
        <v>167</v>
      </c>
    </row>
    <row r="212">
      <c r="A212" s="5">
        <v>211.0</v>
      </c>
      <c r="B212" s="5" t="s">
        <v>115</v>
      </c>
      <c r="C212" s="5" t="s">
        <v>127</v>
      </c>
      <c r="D212" s="5">
        <v>25.0</v>
      </c>
      <c r="E212" s="5">
        <v>10.0</v>
      </c>
      <c r="F212" s="5">
        <v>40.0</v>
      </c>
      <c r="H212" s="5" t="s">
        <v>117</v>
      </c>
      <c r="I212" s="12">
        <v>43311.0</v>
      </c>
      <c r="K212" s="12">
        <v>43307.0</v>
      </c>
      <c r="L212" s="5" t="s">
        <v>81</v>
      </c>
      <c r="P212" s="12">
        <v>43317.0</v>
      </c>
      <c r="Q212" s="14">
        <v>0.6013888888888889</v>
      </c>
      <c r="R212" s="5">
        <v>24.27</v>
      </c>
      <c r="S212" s="12">
        <v>43317.0</v>
      </c>
      <c r="T212" s="14">
        <v>0.6770833333333334</v>
      </c>
      <c r="U212" s="5">
        <v>26.22</v>
      </c>
      <c r="V212" s="12">
        <v>43318.0</v>
      </c>
      <c r="W212" s="14">
        <v>0.6736111111111112</v>
      </c>
      <c r="X212" s="5">
        <v>90.69</v>
      </c>
      <c r="Y212" s="22">
        <v>43321.0</v>
      </c>
      <c r="Z212" s="5">
        <v>134.98</v>
      </c>
      <c r="AA212" s="12">
        <v>43327.0</v>
      </c>
      <c r="AB212" s="5">
        <v>800.73</v>
      </c>
      <c r="AI212" s="12">
        <v>43333.0</v>
      </c>
      <c r="AJ212" s="5">
        <v>7083.6</v>
      </c>
      <c r="BA212" s="17">
        <f t="shared" si="1"/>
        <v>0</v>
      </c>
      <c r="BE212">
        <f t="shared" si="2"/>
        <v>0</v>
      </c>
    </row>
    <row r="213">
      <c r="A213" s="5">
        <v>212.0</v>
      </c>
      <c r="B213" s="5" t="s">
        <v>115</v>
      </c>
      <c r="C213" s="5" t="s">
        <v>127</v>
      </c>
      <c r="D213" s="5">
        <v>25.0</v>
      </c>
      <c r="E213" s="5">
        <v>10.0</v>
      </c>
      <c r="F213" s="5">
        <v>43.0</v>
      </c>
      <c r="H213" s="5" t="s">
        <v>142</v>
      </c>
      <c r="I213" s="12">
        <v>43311.0</v>
      </c>
      <c r="J213" s="12">
        <v>43340.0</v>
      </c>
      <c r="K213" s="12">
        <v>43307.0</v>
      </c>
      <c r="L213" s="5" t="s">
        <v>81</v>
      </c>
      <c r="P213" s="12">
        <v>43317.0</v>
      </c>
      <c r="Q213" s="14">
        <v>0.6020833333333333</v>
      </c>
      <c r="R213" s="5">
        <v>23.61</v>
      </c>
      <c r="S213" s="12">
        <v>43317.0</v>
      </c>
      <c r="T213" s="14">
        <v>0.6770833333333334</v>
      </c>
      <c r="U213" s="5">
        <v>25.19</v>
      </c>
      <c r="V213" s="12">
        <v>43318.0</v>
      </c>
      <c r="W213" s="14">
        <v>0.6736111111111112</v>
      </c>
      <c r="X213" s="5">
        <v>36.46</v>
      </c>
      <c r="Y213" s="12">
        <v>43322.0</v>
      </c>
      <c r="Z213" s="5">
        <v>60.79</v>
      </c>
      <c r="AA213" s="12">
        <v>43327.0</v>
      </c>
      <c r="AB213" s="5">
        <v>164.28</v>
      </c>
      <c r="AC213" s="5">
        <v>1.0</v>
      </c>
      <c r="AD213" s="12">
        <v>43335.0</v>
      </c>
      <c r="AE213" s="5">
        <v>305.12</v>
      </c>
      <c r="BA213" s="17">
        <f t="shared" si="1"/>
        <v>0</v>
      </c>
      <c r="BE213">
        <f t="shared" si="2"/>
        <v>0</v>
      </c>
      <c r="BK213" s="33"/>
      <c r="BL213" s="33" t="s">
        <v>168</v>
      </c>
    </row>
    <row r="214">
      <c r="A214" s="5">
        <v>213.0</v>
      </c>
      <c r="B214" s="5" t="s">
        <v>73</v>
      </c>
      <c r="C214" s="5" t="s">
        <v>75</v>
      </c>
      <c r="D214" s="5">
        <v>25.0</v>
      </c>
      <c r="E214" s="5">
        <v>10.0</v>
      </c>
      <c r="F214" s="5">
        <v>35.0</v>
      </c>
      <c r="H214" s="5" t="s">
        <v>77</v>
      </c>
      <c r="I214" s="12">
        <v>43311.0</v>
      </c>
      <c r="J214" s="26">
        <v>43334.0</v>
      </c>
      <c r="K214" s="12">
        <v>43307.0</v>
      </c>
      <c r="L214" s="5" t="s">
        <v>81</v>
      </c>
      <c r="M214" s="12">
        <v>43317.0</v>
      </c>
      <c r="N214" s="14">
        <v>0.6222222222222222</v>
      </c>
      <c r="O214" s="5">
        <v>1.0</v>
      </c>
      <c r="P214" s="12">
        <v>43317.0</v>
      </c>
      <c r="Q214" s="14">
        <v>0.6027777777777777</v>
      </c>
      <c r="R214" s="5">
        <v>33.08</v>
      </c>
      <c r="S214" s="12">
        <v>43317.0</v>
      </c>
      <c r="T214" s="14">
        <v>0.6770833333333334</v>
      </c>
      <c r="U214" s="5">
        <v>33.49</v>
      </c>
      <c r="V214" s="12">
        <v>43318.0</v>
      </c>
      <c r="W214" s="14">
        <v>0.6736111111111112</v>
      </c>
      <c r="X214" s="5">
        <v>58.77</v>
      </c>
      <c r="Y214" s="12">
        <v>43322.0</v>
      </c>
      <c r="Z214" s="5">
        <v>90.99</v>
      </c>
      <c r="AA214" s="12">
        <v>43333.0</v>
      </c>
      <c r="AB214" s="5">
        <v>192.7</v>
      </c>
      <c r="AC214" s="5">
        <v>1.0</v>
      </c>
      <c r="AD214" s="12">
        <v>43333.0</v>
      </c>
      <c r="BA214" s="17">
        <f t="shared" si="1"/>
        <v>0</v>
      </c>
      <c r="BE214">
        <f t="shared" si="2"/>
        <v>0</v>
      </c>
    </row>
    <row r="215">
      <c r="A215" s="5">
        <v>214.0</v>
      </c>
      <c r="B215" s="5" t="s">
        <v>115</v>
      </c>
      <c r="C215" s="5" t="s">
        <v>75</v>
      </c>
      <c r="D215" s="5">
        <v>25.0</v>
      </c>
      <c r="E215" s="5">
        <v>10.0</v>
      </c>
      <c r="F215" s="5">
        <v>40.0</v>
      </c>
      <c r="H215" s="5" t="s">
        <v>117</v>
      </c>
      <c r="I215" s="12">
        <v>43311.0</v>
      </c>
      <c r="K215" s="12">
        <v>43307.0</v>
      </c>
      <c r="L215" s="5" t="s">
        <v>81</v>
      </c>
      <c r="M215" s="12">
        <v>43317.0</v>
      </c>
      <c r="N215" s="14">
        <v>0.6263888888888889</v>
      </c>
      <c r="O215" s="5">
        <v>2.0</v>
      </c>
      <c r="P215" s="12">
        <v>43317.0</v>
      </c>
      <c r="Q215" s="14">
        <v>0.6027777777777777</v>
      </c>
      <c r="R215" s="5">
        <v>41.11</v>
      </c>
      <c r="S215" s="12">
        <v>43317.0</v>
      </c>
      <c r="T215" s="14">
        <v>0.6770833333333334</v>
      </c>
      <c r="U215" s="5">
        <v>41.36</v>
      </c>
      <c r="V215" s="12">
        <v>43318.0</v>
      </c>
      <c r="W215" s="14">
        <v>0.6736111111111112</v>
      </c>
      <c r="X215" s="5">
        <v>89.9</v>
      </c>
      <c r="Y215" s="12">
        <v>43322.0</v>
      </c>
      <c r="Z215" s="5">
        <v>221.04</v>
      </c>
      <c r="AA215" s="16">
        <v>43326.0</v>
      </c>
      <c r="AB215" s="5">
        <v>765.1</v>
      </c>
      <c r="AC215" s="5">
        <v>1.0</v>
      </c>
      <c r="AD215" s="12">
        <v>43332.0</v>
      </c>
      <c r="AE215" s="5">
        <v>3673.24</v>
      </c>
      <c r="AO215" s="12">
        <v>43339.0</v>
      </c>
      <c r="AP215" s="5">
        <v>17668.97</v>
      </c>
      <c r="AQ215" s="12">
        <v>43346.0</v>
      </c>
      <c r="AR215" s="5">
        <v>19423.8</v>
      </c>
      <c r="AS215" s="12">
        <v>43353.0</v>
      </c>
      <c r="AT215" s="5">
        <v>19287.51</v>
      </c>
      <c r="AU215" s="12">
        <v>43354.0</v>
      </c>
      <c r="AV215" s="5">
        <v>18264.69</v>
      </c>
      <c r="BA215" s="17">
        <f t="shared" si="1"/>
        <v>0</v>
      </c>
      <c r="BE215">
        <f t="shared" si="2"/>
        <v>0</v>
      </c>
    </row>
    <row r="216">
      <c r="A216" s="5">
        <v>215.0</v>
      </c>
      <c r="B216" s="5" t="s">
        <v>115</v>
      </c>
      <c r="C216" s="5" t="s">
        <v>75</v>
      </c>
      <c r="D216" s="5">
        <v>25.0</v>
      </c>
      <c r="E216" s="5">
        <v>10.0</v>
      </c>
      <c r="F216" s="5">
        <v>43.0</v>
      </c>
      <c r="H216" s="5" t="s">
        <v>142</v>
      </c>
      <c r="I216" s="12">
        <v>43311.0</v>
      </c>
      <c r="J216" s="12">
        <v>43343.0</v>
      </c>
      <c r="K216" s="12">
        <v>43307.0</v>
      </c>
      <c r="L216" s="5" t="s">
        <v>81</v>
      </c>
      <c r="M216" s="12">
        <v>43317.0</v>
      </c>
      <c r="N216" s="14">
        <v>0.6180555555555556</v>
      </c>
      <c r="O216" s="5">
        <v>2.0</v>
      </c>
      <c r="P216" s="12">
        <v>43317.0</v>
      </c>
      <c r="Q216" s="14">
        <v>0.6034722222222222</v>
      </c>
      <c r="R216" s="5">
        <v>33.72</v>
      </c>
      <c r="S216" s="12">
        <v>43317.0</v>
      </c>
      <c r="T216" s="14">
        <v>0.6770833333333334</v>
      </c>
      <c r="U216" s="5">
        <v>38.39</v>
      </c>
      <c r="V216" s="12">
        <v>43318.0</v>
      </c>
      <c r="W216" s="14">
        <v>0.6736111111111112</v>
      </c>
      <c r="X216" s="5">
        <v>43.44</v>
      </c>
      <c r="Y216" s="16">
        <v>43326.0</v>
      </c>
      <c r="Z216" s="5">
        <v>69.94</v>
      </c>
      <c r="AA216" s="12">
        <v>43332.0</v>
      </c>
      <c r="AB216" s="5">
        <v>294.29</v>
      </c>
      <c r="BA216" s="17">
        <f t="shared" si="1"/>
        <v>0</v>
      </c>
      <c r="BE216">
        <f t="shared" si="2"/>
        <v>0</v>
      </c>
      <c r="BK216" s="33"/>
      <c r="BL216" s="33" t="s">
        <v>152</v>
      </c>
    </row>
    <row r="217">
      <c r="A217" s="5">
        <v>216.0</v>
      </c>
      <c r="B217" s="5" t="s">
        <v>115</v>
      </c>
      <c r="C217" s="5" t="s">
        <v>127</v>
      </c>
      <c r="D217" s="5">
        <v>25.0</v>
      </c>
      <c r="E217" s="5">
        <v>10.0</v>
      </c>
      <c r="F217" s="5">
        <v>43.0</v>
      </c>
      <c r="H217" s="5" t="s">
        <v>142</v>
      </c>
      <c r="I217" s="12">
        <v>43308.0</v>
      </c>
      <c r="J217" s="12">
        <v>43354.0</v>
      </c>
      <c r="K217" s="12">
        <v>43307.0</v>
      </c>
      <c r="L217" s="5" t="s">
        <v>81</v>
      </c>
      <c r="P217" s="12">
        <v>43317.0</v>
      </c>
      <c r="Q217" s="14">
        <v>0.6034722222222222</v>
      </c>
      <c r="R217" s="5">
        <v>16.92</v>
      </c>
      <c r="S217" s="12">
        <v>43317.0</v>
      </c>
      <c r="T217" s="14">
        <v>0.6770833333333334</v>
      </c>
      <c r="U217" s="5">
        <v>17.17</v>
      </c>
      <c r="V217" s="12">
        <v>43318.0</v>
      </c>
      <c r="W217" s="14">
        <v>0.6736111111111112</v>
      </c>
      <c r="X217" s="5">
        <v>21.61</v>
      </c>
      <c r="Y217" s="12">
        <v>43323.0</v>
      </c>
      <c r="Z217" s="5">
        <v>60.37</v>
      </c>
      <c r="AA217" s="12">
        <v>43328.0</v>
      </c>
      <c r="AB217" s="5">
        <v>189.1</v>
      </c>
      <c r="AC217" s="5">
        <v>1.0</v>
      </c>
      <c r="AD217" s="12">
        <v>43333.0</v>
      </c>
      <c r="AE217" s="5">
        <v>878.18</v>
      </c>
      <c r="AF217" s="5">
        <v>1.0</v>
      </c>
      <c r="AG217" s="12">
        <v>43350.0</v>
      </c>
      <c r="AH217" s="5">
        <v>1796.74</v>
      </c>
      <c r="BA217" s="17">
        <f t="shared" si="1"/>
        <v>0</v>
      </c>
      <c r="BE217">
        <f t="shared" si="2"/>
        <v>0</v>
      </c>
      <c r="BK217" s="33"/>
      <c r="BL217" s="33" t="s">
        <v>152</v>
      </c>
    </row>
    <row r="218">
      <c r="A218" s="5">
        <v>217.0</v>
      </c>
      <c r="B218" s="5" t="s">
        <v>115</v>
      </c>
      <c r="C218" s="5" t="s">
        <v>75</v>
      </c>
      <c r="D218" s="5">
        <v>25.0</v>
      </c>
      <c r="E218" s="5">
        <v>10.0</v>
      </c>
      <c r="F218" s="5">
        <v>43.0</v>
      </c>
      <c r="H218" s="5" t="s">
        <v>169</v>
      </c>
      <c r="I218" s="12">
        <v>43311.0</v>
      </c>
      <c r="J218" s="12">
        <v>43344.0</v>
      </c>
      <c r="K218" s="12">
        <v>43307.0</v>
      </c>
      <c r="L218" s="5" t="s">
        <v>81</v>
      </c>
      <c r="M218" s="12">
        <v>43318.0</v>
      </c>
      <c r="N218" s="14">
        <v>0.4756944444444444</v>
      </c>
      <c r="O218" s="5">
        <v>1.0</v>
      </c>
      <c r="P218" s="12">
        <v>43318.0</v>
      </c>
      <c r="Q218" s="14">
        <v>0.44027777777777777</v>
      </c>
      <c r="R218" s="5">
        <v>29.01</v>
      </c>
      <c r="S218" s="12">
        <v>43318.0</v>
      </c>
      <c r="T218" s="14">
        <v>0.5652777777777778</v>
      </c>
      <c r="U218" s="5">
        <v>32.77</v>
      </c>
      <c r="V218" s="12">
        <v>43319.0</v>
      </c>
      <c r="W218" s="14">
        <v>0.5625</v>
      </c>
      <c r="X218" s="5">
        <v>35.71</v>
      </c>
      <c r="Y218" s="12">
        <v>43325.0</v>
      </c>
      <c r="Z218" s="5">
        <v>81.97</v>
      </c>
      <c r="BA218" s="17">
        <f t="shared" si="1"/>
        <v>0</v>
      </c>
      <c r="BE218">
        <f t="shared" si="2"/>
        <v>0</v>
      </c>
    </row>
    <row r="219">
      <c r="A219" s="5">
        <v>218.0</v>
      </c>
      <c r="B219" s="5" t="s">
        <v>115</v>
      </c>
      <c r="C219" s="5" t="s">
        <v>75</v>
      </c>
      <c r="D219" s="5">
        <v>25.0</v>
      </c>
      <c r="E219" s="5">
        <v>10.0</v>
      </c>
      <c r="F219" s="5">
        <v>43.0</v>
      </c>
      <c r="H219" s="5" t="s">
        <v>169</v>
      </c>
      <c r="I219" s="12">
        <v>43311.0</v>
      </c>
      <c r="J219" s="16">
        <v>43320.0</v>
      </c>
      <c r="K219" s="12">
        <v>43307.0</v>
      </c>
      <c r="L219" s="5" t="s">
        <v>81</v>
      </c>
      <c r="M219" s="12">
        <v>43318.0</v>
      </c>
      <c r="N219" s="14">
        <v>0.475</v>
      </c>
      <c r="O219" s="5">
        <v>2.0</v>
      </c>
      <c r="P219" s="12">
        <v>43318.0</v>
      </c>
      <c r="Q219" s="14">
        <v>0.4409722222222222</v>
      </c>
      <c r="R219" s="5">
        <v>14.27</v>
      </c>
      <c r="S219" s="12">
        <v>43318.0</v>
      </c>
      <c r="T219" s="14">
        <v>0.5652777777777778</v>
      </c>
      <c r="U219" s="5">
        <v>16.5</v>
      </c>
      <c r="V219" s="12">
        <v>43319.0</v>
      </c>
      <c r="W219" s="14">
        <v>0.5625</v>
      </c>
      <c r="X219" s="5">
        <v>15.22</v>
      </c>
      <c r="BA219" s="17">
        <f t="shared" si="1"/>
        <v>0</v>
      </c>
      <c r="BE219">
        <f t="shared" si="2"/>
        <v>0</v>
      </c>
    </row>
    <row r="220">
      <c r="A220" s="5">
        <v>219.0</v>
      </c>
      <c r="B220" s="5" t="s">
        <v>115</v>
      </c>
      <c r="C220" s="5" t="s">
        <v>75</v>
      </c>
      <c r="D220" s="5">
        <v>25.0</v>
      </c>
      <c r="E220" s="5">
        <v>10.0</v>
      </c>
      <c r="F220" s="5">
        <v>40.0</v>
      </c>
      <c r="H220" s="5" t="s">
        <v>117</v>
      </c>
      <c r="I220" s="12">
        <v>43311.0</v>
      </c>
      <c r="J220" s="12">
        <v>43351.0</v>
      </c>
      <c r="K220" s="12">
        <v>43307.0</v>
      </c>
      <c r="L220" s="5" t="s">
        <v>81</v>
      </c>
      <c r="M220" s="12">
        <v>43318.0</v>
      </c>
      <c r="N220" s="14">
        <v>0.4701388888888889</v>
      </c>
      <c r="O220" s="5">
        <v>1.0</v>
      </c>
      <c r="P220" s="12">
        <v>43318.0</v>
      </c>
      <c r="Q220" s="14">
        <v>0.44375</v>
      </c>
      <c r="R220" s="5">
        <v>20.9</v>
      </c>
      <c r="S220" s="12">
        <v>43318.0</v>
      </c>
      <c r="T220" s="14">
        <v>0.5652777777777778</v>
      </c>
      <c r="U220" s="5">
        <v>23.87</v>
      </c>
      <c r="V220" s="12">
        <v>43319.0</v>
      </c>
      <c r="W220" s="14">
        <v>0.5625</v>
      </c>
      <c r="X220" s="5">
        <v>35.64</v>
      </c>
      <c r="Y220" s="12">
        <v>43323.0</v>
      </c>
      <c r="Z220" s="5">
        <v>60.87</v>
      </c>
      <c r="AA220" s="12">
        <v>43328.0</v>
      </c>
      <c r="AB220" s="5">
        <v>135.79</v>
      </c>
      <c r="AC220" s="5">
        <v>1.0</v>
      </c>
      <c r="AD220" s="26">
        <v>43334.0</v>
      </c>
      <c r="AE220" s="5">
        <v>479.78</v>
      </c>
      <c r="AF220" s="5">
        <v>1.0</v>
      </c>
      <c r="AG220" s="12">
        <v>43349.0</v>
      </c>
      <c r="AH220" s="5">
        <v>721.52</v>
      </c>
      <c r="AO220" s="12">
        <v>43341.0</v>
      </c>
      <c r="AP220" s="5">
        <v>1094.68</v>
      </c>
      <c r="AQ220" s="12">
        <v>43348.0</v>
      </c>
      <c r="AR220" s="5">
        <v>805.33</v>
      </c>
      <c r="AS220" s="12"/>
      <c r="BA220" s="17">
        <f t="shared" si="1"/>
        <v>0</v>
      </c>
      <c r="BE220">
        <f t="shared" si="2"/>
        <v>0</v>
      </c>
      <c r="BK220" s="5"/>
      <c r="BL220" s="5" t="s">
        <v>170</v>
      </c>
    </row>
    <row r="221">
      <c r="A221" s="5">
        <v>220.0</v>
      </c>
      <c r="B221" s="5" t="s">
        <v>115</v>
      </c>
      <c r="C221" s="5" t="s">
        <v>127</v>
      </c>
      <c r="D221" s="5">
        <v>25.0</v>
      </c>
      <c r="E221" s="5">
        <v>10.0</v>
      </c>
      <c r="F221" s="5">
        <v>43.0</v>
      </c>
      <c r="H221" s="5" t="s">
        <v>169</v>
      </c>
      <c r="I221" s="12">
        <v>43311.0</v>
      </c>
      <c r="J221" s="12">
        <v>43319.0</v>
      </c>
      <c r="K221" s="12">
        <v>43307.0</v>
      </c>
      <c r="L221" s="5" t="s">
        <v>81</v>
      </c>
      <c r="M221" s="12"/>
      <c r="P221" s="12">
        <v>43318.0</v>
      </c>
      <c r="Q221" s="14">
        <v>0.4465277777777778</v>
      </c>
      <c r="R221" s="5">
        <v>9.73</v>
      </c>
      <c r="S221" s="12">
        <v>43318.0</v>
      </c>
      <c r="T221" s="14">
        <v>0.5652777777777778</v>
      </c>
      <c r="U221" s="5">
        <v>9.59</v>
      </c>
      <c r="BA221" s="17">
        <f t="shared" si="1"/>
        <v>0</v>
      </c>
      <c r="BE221">
        <f t="shared" si="2"/>
        <v>0</v>
      </c>
      <c r="BK221" s="5"/>
      <c r="BL221" s="5" t="s">
        <v>171</v>
      </c>
    </row>
    <row r="222">
      <c r="A222" s="5">
        <v>221.0</v>
      </c>
      <c r="B222" s="5" t="s">
        <v>115</v>
      </c>
      <c r="C222" s="5" t="s">
        <v>75</v>
      </c>
      <c r="D222" s="5">
        <v>25.0</v>
      </c>
      <c r="E222" s="5">
        <v>10.0</v>
      </c>
      <c r="F222" s="5">
        <v>43.0</v>
      </c>
      <c r="H222" s="5" t="s">
        <v>169</v>
      </c>
      <c r="I222" s="12">
        <v>43312.0</v>
      </c>
      <c r="J222" s="12">
        <v>43346.0</v>
      </c>
      <c r="K222" s="12">
        <v>43307.0</v>
      </c>
      <c r="L222" s="5" t="s">
        <v>81</v>
      </c>
      <c r="M222" s="12">
        <v>43318.0</v>
      </c>
      <c r="N222" s="14">
        <v>0.4736111111111111</v>
      </c>
      <c r="O222" s="5">
        <v>1.0</v>
      </c>
      <c r="P222" s="12">
        <v>43318.0</v>
      </c>
      <c r="Q222" s="14">
        <v>0.4479166666666667</v>
      </c>
      <c r="R222" s="5">
        <v>31.37</v>
      </c>
      <c r="S222" s="12">
        <v>43318.0</v>
      </c>
      <c r="T222" s="14">
        <v>0.5652777777777778</v>
      </c>
      <c r="U222" s="5">
        <v>35.07</v>
      </c>
      <c r="V222" s="12">
        <v>43319.0</v>
      </c>
      <c r="W222" s="14">
        <v>0.5625</v>
      </c>
      <c r="X222" s="5">
        <v>43.48</v>
      </c>
      <c r="Y222" s="12">
        <v>43324.0</v>
      </c>
      <c r="Z222" s="5">
        <v>148.92</v>
      </c>
      <c r="AA222" s="12">
        <v>43327.0</v>
      </c>
      <c r="AB222" s="5">
        <v>419.48</v>
      </c>
      <c r="AC222" s="5">
        <v>1.0</v>
      </c>
      <c r="AD222" s="12">
        <v>43332.0</v>
      </c>
      <c r="AE222" s="5">
        <v>2135.24</v>
      </c>
      <c r="AO222" s="23">
        <v>43339.0</v>
      </c>
      <c r="AP222" s="5">
        <v>7077.11</v>
      </c>
      <c r="BA222" s="17">
        <f t="shared" si="1"/>
        <v>0</v>
      </c>
      <c r="BE222">
        <f t="shared" si="2"/>
        <v>0</v>
      </c>
      <c r="BK222" s="5"/>
      <c r="BL222" s="5" t="s">
        <v>172</v>
      </c>
    </row>
    <row r="223">
      <c r="A223" s="5">
        <v>222.0</v>
      </c>
      <c r="B223" s="5" t="s">
        <v>115</v>
      </c>
      <c r="C223" s="5" t="s">
        <v>75</v>
      </c>
      <c r="D223" s="5">
        <v>25.0</v>
      </c>
      <c r="E223" s="5">
        <v>10.0</v>
      </c>
      <c r="F223" s="5">
        <v>43.0</v>
      </c>
      <c r="H223" s="5" t="s">
        <v>169</v>
      </c>
      <c r="I223" s="12">
        <v>43310.0</v>
      </c>
      <c r="J223" s="12">
        <v>43329.0</v>
      </c>
      <c r="K223" s="12">
        <v>43307.0</v>
      </c>
      <c r="L223" s="5" t="s">
        <v>81</v>
      </c>
      <c r="M223" s="12">
        <v>43318.0</v>
      </c>
      <c r="N223" s="14">
        <v>0.47291666666666665</v>
      </c>
      <c r="O223" s="5">
        <v>1.0</v>
      </c>
      <c r="P223" s="12">
        <v>43318.0</v>
      </c>
      <c r="Q223" s="14">
        <v>0.45</v>
      </c>
      <c r="R223" s="5">
        <v>34.63</v>
      </c>
      <c r="S223" s="12">
        <v>43318.0</v>
      </c>
      <c r="T223" s="14">
        <v>0.5652777777777778</v>
      </c>
      <c r="U223" s="5">
        <v>40.4</v>
      </c>
      <c r="V223" s="12">
        <v>43319.0</v>
      </c>
      <c r="W223" s="14">
        <v>0.5625</v>
      </c>
      <c r="X223" s="5">
        <v>41.77</v>
      </c>
      <c r="Y223" s="16">
        <v>43326.0</v>
      </c>
      <c r="Z223" s="5">
        <v>106.7</v>
      </c>
      <c r="BA223" s="17">
        <f t="shared" si="1"/>
        <v>0</v>
      </c>
      <c r="BE223">
        <f t="shared" si="2"/>
        <v>0</v>
      </c>
    </row>
    <row r="224">
      <c r="A224" s="5">
        <v>223.0</v>
      </c>
      <c r="B224" s="5" t="s">
        <v>115</v>
      </c>
      <c r="C224" s="5" t="s">
        <v>127</v>
      </c>
      <c r="D224" s="5">
        <v>25.0</v>
      </c>
      <c r="E224" s="5">
        <v>10.0</v>
      </c>
      <c r="F224" s="5">
        <v>40.0</v>
      </c>
      <c r="H224" s="5" t="s">
        <v>117</v>
      </c>
      <c r="I224" s="12">
        <v>43310.0</v>
      </c>
      <c r="J224" s="12">
        <v>43319.0</v>
      </c>
      <c r="K224" s="12">
        <v>43307.0</v>
      </c>
      <c r="L224" s="5" t="s">
        <v>81</v>
      </c>
      <c r="M224" s="12"/>
      <c r="P224" s="12">
        <v>43318.0</v>
      </c>
      <c r="Q224" s="14">
        <v>0.4527777777777778</v>
      </c>
      <c r="R224" s="5">
        <v>14.01</v>
      </c>
      <c r="S224" s="12">
        <v>43318.0</v>
      </c>
      <c r="T224" s="14">
        <v>0.5652777777777778</v>
      </c>
      <c r="U224" s="5">
        <v>14.07</v>
      </c>
      <c r="BA224" s="17">
        <f t="shared" si="1"/>
        <v>0</v>
      </c>
      <c r="BE224">
        <f t="shared" si="2"/>
        <v>0</v>
      </c>
      <c r="BK224" s="5"/>
      <c r="BL224" s="5" t="s">
        <v>171</v>
      </c>
    </row>
    <row r="225">
      <c r="A225" s="5">
        <v>224.0</v>
      </c>
      <c r="B225" s="5" t="s">
        <v>115</v>
      </c>
      <c r="C225" s="5" t="s">
        <v>127</v>
      </c>
      <c r="D225" s="5">
        <v>25.0</v>
      </c>
      <c r="E225" s="5">
        <v>10.0</v>
      </c>
      <c r="F225" s="5">
        <v>43.0</v>
      </c>
      <c r="H225" s="5" t="s">
        <v>169</v>
      </c>
      <c r="I225" s="12">
        <v>43310.0</v>
      </c>
      <c r="J225" s="12">
        <v>43319.0</v>
      </c>
      <c r="K225" s="12">
        <v>43307.0</v>
      </c>
      <c r="L225" s="5" t="s">
        <v>81</v>
      </c>
      <c r="M225" s="12"/>
      <c r="P225" s="12">
        <v>43318.0</v>
      </c>
      <c r="Q225" s="14">
        <v>0.45694444444444443</v>
      </c>
      <c r="R225" s="5">
        <v>17.65</v>
      </c>
      <c r="S225" s="12">
        <v>43318.0</v>
      </c>
      <c r="T225" s="14">
        <v>0.5652777777777778</v>
      </c>
      <c r="U225" s="5">
        <v>17.58</v>
      </c>
      <c r="BA225" s="17">
        <f t="shared" si="1"/>
        <v>0</v>
      </c>
      <c r="BE225">
        <f t="shared" si="2"/>
        <v>0</v>
      </c>
      <c r="BK225" s="5"/>
      <c r="BL225" s="5" t="s">
        <v>173</v>
      </c>
    </row>
    <row r="226">
      <c r="A226" s="5">
        <v>225.0</v>
      </c>
      <c r="B226" s="5" t="s">
        <v>115</v>
      </c>
      <c r="C226" s="5" t="s">
        <v>75</v>
      </c>
      <c r="D226" s="5">
        <v>25.0</v>
      </c>
      <c r="E226" s="5">
        <v>10.0</v>
      </c>
      <c r="F226" s="5">
        <v>43.0</v>
      </c>
      <c r="H226" s="5" t="s">
        <v>169</v>
      </c>
      <c r="I226" s="12">
        <v>43308.0</v>
      </c>
      <c r="J226" s="12">
        <v>43345.0</v>
      </c>
      <c r="K226" s="12">
        <v>43307.0</v>
      </c>
      <c r="L226" s="5" t="s">
        <v>81</v>
      </c>
      <c r="M226" s="12">
        <v>43318.0</v>
      </c>
      <c r="N226" s="14">
        <v>0.4722222222222222</v>
      </c>
      <c r="O226" s="5">
        <v>2.0</v>
      </c>
      <c r="P226" s="12">
        <v>43318.0</v>
      </c>
      <c r="Q226" s="14">
        <v>0.45902777777777776</v>
      </c>
      <c r="R226" s="5">
        <v>20.69</v>
      </c>
      <c r="S226" s="12">
        <v>43318.0</v>
      </c>
      <c r="T226" s="14">
        <v>0.5652777777777778</v>
      </c>
      <c r="U226" s="5">
        <v>22.73</v>
      </c>
      <c r="V226" s="12">
        <v>43319.0</v>
      </c>
      <c r="W226" s="14">
        <v>0.5625</v>
      </c>
      <c r="X226" s="5">
        <v>24.66</v>
      </c>
      <c r="Y226" s="12">
        <v>43327.0</v>
      </c>
      <c r="Z226" s="5">
        <v>42.17</v>
      </c>
      <c r="AA226" s="12">
        <v>43332.0</v>
      </c>
      <c r="AB226" s="5">
        <v>119.02</v>
      </c>
      <c r="BA226" s="17">
        <f t="shared" si="1"/>
        <v>0</v>
      </c>
      <c r="BE226">
        <f t="shared" si="2"/>
        <v>0</v>
      </c>
      <c r="BK226" s="5"/>
      <c r="BL226" s="5" t="s">
        <v>171</v>
      </c>
    </row>
    <row r="227">
      <c r="A227" s="5">
        <v>226.0</v>
      </c>
      <c r="B227" s="5" t="s">
        <v>115</v>
      </c>
      <c r="C227" s="5" t="s">
        <v>127</v>
      </c>
      <c r="D227" s="5">
        <v>25.0</v>
      </c>
      <c r="E227" s="5">
        <v>10.0</v>
      </c>
      <c r="F227" s="5">
        <v>40.0</v>
      </c>
      <c r="H227" s="5" t="s">
        <v>117</v>
      </c>
      <c r="I227" s="12">
        <v>43308.0</v>
      </c>
      <c r="J227" s="12">
        <v>43319.0</v>
      </c>
      <c r="K227" s="12">
        <v>43307.0</v>
      </c>
      <c r="L227" s="5" t="s">
        <v>81</v>
      </c>
      <c r="M227" s="12"/>
      <c r="P227" s="12">
        <v>43318.0</v>
      </c>
      <c r="Q227" s="14">
        <v>0.46111111111111114</v>
      </c>
      <c r="R227" s="5">
        <v>11.04</v>
      </c>
      <c r="S227" s="12">
        <v>43318.0</v>
      </c>
      <c r="T227" s="14">
        <v>0.5652777777777778</v>
      </c>
      <c r="U227" s="5">
        <v>9.84</v>
      </c>
      <c r="AO227" s="12">
        <v>43348.0</v>
      </c>
      <c r="AP227" s="5">
        <v>486.44</v>
      </c>
      <c r="BA227" s="17">
        <f t="shared" si="1"/>
        <v>0</v>
      </c>
      <c r="BE227">
        <f t="shared" si="2"/>
        <v>0</v>
      </c>
      <c r="BK227" s="5"/>
      <c r="BL227" s="5" t="s">
        <v>171</v>
      </c>
    </row>
    <row r="228">
      <c r="A228" s="5">
        <v>227.0</v>
      </c>
      <c r="B228" s="5" t="s">
        <v>115</v>
      </c>
      <c r="C228" s="5" t="s">
        <v>75</v>
      </c>
      <c r="D228" s="5">
        <v>25.0</v>
      </c>
      <c r="E228" s="5">
        <v>10.0</v>
      </c>
      <c r="F228" s="5">
        <v>43.0</v>
      </c>
      <c r="H228" s="5" t="s">
        <v>169</v>
      </c>
      <c r="I228" s="12">
        <v>43309.0</v>
      </c>
      <c r="J228" s="12">
        <v>43324.0</v>
      </c>
      <c r="K228" s="12">
        <v>43307.0</v>
      </c>
      <c r="L228" s="5" t="s">
        <v>81</v>
      </c>
      <c r="M228" s="12">
        <v>43318.0</v>
      </c>
      <c r="N228" s="14">
        <v>0.47152777777777777</v>
      </c>
      <c r="O228" s="5">
        <v>1.0</v>
      </c>
      <c r="P228" s="12">
        <v>43318.0</v>
      </c>
      <c r="Q228" s="14">
        <v>0.46319444444444446</v>
      </c>
      <c r="R228" s="5">
        <v>16.06</v>
      </c>
      <c r="S228" s="12">
        <v>43318.0</v>
      </c>
      <c r="T228" s="14">
        <v>0.5652777777777778</v>
      </c>
      <c r="U228" s="5">
        <v>17.49</v>
      </c>
      <c r="V228" s="12">
        <v>43319.0</v>
      </c>
      <c r="W228" s="14">
        <v>0.5625</v>
      </c>
      <c r="X228" s="5">
        <v>16.03</v>
      </c>
      <c r="BA228" s="17">
        <f t="shared" si="1"/>
        <v>0</v>
      </c>
      <c r="BE228">
        <f t="shared" si="2"/>
        <v>0</v>
      </c>
    </row>
    <row r="229">
      <c r="A229" s="5">
        <v>228.0</v>
      </c>
      <c r="B229" s="5" t="s">
        <v>115</v>
      </c>
      <c r="C229" s="5" t="s">
        <v>75</v>
      </c>
      <c r="D229" s="5">
        <v>25.0</v>
      </c>
      <c r="E229" s="5">
        <v>10.0</v>
      </c>
      <c r="F229" s="5">
        <v>43.0</v>
      </c>
      <c r="H229" s="5" t="s">
        <v>169</v>
      </c>
      <c r="I229" s="12">
        <v>43309.0</v>
      </c>
      <c r="J229" s="12">
        <v>43351.0</v>
      </c>
      <c r="K229" s="12">
        <v>43307.0</v>
      </c>
      <c r="L229" s="5" t="s">
        <v>81</v>
      </c>
      <c r="M229" s="12">
        <v>43318.0</v>
      </c>
      <c r="N229" s="14">
        <v>0.5527777777777778</v>
      </c>
      <c r="O229" s="5">
        <v>1.0</v>
      </c>
      <c r="P229" s="12">
        <v>43318.0</v>
      </c>
      <c r="Q229" s="14">
        <v>0.5340277777777778</v>
      </c>
      <c r="R229" s="5">
        <v>15.16</v>
      </c>
      <c r="S229" s="12">
        <v>43318.0</v>
      </c>
      <c r="T229" s="14">
        <v>0.6770833333333334</v>
      </c>
      <c r="U229" s="5">
        <v>14.37</v>
      </c>
      <c r="V229" s="12">
        <v>43319.0</v>
      </c>
      <c r="W229" s="14">
        <v>0.6715277777777777</v>
      </c>
      <c r="X229" s="5">
        <v>17.67</v>
      </c>
      <c r="Y229" s="12">
        <v>43324.0</v>
      </c>
      <c r="Z229" s="5">
        <v>89.92</v>
      </c>
      <c r="AA229" s="12">
        <v>43329.0</v>
      </c>
      <c r="AB229" s="5">
        <v>255.58</v>
      </c>
      <c r="AC229" s="5">
        <v>1.0</v>
      </c>
      <c r="AD229" s="12">
        <v>43338.0</v>
      </c>
      <c r="AE229" s="5">
        <v>625.03</v>
      </c>
      <c r="BA229" s="17">
        <f t="shared" si="1"/>
        <v>0</v>
      </c>
      <c r="BE229">
        <f t="shared" si="2"/>
        <v>0</v>
      </c>
    </row>
    <row r="230">
      <c r="A230" s="5">
        <v>229.0</v>
      </c>
      <c r="B230" s="5" t="s">
        <v>115</v>
      </c>
      <c r="C230" s="5" t="s">
        <v>127</v>
      </c>
      <c r="D230" s="5">
        <v>25.0</v>
      </c>
      <c r="E230" s="5">
        <v>10.0</v>
      </c>
      <c r="F230" s="5">
        <v>43.0</v>
      </c>
      <c r="H230" s="5" t="s">
        <v>169</v>
      </c>
      <c r="I230" s="12">
        <v>43311.0</v>
      </c>
      <c r="J230" s="12">
        <v>43337.0</v>
      </c>
      <c r="K230" s="12">
        <v>43307.0</v>
      </c>
      <c r="L230" s="5" t="s">
        <v>81</v>
      </c>
      <c r="M230" s="12"/>
      <c r="P230" s="12">
        <v>43318.0</v>
      </c>
      <c r="Q230" s="14">
        <v>0.5458333333333333</v>
      </c>
      <c r="R230" s="5">
        <v>8.63</v>
      </c>
      <c r="S230" s="12">
        <v>43318.0</v>
      </c>
      <c r="T230" s="14">
        <v>0.6770833333333334</v>
      </c>
      <c r="U230" s="5">
        <v>8.47</v>
      </c>
      <c r="V230" s="12">
        <v>43319.0</v>
      </c>
      <c r="W230" s="14">
        <v>0.6715277777777777</v>
      </c>
      <c r="X230" s="5">
        <v>7.61</v>
      </c>
      <c r="Y230" s="12">
        <v>43325.0</v>
      </c>
      <c r="Z230" s="5">
        <v>17.82</v>
      </c>
      <c r="AA230" s="12">
        <v>43330.0</v>
      </c>
      <c r="AB230" s="5">
        <v>48.29</v>
      </c>
      <c r="BA230" s="17">
        <f t="shared" si="1"/>
        <v>0</v>
      </c>
      <c r="BE230">
        <f t="shared" si="2"/>
        <v>0</v>
      </c>
      <c r="BK230" s="5"/>
      <c r="BL230" s="5" t="s">
        <v>171</v>
      </c>
    </row>
    <row r="231">
      <c r="A231" s="5">
        <v>230.0</v>
      </c>
      <c r="B231" s="5" t="s">
        <v>115</v>
      </c>
      <c r="C231" s="5" t="s">
        <v>75</v>
      </c>
      <c r="D231" s="5">
        <v>25.0</v>
      </c>
      <c r="E231" s="5">
        <v>10.0</v>
      </c>
      <c r="F231" s="5">
        <v>43.0</v>
      </c>
      <c r="H231" s="5" t="s">
        <v>169</v>
      </c>
      <c r="I231" s="12">
        <v>43309.0</v>
      </c>
      <c r="J231" s="12">
        <v>43332.0</v>
      </c>
      <c r="K231" s="12">
        <v>43307.0</v>
      </c>
      <c r="L231" s="5" t="s">
        <v>81</v>
      </c>
      <c r="M231" s="12">
        <v>43318.0</v>
      </c>
      <c r="N231" s="14">
        <v>0.5520833333333334</v>
      </c>
      <c r="O231" s="5">
        <v>1.0</v>
      </c>
      <c r="P231" s="12">
        <v>43318.0</v>
      </c>
      <c r="Q231" s="14">
        <v>0.5472222222222223</v>
      </c>
      <c r="R231" s="5">
        <v>17.26</v>
      </c>
      <c r="S231" s="12">
        <v>43318.0</v>
      </c>
      <c r="T231" s="14">
        <v>0.6770833333333334</v>
      </c>
      <c r="U231" s="5">
        <v>18.33</v>
      </c>
      <c r="V231" s="12">
        <v>43319.0</v>
      </c>
      <c r="W231" s="14">
        <v>0.6715277777777777</v>
      </c>
      <c r="X231" s="5">
        <v>23.57</v>
      </c>
      <c r="Y231" s="12">
        <v>43324.0</v>
      </c>
      <c r="Z231" s="5">
        <v>73.3</v>
      </c>
      <c r="BA231" s="17">
        <f t="shared" si="1"/>
        <v>0</v>
      </c>
      <c r="BE231">
        <f t="shared" si="2"/>
        <v>0</v>
      </c>
    </row>
    <row r="232">
      <c r="A232" s="5">
        <v>231.0</v>
      </c>
      <c r="B232" s="5" t="s">
        <v>115</v>
      </c>
      <c r="C232" s="5" t="s">
        <v>75</v>
      </c>
      <c r="D232" s="5">
        <v>25.0</v>
      </c>
      <c r="E232" s="5">
        <v>10.0</v>
      </c>
      <c r="F232" s="5">
        <v>43.0</v>
      </c>
      <c r="H232" s="5" t="s">
        <v>169</v>
      </c>
      <c r="I232" s="12">
        <v>43308.0</v>
      </c>
      <c r="J232" s="12">
        <v>43343.0</v>
      </c>
      <c r="K232" s="12">
        <v>43307.0</v>
      </c>
      <c r="L232" s="5" t="s">
        <v>81</v>
      </c>
      <c r="M232" s="12">
        <v>43318.0</v>
      </c>
      <c r="N232" s="14">
        <v>0.5506944444444445</v>
      </c>
      <c r="O232" s="5">
        <v>1.0</v>
      </c>
      <c r="P232" s="12">
        <v>43318.0</v>
      </c>
      <c r="Q232" s="14">
        <v>0.5486111111111112</v>
      </c>
      <c r="R232" s="5">
        <v>16.15</v>
      </c>
      <c r="S232" s="12">
        <v>43318.0</v>
      </c>
      <c r="T232" s="14">
        <v>0.6770833333333334</v>
      </c>
      <c r="U232" s="5">
        <v>17.75</v>
      </c>
      <c r="V232" s="12">
        <v>43319.0</v>
      </c>
      <c r="W232" s="14">
        <v>0.6715277777777777</v>
      </c>
      <c r="X232" s="5">
        <v>20.36</v>
      </c>
      <c r="Y232" s="12">
        <v>43325.0</v>
      </c>
      <c r="Z232" s="5">
        <v>39.46</v>
      </c>
      <c r="AA232" s="12">
        <v>43330.0</v>
      </c>
      <c r="AB232" s="5">
        <v>120.44</v>
      </c>
      <c r="BA232" s="17">
        <f t="shared" si="1"/>
        <v>0</v>
      </c>
      <c r="BE232">
        <f t="shared" si="2"/>
        <v>0</v>
      </c>
    </row>
    <row r="233">
      <c r="A233" s="5">
        <v>232.0</v>
      </c>
      <c r="B233" s="5" t="s">
        <v>115</v>
      </c>
      <c r="C233" s="5" t="s">
        <v>75</v>
      </c>
      <c r="D233" s="5">
        <v>25.0</v>
      </c>
      <c r="E233" s="5">
        <v>10.0</v>
      </c>
      <c r="F233" s="5">
        <v>43.0</v>
      </c>
      <c r="H233" s="5" t="s">
        <v>169</v>
      </c>
      <c r="I233" s="12">
        <v>43311.0</v>
      </c>
      <c r="J233" s="12">
        <v>43340.0</v>
      </c>
      <c r="K233" s="12">
        <v>43307.0</v>
      </c>
      <c r="L233" s="5" t="s">
        <v>81</v>
      </c>
      <c r="M233" s="12">
        <v>43319.0</v>
      </c>
      <c r="N233" s="14">
        <v>0.4479166666666667</v>
      </c>
      <c r="O233" s="5">
        <v>1.0</v>
      </c>
      <c r="P233" s="12">
        <v>43319.0</v>
      </c>
      <c r="Q233" s="14">
        <v>0.4340277777777778</v>
      </c>
      <c r="R233" s="5">
        <v>34.96</v>
      </c>
      <c r="S233" s="12">
        <v>43319.0</v>
      </c>
      <c r="T233" s="14">
        <v>0.53125</v>
      </c>
      <c r="U233" s="5">
        <v>37.56</v>
      </c>
      <c r="V233" s="12">
        <v>43320.0</v>
      </c>
      <c r="W233" s="14">
        <v>0.53125</v>
      </c>
      <c r="X233" s="5">
        <v>51.71</v>
      </c>
      <c r="Y233" s="12">
        <v>43325.0</v>
      </c>
      <c r="Z233" s="5">
        <v>108.66</v>
      </c>
      <c r="BA233" s="17">
        <f t="shared" si="1"/>
        <v>0</v>
      </c>
      <c r="BE233">
        <f t="shared" si="2"/>
        <v>0</v>
      </c>
    </row>
    <row r="234">
      <c r="A234" s="5">
        <v>233.0</v>
      </c>
      <c r="B234" s="5" t="s">
        <v>115</v>
      </c>
      <c r="C234" s="5" t="s">
        <v>127</v>
      </c>
      <c r="D234" s="5">
        <v>25.0</v>
      </c>
      <c r="E234" s="5">
        <v>10.0</v>
      </c>
      <c r="F234" s="5">
        <v>43.0</v>
      </c>
      <c r="H234" s="5" t="s">
        <v>169</v>
      </c>
      <c r="I234" s="12">
        <v>43311.0</v>
      </c>
      <c r="J234" s="12">
        <v>43340.0</v>
      </c>
      <c r="K234" s="12">
        <v>43307.0</v>
      </c>
      <c r="L234" s="5" t="s">
        <v>81</v>
      </c>
      <c r="M234" s="12"/>
      <c r="P234" s="12">
        <v>43319.0</v>
      </c>
      <c r="Q234" s="14">
        <v>0.4361111111111111</v>
      </c>
      <c r="R234" s="5">
        <v>13.06</v>
      </c>
      <c r="S234" s="12">
        <v>43319.0</v>
      </c>
      <c r="T234" s="14">
        <v>0.53125</v>
      </c>
      <c r="U234" s="5">
        <v>14.32</v>
      </c>
      <c r="V234" s="12">
        <v>43320.0</v>
      </c>
      <c r="W234" s="14">
        <v>0.53125</v>
      </c>
      <c r="X234" s="5">
        <v>28.41</v>
      </c>
      <c r="Y234" s="12">
        <v>43325.0</v>
      </c>
      <c r="Z234" s="5">
        <v>28.07</v>
      </c>
      <c r="AA234" s="12">
        <v>43332.0</v>
      </c>
      <c r="AB234" s="5">
        <v>61.31</v>
      </c>
      <c r="BA234" s="17">
        <f t="shared" si="1"/>
        <v>0</v>
      </c>
      <c r="BE234">
        <f t="shared" si="2"/>
        <v>0</v>
      </c>
      <c r="BK234" s="5"/>
      <c r="BL234" s="5" t="s">
        <v>171</v>
      </c>
    </row>
    <row r="235">
      <c r="A235" s="5">
        <v>234.0</v>
      </c>
      <c r="B235" s="5" t="s">
        <v>115</v>
      </c>
      <c r="C235" s="5" t="s">
        <v>75</v>
      </c>
      <c r="D235" s="5">
        <v>25.0</v>
      </c>
      <c r="E235" s="5">
        <v>10.0</v>
      </c>
      <c r="F235" s="5">
        <v>43.0</v>
      </c>
      <c r="H235" s="5" t="s">
        <v>169</v>
      </c>
      <c r="I235" s="12">
        <v>43312.0</v>
      </c>
      <c r="K235" s="12">
        <v>43307.0</v>
      </c>
      <c r="L235" s="5" t="s">
        <v>81</v>
      </c>
      <c r="M235" s="12">
        <v>43319.0</v>
      </c>
      <c r="N235" s="14">
        <v>0.44722222222222224</v>
      </c>
      <c r="O235" s="5">
        <v>2.0</v>
      </c>
      <c r="P235" s="12">
        <v>43319.0</v>
      </c>
      <c r="Q235" s="14">
        <v>0.4388888888888889</v>
      </c>
      <c r="R235" s="5">
        <v>31.31</v>
      </c>
      <c r="S235" s="12">
        <v>43319.0</v>
      </c>
      <c r="T235" s="14">
        <v>0.53125</v>
      </c>
      <c r="U235" s="5">
        <v>33.35</v>
      </c>
      <c r="V235" s="12">
        <v>43320.0</v>
      </c>
      <c r="W235" s="14">
        <v>0.53125</v>
      </c>
      <c r="X235" s="5">
        <v>57.44</v>
      </c>
      <c r="Y235" s="12">
        <v>43325.0</v>
      </c>
      <c r="Z235" s="5">
        <v>119.7</v>
      </c>
      <c r="AA235" s="12">
        <v>43330.0</v>
      </c>
      <c r="AB235" s="5">
        <v>295.45</v>
      </c>
      <c r="AC235" s="5">
        <v>1.0</v>
      </c>
      <c r="AD235" s="12">
        <v>43341.0</v>
      </c>
      <c r="AE235" s="5">
        <v>946.29</v>
      </c>
      <c r="AO235" s="12">
        <v>43349.0</v>
      </c>
      <c r="AP235" s="5">
        <v>2131.9</v>
      </c>
      <c r="AQ235" s="12">
        <v>43355.0</v>
      </c>
      <c r="AR235" s="5">
        <v>2990.23</v>
      </c>
      <c r="AS235" s="12">
        <v>43361.0</v>
      </c>
      <c r="AT235" s="5">
        <v>2902.94</v>
      </c>
      <c r="AU235" s="12">
        <v>43361.0</v>
      </c>
      <c r="AV235" s="5">
        <v>2902.94</v>
      </c>
      <c r="BA235" s="17">
        <f t="shared" si="1"/>
        <v>0</v>
      </c>
      <c r="BE235">
        <f t="shared" si="2"/>
        <v>0</v>
      </c>
      <c r="BK235" s="5">
        <v>1.0</v>
      </c>
    </row>
    <row r="236">
      <c r="A236" s="5">
        <v>235.0</v>
      </c>
      <c r="B236" s="5" t="s">
        <v>115</v>
      </c>
      <c r="C236" s="5" t="s">
        <v>127</v>
      </c>
      <c r="D236" s="5">
        <v>25.0</v>
      </c>
      <c r="E236" s="5">
        <v>10.0</v>
      </c>
      <c r="F236" s="5">
        <v>43.0</v>
      </c>
      <c r="H236" s="5" t="s">
        <v>169</v>
      </c>
      <c r="I236" s="12">
        <v>43310.0</v>
      </c>
      <c r="K236" s="12">
        <v>43307.0</v>
      </c>
      <c r="L236" s="5" t="s">
        <v>81</v>
      </c>
      <c r="M236" s="12"/>
      <c r="P236" s="12">
        <v>43319.0</v>
      </c>
      <c r="Q236" s="14">
        <v>0.44027777777777777</v>
      </c>
      <c r="R236" s="5">
        <v>24.17</v>
      </c>
      <c r="S236" s="12">
        <v>43319.0</v>
      </c>
      <c r="T236" s="14">
        <v>0.53125</v>
      </c>
      <c r="U236" s="5">
        <v>26.75</v>
      </c>
      <c r="V236" s="12">
        <v>43320.0</v>
      </c>
      <c r="W236" s="14">
        <v>0.53125</v>
      </c>
      <c r="X236" s="5">
        <v>72.76</v>
      </c>
      <c r="Y236" s="12">
        <v>43324.0</v>
      </c>
      <c r="Z236" s="5">
        <v>181.86</v>
      </c>
      <c r="AA236" s="12">
        <v>43329.0</v>
      </c>
      <c r="AB236" s="5">
        <v>1070.08</v>
      </c>
      <c r="AI236" s="26">
        <v>43334.0</v>
      </c>
      <c r="AJ236" s="5">
        <v>7015.33</v>
      </c>
      <c r="BA236" s="17">
        <f t="shared" si="1"/>
        <v>0</v>
      </c>
      <c r="BE236">
        <f t="shared" si="2"/>
        <v>0</v>
      </c>
    </row>
    <row r="237">
      <c r="A237" s="5">
        <v>236.0</v>
      </c>
      <c r="B237" s="5" t="s">
        <v>115</v>
      </c>
      <c r="C237" s="5" t="s">
        <v>75</v>
      </c>
      <c r="D237" s="5">
        <v>25.0</v>
      </c>
      <c r="E237" s="5">
        <v>10.0</v>
      </c>
      <c r="F237" s="5">
        <v>43.0</v>
      </c>
      <c r="H237" s="5" t="s">
        <v>169</v>
      </c>
      <c r="I237" s="12">
        <v>43310.0</v>
      </c>
      <c r="J237" s="12">
        <v>43328.0</v>
      </c>
      <c r="K237" s="12">
        <v>43307.0</v>
      </c>
      <c r="L237" s="5" t="s">
        <v>81</v>
      </c>
      <c r="M237" s="12">
        <v>43319.0</v>
      </c>
      <c r="N237" s="14">
        <v>0.44583333333333336</v>
      </c>
      <c r="O237" s="5">
        <v>1.0</v>
      </c>
      <c r="P237" s="12">
        <v>43319.0</v>
      </c>
      <c r="Q237" s="14">
        <v>0.4409722222222222</v>
      </c>
      <c r="R237" s="5">
        <v>14.9</v>
      </c>
      <c r="S237" s="12">
        <v>43319.0</v>
      </c>
      <c r="T237" s="14">
        <v>0.53125</v>
      </c>
      <c r="U237" s="5">
        <v>14.53</v>
      </c>
      <c r="V237" s="12">
        <v>43320.0</v>
      </c>
      <c r="W237" s="14">
        <v>0.53125</v>
      </c>
      <c r="X237" s="5">
        <v>22.92</v>
      </c>
      <c r="Y237" s="12">
        <v>43325.0</v>
      </c>
      <c r="Z237" s="5">
        <v>40.46</v>
      </c>
      <c r="BA237" s="17">
        <f t="shared" si="1"/>
        <v>0</v>
      </c>
      <c r="BE237">
        <f t="shared" si="2"/>
        <v>0</v>
      </c>
      <c r="BK237" s="5"/>
      <c r="BL237" s="5" t="s">
        <v>171</v>
      </c>
    </row>
    <row r="238">
      <c r="A238" s="5">
        <v>237.0</v>
      </c>
      <c r="B238" s="5" t="s">
        <v>115</v>
      </c>
      <c r="C238" s="5" t="s">
        <v>127</v>
      </c>
      <c r="D238" s="5">
        <v>25.0</v>
      </c>
      <c r="E238" s="5">
        <v>10.0</v>
      </c>
      <c r="F238" s="5">
        <v>43.0</v>
      </c>
      <c r="H238" s="5" t="s">
        <v>169</v>
      </c>
      <c r="I238" s="12">
        <v>43310.0</v>
      </c>
      <c r="K238" s="12">
        <v>43307.0</v>
      </c>
      <c r="L238" s="5" t="s">
        <v>81</v>
      </c>
      <c r="P238" s="12">
        <v>43319.0</v>
      </c>
      <c r="Q238" s="14">
        <v>0.5840277777777778</v>
      </c>
      <c r="R238" s="5">
        <v>22.4</v>
      </c>
      <c r="S238" s="12">
        <v>43319.0</v>
      </c>
      <c r="T238" s="14">
        <v>0.6701388888888888</v>
      </c>
      <c r="U238" s="5">
        <v>27.22</v>
      </c>
      <c r="V238" s="12">
        <v>43320.0</v>
      </c>
      <c r="W238" s="14">
        <v>0.6666666666666666</v>
      </c>
      <c r="X238" s="5">
        <v>62.77</v>
      </c>
      <c r="Y238" s="12">
        <v>43324.0</v>
      </c>
      <c r="Z238" s="5">
        <v>151.37</v>
      </c>
      <c r="AA238" s="12">
        <v>43329.0</v>
      </c>
      <c r="AB238" s="5">
        <v>1057.51</v>
      </c>
      <c r="AI238" s="12">
        <v>43335.0</v>
      </c>
      <c r="AJ238" s="5">
        <v>5596.47</v>
      </c>
      <c r="BA238" s="17">
        <f t="shared" si="1"/>
        <v>0</v>
      </c>
      <c r="BE238">
        <f t="shared" si="2"/>
        <v>0</v>
      </c>
    </row>
    <row r="239">
      <c r="A239" s="5">
        <v>238.0</v>
      </c>
      <c r="B239" s="9" t="s">
        <v>115</v>
      </c>
      <c r="C239" s="9" t="s">
        <v>127</v>
      </c>
      <c r="D239" s="20">
        <v>25.0</v>
      </c>
      <c r="E239" s="20">
        <v>10.0</v>
      </c>
      <c r="F239" s="20">
        <v>43.0</v>
      </c>
      <c r="G239" s="9"/>
      <c r="H239" s="9" t="s">
        <v>169</v>
      </c>
      <c r="I239" s="35">
        <v>43312.0</v>
      </c>
      <c r="J239" s="9"/>
      <c r="K239" s="22">
        <v>43307.0</v>
      </c>
      <c r="L239" s="9" t="s">
        <v>81</v>
      </c>
      <c r="M239" s="9"/>
      <c r="N239" s="9"/>
      <c r="O239" s="9"/>
      <c r="P239" s="22">
        <v>43319.0</v>
      </c>
      <c r="Q239" s="14">
        <v>0.5854166666666667</v>
      </c>
      <c r="R239" s="5">
        <v>27.64</v>
      </c>
      <c r="S239" s="12">
        <v>43319.0</v>
      </c>
      <c r="T239" s="14">
        <v>0.6701388888888888</v>
      </c>
      <c r="U239" s="5">
        <v>30.48</v>
      </c>
      <c r="V239" s="12">
        <v>43320.0</v>
      </c>
      <c r="W239" s="14">
        <v>0.6666666666666666</v>
      </c>
      <c r="X239" s="5">
        <v>64.65</v>
      </c>
      <c r="Y239" s="12">
        <v>43325.0</v>
      </c>
      <c r="Z239" s="5">
        <v>112.58</v>
      </c>
      <c r="AA239" s="12">
        <v>43331.0</v>
      </c>
      <c r="AB239" s="5">
        <v>768.53</v>
      </c>
      <c r="AI239" s="12">
        <v>43337.0</v>
      </c>
      <c r="AJ239" s="5">
        <v>6927.48</v>
      </c>
      <c r="BA239" s="17">
        <f t="shared" si="1"/>
        <v>0</v>
      </c>
      <c r="BE239">
        <f t="shared" si="2"/>
        <v>0</v>
      </c>
    </row>
    <row r="240">
      <c r="A240" s="5">
        <v>240.0</v>
      </c>
      <c r="B240" s="5" t="s">
        <v>73</v>
      </c>
      <c r="C240" s="5" t="s">
        <v>127</v>
      </c>
      <c r="D240" s="5">
        <v>25.0</v>
      </c>
      <c r="E240" s="5">
        <v>10.0</v>
      </c>
      <c r="F240" s="5">
        <v>35.0</v>
      </c>
      <c r="H240" s="5" t="s">
        <v>174</v>
      </c>
      <c r="I240" s="12">
        <v>43327.0</v>
      </c>
      <c r="K240" s="12">
        <v>43326.0</v>
      </c>
      <c r="L240" s="9" t="s">
        <v>81</v>
      </c>
      <c r="P240" s="12">
        <v>43333.0</v>
      </c>
      <c r="Q240" s="14">
        <v>0.4027777777777778</v>
      </c>
      <c r="R240" s="5">
        <v>34.06</v>
      </c>
      <c r="S240" s="12">
        <v>43333.0</v>
      </c>
      <c r="T240" s="14">
        <v>0.4965277777777778</v>
      </c>
      <c r="U240" s="5">
        <v>35.96</v>
      </c>
      <c r="V240" s="12">
        <v>43334.0</v>
      </c>
      <c r="W240" s="14">
        <v>0.4930555555555556</v>
      </c>
      <c r="X240" s="5">
        <v>114.62</v>
      </c>
      <c r="Y240" s="12">
        <v>43336.0</v>
      </c>
      <c r="Z240" s="5">
        <v>106.11</v>
      </c>
      <c r="AA240" s="12">
        <v>43341.0</v>
      </c>
      <c r="AB240" s="5">
        <v>766.27</v>
      </c>
      <c r="AI240" s="12">
        <v>43351.0</v>
      </c>
      <c r="AJ240" s="5">
        <v>5445.75</v>
      </c>
      <c r="BA240" s="17">
        <f t="shared" si="1"/>
        <v>0</v>
      </c>
      <c r="BE240">
        <f t="shared" si="2"/>
        <v>0</v>
      </c>
    </row>
    <row r="241">
      <c r="A241" s="5">
        <v>241.0</v>
      </c>
      <c r="B241" s="5" t="s">
        <v>115</v>
      </c>
      <c r="C241" s="5" t="s">
        <v>127</v>
      </c>
      <c r="D241" s="5">
        <v>25.0</v>
      </c>
      <c r="E241" s="5">
        <v>10.0</v>
      </c>
      <c r="F241" s="5">
        <v>40.0</v>
      </c>
      <c r="H241" s="5" t="s">
        <v>117</v>
      </c>
      <c r="I241" s="12">
        <v>43327.0</v>
      </c>
      <c r="K241" s="12">
        <v>43326.0</v>
      </c>
      <c r="L241" s="9" t="s">
        <v>81</v>
      </c>
      <c r="P241" s="12">
        <v>43333.0</v>
      </c>
      <c r="Q241" s="14">
        <v>0.4027777777777778</v>
      </c>
      <c r="R241" s="5">
        <v>36.84</v>
      </c>
      <c r="S241" s="12">
        <v>43333.0</v>
      </c>
      <c r="T241" s="14">
        <v>0.4965277777777778</v>
      </c>
      <c r="U241" s="5">
        <v>40.17</v>
      </c>
      <c r="V241" s="12">
        <v>43334.0</v>
      </c>
      <c r="W241" s="14">
        <v>0.4930555555555556</v>
      </c>
      <c r="X241" s="5">
        <v>96.79</v>
      </c>
      <c r="Y241" s="12">
        <v>43337.0</v>
      </c>
      <c r="Z241" s="5">
        <v>201.14</v>
      </c>
      <c r="AA241" s="12">
        <v>43342.0</v>
      </c>
      <c r="AB241" s="5">
        <v>1083.0</v>
      </c>
      <c r="AI241" s="12">
        <v>43347.0</v>
      </c>
      <c r="AJ241" s="5">
        <v>4679.84</v>
      </c>
      <c r="BA241" s="17">
        <f t="shared" si="1"/>
        <v>0</v>
      </c>
      <c r="BE241">
        <f t="shared" si="2"/>
        <v>0</v>
      </c>
    </row>
    <row r="242">
      <c r="A242" s="5">
        <v>242.0</v>
      </c>
      <c r="B242" s="5" t="s">
        <v>115</v>
      </c>
      <c r="C242" s="5" t="s">
        <v>127</v>
      </c>
      <c r="D242" s="5">
        <v>25.0</v>
      </c>
      <c r="E242" s="5">
        <v>10.0</v>
      </c>
      <c r="F242" s="5">
        <v>42.0</v>
      </c>
      <c r="H242" s="5" t="s">
        <v>77</v>
      </c>
      <c r="I242" s="12">
        <v>43327.0</v>
      </c>
      <c r="J242" s="12">
        <v>43347.0</v>
      </c>
      <c r="K242" s="12">
        <v>43326.0</v>
      </c>
      <c r="L242" s="9" t="s">
        <v>81</v>
      </c>
      <c r="P242" s="12">
        <v>43333.0</v>
      </c>
      <c r="Q242" s="14">
        <v>0.40347222222222223</v>
      </c>
      <c r="R242" s="5">
        <v>29.98</v>
      </c>
      <c r="S242" s="12">
        <v>43333.0</v>
      </c>
      <c r="T242" s="14">
        <v>0.4965277777777778</v>
      </c>
      <c r="U242" s="5">
        <v>31.87</v>
      </c>
      <c r="V242" s="12">
        <v>43334.0</v>
      </c>
      <c r="W242" s="14">
        <v>0.4930555555555556</v>
      </c>
      <c r="X242" s="5">
        <v>46.03</v>
      </c>
      <c r="Y242" s="12">
        <v>43340.0</v>
      </c>
      <c r="Z242" s="5">
        <v>57.87</v>
      </c>
      <c r="BA242" s="17">
        <f t="shared" si="1"/>
        <v>0</v>
      </c>
      <c r="BE242">
        <f t="shared" si="2"/>
        <v>0</v>
      </c>
    </row>
    <row r="243">
      <c r="A243" s="5">
        <v>243.0</v>
      </c>
      <c r="B243" s="5" t="s">
        <v>115</v>
      </c>
      <c r="C243" s="5" t="s">
        <v>127</v>
      </c>
      <c r="D243" s="5">
        <v>25.0</v>
      </c>
      <c r="E243" s="5">
        <v>10.0</v>
      </c>
      <c r="F243" s="5">
        <v>43.0</v>
      </c>
      <c r="H243" s="5" t="s">
        <v>169</v>
      </c>
      <c r="I243" s="12">
        <v>43327.0</v>
      </c>
      <c r="K243" s="12">
        <v>43326.0</v>
      </c>
      <c r="L243" s="9" t="s">
        <v>81</v>
      </c>
      <c r="P243" s="12">
        <v>43333.0</v>
      </c>
      <c r="Q243" s="14">
        <v>0.40347222222222223</v>
      </c>
      <c r="R243" s="5">
        <v>45.85</v>
      </c>
      <c r="S243" s="12">
        <v>43333.0</v>
      </c>
      <c r="T243" s="14">
        <v>0.4965277777777778</v>
      </c>
      <c r="U243" s="5">
        <v>51.18</v>
      </c>
      <c r="V243" s="12">
        <v>43334.0</v>
      </c>
      <c r="W243" s="14">
        <v>0.4930555555555556</v>
      </c>
      <c r="X243" s="5">
        <v>92.61</v>
      </c>
      <c r="Y243" s="12">
        <v>43337.0</v>
      </c>
      <c r="Z243" s="5">
        <v>191.68</v>
      </c>
      <c r="AA243" s="12">
        <v>43342.0</v>
      </c>
      <c r="AB243" s="5">
        <v>931.28</v>
      </c>
      <c r="AI243" s="12">
        <v>43348.0</v>
      </c>
      <c r="AJ243" s="5">
        <v>6933.31</v>
      </c>
      <c r="BA243" s="17">
        <f t="shared" si="1"/>
        <v>0</v>
      </c>
      <c r="BE243">
        <f t="shared" si="2"/>
        <v>0</v>
      </c>
    </row>
    <row r="244">
      <c r="A244" s="5">
        <v>244.0</v>
      </c>
      <c r="B244" s="5" t="s">
        <v>73</v>
      </c>
      <c r="C244" s="5" t="s">
        <v>75</v>
      </c>
      <c r="D244" s="5">
        <v>25.0</v>
      </c>
      <c r="E244" s="5">
        <v>10.0</v>
      </c>
      <c r="F244" s="5">
        <v>35.0</v>
      </c>
      <c r="H244" s="5" t="s">
        <v>174</v>
      </c>
      <c r="I244" s="12">
        <v>43327.0</v>
      </c>
      <c r="J244" s="12">
        <v>43345.0</v>
      </c>
      <c r="K244" s="12">
        <v>43326.0</v>
      </c>
      <c r="L244" s="9" t="s">
        <v>81</v>
      </c>
      <c r="M244" s="12">
        <v>43333.0</v>
      </c>
      <c r="N244" s="14">
        <v>0.4263888888888889</v>
      </c>
      <c r="O244" s="5">
        <v>1.0</v>
      </c>
      <c r="P244" s="12">
        <v>43333.0</v>
      </c>
      <c r="Q244" s="14">
        <v>0.4048611111111111</v>
      </c>
      <c r="R244" s="5">
        <v>28.17</v>
      </c>
      <c r="S244" s="12">
        <v>43333.0</v>
      </c>
      <c r="T244" s="14">
        <v>0.4965277777777778</v>
      </c>
      <c r="U244" s="5">
        <v>26.48</v>
      </c>
      <c r="V244" s="12">
        <v>43334.0</v>
      </c>
      <c r="W244" s="14">
        <v>0.4930555555555556</v>
      </c>
      <c r="X244" s="5">
        <v>39.32</v>
      </c>
      <c r="Y244" s="12">
        <v>43338.0</v>
      </c>
      <c r="Z244" s="5">
        <v>74.87</v>
      </c>
      <c r="BA244" s="17">
        <f t="shared" si="1"/>
        <v>0</v>
      </c>
      <c r="BE244">
        <f t="shared" si="2"/>
        <v>0</v>
      </c>
    </row>
    <row r="245">
      <c r="A245" s="5">
        <v>245.0</v>
      </c>
      <c r="B245" s="5" t="s">
        <v>115</v>
      </c>
      <c r="C245" s="5" t="s">
        <v>75</v>
      </c>
      <c r="D245" s="5">
        <v>25.0</v>
      </c>
      <c r="E245" s="5">
        <v>10.0</v>
      </c>
      <c r="F245" s="5">
        <v>40.0</v>
      </c>
      <c r="H245" s="5" t="s">
        <v>117</v>
      </c>
      <c r="I245" s="12">
        <v>43327.0</v>
      </c>
      <c r="K245" s="12">
        <v>43326.0</v>
      </c>
      <c r="L245" s="9" t="s">
        <v>81</v>
      </c>
      <c r="M245" s="12">
        <v>43333.0</v>
      </c>
      <c r="N245" s="14">
        <v>0.4236111111111111</v>
      </c>
      <c r="O245" s="5">
        <v>1.0</v>
      </c>
      <c r="P245" s="12">
        <v>43333.0</v>
      </c>
      <c r="Q245" s="14">
        <v>0.4048611111111111</v>
      </c>
      <c r="R245" s="5">
        <v>38.45</v>
      </c>
      <c r="S245" s="12">
        <v>43333.0</v>
      </c>
      <c r="T245" s="14">
        <v>0.4965277777777778</v>
      </c>
      <c r="U245" s="5">
        <v>36.75</v>
      </c>
      <c r="V245" s="12">
        <v>43334.0</v>
      </c>
      <c r="W245" s="14">
        <v>0.4930555555555556</v>
      </c>
      <c r="X245" s="5">
        <v>52.89</v>
      </c>
      <c r="Y245" s="12">
        <v>43340.0</v>
      </c>
      <c r="Z245" s="5">
        <v>92.11</v>
      </c>
      <c r="AA245" s="12">
        <v>43347.0</v>
      </c>
      <c r="AB245" s="5">
        <v>316.07</v>
      </c>
      <c r="AC245" s="5">
        <v>1.0</v>
      </c>
      <c r="AD245" s="12">
        <v>43354.0</v>
      </c>
      <c r="AE245" s="5">
        <v>815.19</v>
      </c>
      <c r="AO245" s="12">
        <v>43361.0</v>
      </c>
      <c r="AP245" s="5">
        <v>3378.53</v>
      </c>
      <c r="BA245" s="17">
        <f t="shared" si="1"/>
        <v>0</v>
      </c>
      <c r="BE245">
        <f t="shared" si="2"/>
        <v>0</v>
      </c>
      <c r="BK245" s="5">
        <v>1.0</v>
      </c>
    </row>
    <row r="246">
      <c r="A246" s="5">
        <v>246.0</v>
      </c>
      <c r="B246" s="5" t="s">
        <v>115</v>
      </c>
      <c r="C246" s="5" t="s">
        <v>75</v>
      </c>
      <c r="D246" s="5">
        <v>25.0</v>
      </c>
      <c r="E246" s="5">
        <v>10.0</v>
      </c>
      <c r="F246" s="5">
        <v>42.0</v>
      </c>
      <c r="H246" s="5" t="s">
        <v>77</v>
      </c>
      <c r="I246" s="12">
        <v>43327.0</v>
      </c>
      <c r="J246" s="12">
        <v>43352.0</v>
      </c>
      <c r="K246" s="12">
        <v>43326.0</v>
      </c>
      <c r="L246" s="9" t="s">
        <v>81</v>
      </c>
      <c r="M246" s="12">
        <v>43333.0</v>
      </c>
      <c r="N246" s="14">
        <v>0.42083333333333334</v>
      </c>
      <c r="O246" s="5">
        <v>1.0</v>
      </c>
      <c r="P246" s="12">
        <v>43333.0</v>
      </c>
      <c r="Q246" s="14">
        <v>0.40555555555555556</v>
      </c>
      <c r="R246" s="5">
        <v>43.33</v>
      </c>
      <c r="S246" s="12">
        <v>43333.0</v>
      </c>
      <c r="T246" s="14">
        <v>0.4965277777777778</v>
      </c>
      <c r="U246" s="5">
        <v>40.71</v>
      </c>
      <c r="V246" s="12">
        <v>43334.0</v>
      </c>
      <c r="W246" s="14">
        <v>0.4930555555555556</v>
      </c>
      <c r="X246" s="5">
        <v>41.83</v>
      </c>
      <c r="Y246" s="12">
        <v>43340.0</v>
      </c>
      <c r="Z246" s="5">
        <v>89.81</v>
      </c>
      <c r="AA246" s="12">
        <v>43344.0</v>
      </c>
      <c r="AB246" s="5">
        <v>273.16</v>
      </c>
      <c r="BA246" s="17">
        <f t="shared" si="1"/>
        <v>0</v>
      </c>
      <c r="BE246">
        <f t="shared" si="2"/>
        <v>0</v>
      </c>
    </row>
    <row r="247">
      <c r="A247" s="5">
        <v>247.0</v>
      </c>
      <c r="B247" s="5" t="s">
        <v>115</v>
      </c>
      <c r="C247" s="5" t="s">
        <v>75</v>
      </c>
      <c r="D247" s="5">
        <v>25.0</v>
      </c>
      <c r="E247" s="5">
        <v>10.0</v>
      </c>
      <c r="F247" s="5">
        <v>43.0</v>
      </c>
      <c r="H247" s="5" t="s">
        <v>169</v>
      </c>
      <c r="I247" s="12">
        <v>43327.0</v>
      </c>
      <c r="J247" s="12">
        <v>43336.0</v>
      </c>
      <c r="K247" s="12">
        <v>43326.0</v>
      </c>
      <c r="L247" s="9" t="s">
        <v>81</v>
      </c>
      <c r="M247" s="12">
        <v>43333.0</v>
      </c>
      <c r="N247" s="14">
        <v>0.41944444444444445</v>
      </c>
      <c r="O247" s="5">
        <v>1.0</v>
      </c>
      <c r="P247" s="12">
        <v>43333.0</v>
      </c>
      <c r="Q247" s="14">
        <v>0.40555555555555556</v>
      </c>
      <c r="R247" s="5">
        <v>62.46</v>
      </c>
      <c r="S247" s="12">
        <v>43333.0</v>
      </c>
      <c r="T247" s="14">
        <v>0.4965277777777778</v>
      </c>
      <c r="U247" s="5">
        <v>58.8</v>
      </c>
      <c r="V247" s="12">
        <v>43334.0</v>
      </c>
      <c r="W247" s="14">
        <v>0.4930555555555556</v>
      </c>
      <c r="X247" s="5">
        <v>50.38</v>
      </c>
      <c r="BA247" s="17">
        <f t="shared" si="1"/>
        <v>0</v>
      </c>
      <c r="BE247">
        <f t="shared" si="2"/>
        <v>0</v>
      </c>
    </row>
    <row r="248">
      <c r="A248" s="5">
        <v>248.0</v>
      </c>
      <c r="B248" s="5" t="s">
        <v>73</v>
      </c>
      <c r="C248" s="5" t="s">
        <v>127</v>
      </c>
      <c r="D248" s="5">
        <v>25.0</v>
      </c>
      <c r="E248" s="5">
        <v>10.0</v>
      </c>
      <c r="F248" s="5">
        <v>35.0</v>
      </c>
      <c r="H248" s="5" t="s">
        <v>174</v>
      </c>
      <c r="I248" s="12">
        <v>43327.0</v>
      </c>
      <c r="K248" s="12">
        <v>43326.0</v>
      </c>
      <c r="L248" s="9" t="s">
        <v>81</v>
      </c>
      <c r="P248" s="12">
        <v>43333.0</v>
      </c>
      <c r="Q248" s="14">
        <v>0.40625</v>
      </c>
      <c r="R248" s="5">
        <v>28.15</v>
      </c>
      <c r="S248" s="12">
        <v>43333.0</v>
      </c>
      <c r="T248" s="14">
        <v>0.4965277777777778</v>
      </c>
      <c r="U248" s="5">
        <v>30.26</v>
      </c>
      <c r="V248" s="12">
        <v>43334.0</v>
      </c>
      <c r="W248" s="14">
        <v>0.4930555555555556</v>
      </c>
      <c r="X248" s="5">
        <v>95.45</v>
      </c>
      <c r="Y248" s="12">
        <v>43336.0</v>
      </c>
      <c r="Z248" s="5">
        <v>100.57</v>
      </c>
      <c r="AA248" s="12">
        <v>43343.0</v>
      </c>
      <c r="AB248" s="5">
        <v>783.21</v>
      </c>
      <c r="AI248" s="12">
        <v>43349.0</v>
      </c>
      <c r="AJ248" s="5">
        <v>5805.21</v>
      </c>
      <c r="BA248" s="17">
        <f t="shared" si="1"/>
        <v>0</v>
      </c>
      <c r="BE248">
        <f t="shared" si="2"/>
        <v>0</v>
      </c>
    </row>
    <row r="249">
      <c r="A249" s="5">
        <v>249.0</v>
      </c>
      <c r="B249" s="5" t="s">
        <v>115</v>
      </c>
      <c r="C249" s="5" t="s">
        <v>127</v>
      </c>
      <c r="D249" s="5">
        <v>25.0</v>
      </c>
      <c r="E249" s="5">
        <v>10.0</v>
      </c>
      <c r="F249" s="5">
        <v>40.0</v>
      </c>
      <c r="H249" s="5" t="s">
        <v>117</v>
      </c>
      <c r="I249" s="12">
        <v>43327.0</v>
      </c>
      <c r="K249" s="12">
        <v>43326.0</v>
      </c>
      <c r="L249" s="9" t="s">
        <v>81</v>
      </c>
      <c r="P249" s="12">
        <v>43333.0</v>
      </c>
      <c r="Q249" s="14">
        <v>0.40625</v>
      </c>
      <c r="R249" s="5">
        <v>25.15</v>
      </c>
      <c r="S249" s="12">
        <v>43333.0</v>
      </c>
      <c r="T249" s="14">
        <v>0.4965277777777778</v>
      </c>
      <c r="U249" s="5">
        <v>24.66</v>
      </c>
      <c r="V249" s="12">
        <v>43334.0</v>
      </c>
      <c r="W249" s="14">
        <v>0.4930555555555556</v>
      </c>
      <c r="X249" s="5">
        <v>21.48</v>
      </c>
      <c r="Y249" s="12">
        <v>43345.0</v>
      </c>
      <c r="Z249" s="5">
        <v>52.7</v>
      </c>
      <c r="AA249" s="12">
        <v>43352.0</v>
      </c>
      <c r="AB249" s="5">
        <v>142.86</v>
      </c>
      <c r="AI249" s="12">
        <v>43361.0</v>
      </c>
      <c r="AJ249" s="5">
        <v>883.27</v>
      </c>
      <c r="BA249" s="17">
        <f t="shared" si="1"/>
        <v>0</v>
      </c>
      <c r="BE249">
        <f t="shared" si="2"/>
        <v>0</v>
      </c>
      <c r="BK249" s="5">
        <v>1.0</v>
      </c>
    </row>
    <row r="250">
      <c r="A250" s="5">
        <v>250.0</v>
      </c>
      <c r="B250" s="5" t="s">
        <v>115</v>
      </c>
      <c r="C250" s="5" t="s">
        <v>127</v>
      </c>
      <c r="D250" s="5">
        <v>25.0</v>
      </c>
      <c r="E250" s="5">
        <v>10.0</v>
      </c>
      <c r="F250" s="5">
        <v>42.0</v>
      </c>
      <c r="H250" s="5" t="s">
        <v>77</v>
      </c>
      <c r="I250" s="12">
        <v>43327.0</v>
      </c>
      <c r="K250" s="12">
        <v>43326.0</v>
      </c>
      <c r="L250" s="9" t="s">
        <v>81</v>
      </c>
      <c r="P250" s="12">
        <v>43333.0</v>
      </c>
      <c r="Q250" s="14">
        <v>0.4076388888888889</v>
      </c>
      <c r="R250" s="5">
        <v>32.24</v>
      </c>
      <c r="S250" s="12">
        <v>43333.0</v>
      </c>
      <c r="T250" s="14">
        <v>0.4965277777777778</v>
      </c>
      <c r="U250" s="5">
        <v>32.55</v>
      </c>
      <c r="V250" s="12">
        <v>43334.0</v>
      </c>
      <c r="W250" s="14">
        <v>0.4930555555555556</v>
      </c>
      <c r="X250" s="5">
        <v>43.84</v>
      </c>
      <c r="Y250" s="12">
        <v>43339.0</v>
      </c>
      <c r="Z250" s="5">
        <v>89.84</v>
      </c>
      <c r="AA250" s="12">
        <v>43344.0</v>
      </c>
      <c r="AB250" s="5">
        <v>499.16</v>
      </c>
      <c r="AI250" s="12">
        <v>43351.0</v>
      </c>
      <c r="AJ250" s="5">
        <v>4192.73</v>
      </c>
      <c r="BA250" s="17">
        <f t="shared" si="1"/>
        <v>0</v>
      </c>
      <c r="BE250">
        <f t="shared" si="2"/>
        <v>0</v>
      </c>
    </row>
    <row r="251">
      <c r="A251" s="5">
        <v>251.0</v>
      </c>
      <c r="B251" s="5" t="s">
        <v>115</v>
      </c>
      <c r="C251" s="5" t="s">
        <v>127</v>
      </c>
      <c r="D251" s="5">
        <v>25.0</v>
      </c>
      <c r="E251" s="5">
        <v>10.0</v>
      </c>
      <c r="F251" s="5">
        <v>43.0</v>
      </c>
      <c r="H251" s="5" t="s">
        <v>169</v>
      </c>
      <c r="I251" s="12">
        <v>43327.0</v>
      </c>
      <c r="J251" s="12">
        <v>43334.0</v>
      </c>
      <c r="K251" s="12">
        <v>43326.0</v>
      </c>
      <c r="L251" s="9" t="s">
        <v>81</v>
      </c>
      <c r="P251" s="12">
        <v>43333.0</v>
      </c>
      <c r="Q251" s="14">
        <v>0.4076388888888889</v>
      </c>
      <c r="R251" s="5">
        <v>34.36</v>
      </c>
      <c r="S251" s="12">
        <v>43333.0</v>
      </c>
      <c r="T251" s="14">
        <v>0.4965277777777778</v>
      </c>
      <c r="U251" s="5">
        <v>28.18</v>
      </c>
      <c r="BA251" s="17">
        <f t="shared" si="1"/>
        <v>0</v>
      </c>
      <c r="BE251">
        <f t="shared" si="2"/>
        <v>0</v>
      </c>
    </row>
    <row r="252">
      <c r="A252" s="5">
        <v>252.0</v>
      </c>
      <c r="B252" s="5" t="s">
        <v>73</v>
      </c>
      <c r="C252" s="5" t="s">
        <v>75</v>
      </c>
      <c r="D252" s="5">
        <v>25.0</v>
      </c>
      <c r="E252" s="5">
        <v>10.0</v>
      </c>
      <c r="F252" s="5">
        <v>35.0</v>
      </c>
      <c r="H252" s="5" t="s">
        <v>174</v>
      </c>
      <c r="I252" s="12">
        <v>43327.0</v>
      </c>
      <c r="K252" s="12">
        <v>43326.0</v>
      </c>
      <c r="L252" s="9" t="s">
        <v>81</v>
      </c>
      <c r="M252" s="12">
        <v>43333.0</v>
      </c>
      <c r="N252" s="14">
        <v>0.4270833333333333</v>
      </c>
      <c r="O252" s="5">
        <v>1.0</v>
      </c>
      <c r="P252" s="12">
        <v>43333.0</v>
      </c>
      <c r="Q252" s="14">
        <v>0.4083333333333333</v>
      </c>
      <c r="R252" s="5">
        <v>35.73</v>
      </c>
      <c r="S252" s="12">
        <v>43333.0</v>
      </c>
      <c r="T252" s="14">
        <v>0.4965277777777778</v>
      </c>
      <c r="U252" s="5">
        <v>37.2</v>
      </c>
      <c r="V252" s="12">
        <v>43334.0</v>
      </c>
      <c r="W252" s="14">
        <v>0.4930555555555556</v>
      </c>
      <c r="X252" s="5">
        <v>60.06</v>
      </c>
      <c r="Y252" s="12">
        <v>43337.0</v>
      </c>
      <c r="Z252" s="5">
        <v>167.21</v>
      </c>
      <c r="AA252" s="12">
        <v>43344.0</v>
      </c>
      <c r="AB252" s="5">
        <v>441.8</v>
      </c>
      <c r="AU252" s="12"/>
      <c r="AV252" s="12"/>
      <c r="AW252" s="12"/>
      <c r="AX252" s="12"/>
      <c r="AY252" s="12">
        <v>43350.0</v>
      </c>
      <c r="AZ252" s="5">
        <v>576.47</v>
      </c>
      <c r="BA252" s="17">
        <f t="shared" si="1"/>
        <v>3</v>
      </c>
      <c r="BB252" s="5">
        <v>3.0</v>
      </c>
      <c r="BC252" s="5">
        <v>0.0</v>
      </c>
      <c r="BE252">
        <f t="shared" si="2"/>
        <v>3</v>
      </c>
      <c r="BF252" s="12">
        <v>43361.0</v>
      </c>
      <c r="BK252" s="5">
        <v>1.0</v>
      </c>
      <c r="BL252" s="5" t="s">
        <v>175</v>
      </c>
    </row>
    <row r="253">
      <c r="A253" s="5">
        <v>253.0</v>
      </c>
      <c r="B253" s="5" t="s">
        <v>115</v>
      </c>
      <c r="C253" s="5" t="s">
        <v>75</v>
      </c>
      <c r="D253" s="5">
        <v>25.0</v>
      </c>
      <c r="E253" s="5">
        <v>10.0</v>
      </c>
      <c r="F253" s="5">
        <v>40.0</v>
      </c>
      <c r="H253" s="5" t="s">
        <v>117</v>
      </c>
      <c r="I253" s="12">
        <v>43327.0</v>
      </c>
      <c r="K253" s="12">
        <v>43326.0</v>
      </c>
      <c r="L253" s="9" t="s">
        <v>81</v>
      </c>
      <c r="M253" s="12">
        <v>43333.0</v>
      </c>
      <c r="N253" s="14">
        <v>0.425</v>
      </c>
      <c r="O253" s="5">
        <v>1.0</v>
      </c>
      <c r="P253" s="12">
        <v>43333.0</v>
      </c>
      <c r="Q253" s="14">
        <v>0.4083333333333333</v>
      </c>
      <c r="R253" s="5">
        <v>45.0</v>
      </c>
      <c r="S253" s="12">
        <v>43333.0</v>
      </c>
      <c r="T253" s="14">
        <v>0.4965277777777778</v>
      </c>
      <c r="U253" s="5">
        <v>46.02</v>
      </c>
      <c r="V253" s="12">
        <v>43334.0</v>
      </c>
      <c r="W253" s="14">
        <v>0.4930555555555556</v>
      </c>
      <c r="X253" s="5">
        <v>93.99</v>
      </c>
      <c r="Y253" s="12">
        <v>43337.0</v>
      </c>
      <c r="Z253" s="5">
        <v>191.32</v>
      </c>
      <c r="AA253" s="12">
        <v>43342.0</v>
      </c>
      <c r="AB253" s="5">
        <v>1235.34</v>
      </c>
      <c r="AI253" s="12">
        <v>43351.0</v>
      </c>
      <c r="AJ253" s="5">
        <v>8476.05</v>
      </c>
      <c r="BA253" s="17">
        <f t="shared" si="1"/>
        <v>0</v>
      </c>
      <c r="BE253">
        <f t="shared" si="2"/>
        <v>0</v>
      </c>
      <c r="BJ253" s="5">
        <v>1.0</v>
      </c>
      <c r="BK253" s="5">
        <v>1.0</v>
      </c>
    </row>
    <row r="254">
      <c r="A254" s="5">
        <v>254.0</v>
      </c>
      <c r="B254" s="5" t="s">
        <v>115</v>
      </c>
      <c r="C254" s="5" t="s">
        <v>75</v>
      </c>
      <c r="D254" s="5">
        <v>25.0</v>
      </c>
      <c r="E254" s="5">
        <v>10.0</v>
      </c>
      <c r="F254" s="5">
        <v>42.0</v>
      </c>
      <c r="H254" s="5" t="s">
        <v>77</v>
      </c>
      <c r="I254" s="12">
        <v>43327.0</v>
      </c>
      <c r="K254" s="12">
        <v>43326.0</v>
      </c>
      <c r="L254" s="9" t="s">
        <v>81</v>
      </c>
      <c r="M254" s="12">
        <v>43333.0</v>
      </c>
      <c r="N254" s="14">
        <v>0.4222222222222222</v>
      </c>
      <c r="O254" s="5">
        <v>1.0</v>
      </c>
      <c r="P254" s="12">
        <v>43333.0</v>
      </c>
      <c r="Q254" s="14">
        <v>0.4097222222222222</v>
      </c>
      <c r="R254" s="5">
        <v>40.34</v>
      </c>
      <c r="S254" s="12">
        <v>43333.0</v>
      </c>
      <c r="T254" s="14">
        <v>0.4965277777777778</v>
      </c>
      <c r="U254" s="5">
        <v>44.33</v>
      </c>
      <c r="V254" s="12">
        <v>43334.0</v>
      </c>
      <c r="W254" s="14">
        <v>0.4930555555555556</v>
      </c>
      <c r="X254" s="5">
        <v>81.33</v>
      </c>
      <c r="Y254" s="12">
        <v>43338.0</v>
      </c>
      <c r="Z254" s="5">
        <v>159.93</v>
      </c>
      <c r="AA254" s="12">
        <v>43342.0</v>
      </c>
      <c r="AB254" s="5">
        <v>713.49</v>
      </c>
      <c r="AI254" s="12">
        <v>43348.0</v>
      </c>
      <c r="AJ254" s="5">
        <v>7429.32</v>
      </c>
      <c r="BA254" s="17">
        <f t="shared" si="1"/>
        <v>0</v>
      </c>
      <c r="BE254">
        <f t="shared" si="2"/>
        <v>0</v>
      </c>
      <c r="BJ254" s="5">
        <v>1.0</v>
      </c>
    </row>
    <row r="255">
      <c r="A255" s="5">
        <v>255.0</v>
      </c>
      <c r="B255" s="5" t="s">
        <v>115</v>
      </c>
      <c r="C255" s="5" t="s">
        <v>75</v>
      </c>
      <c r="D255" s="5">
        <v>25.0</v>
      </c>
      <c r="E255" s="5">
        <v>10.0</v>
      </c>
      <c r="F255" s="5">
        <v>43.0</v>
      </c>
      <c r="H255" s="5" t="s">
        <v>169</v>
      </c>
      <c r="I255" s="12">
        <v>43327.0</v>
      </c>
      <c r="J255" s="12">
        <v>43336.0</v>
      </c>
      <c r="K255" s="12">
        <v>43326.0</v>
      </c>
      <c r="L255" s="9" t="s">
        <v>81</v>
      </c>
      <c r="M255" s="12">
        <v>43333.0</v>
      </c>
      <c r="N255" s="14">
        <v>0.4201388888888889</v>
      </c>
      <c r="O255" s="5">
        <v>2.0</v>
      </c>
      <c r="P255" s="12">
        <v>43333.0</v>
      </c>
      <c r="Q255" s="14">
        <v>0.4097222222222222</v>
      </c>
      <c r="R255" s="5">
        <v>33.56</v>
      </c>
      <c r="S255" s="12">
        <v>43333.0</v>
      </c>
      <c r="T255" s="14">
        <v>0.4965277777777778</v>
      </c>
      <c r="U255" s="5">
        <v>32.61</v>
      </c>
      <c r="V255" s="12">
        <v>43334.0</v>
      </c>
      <c r="W255" s="14">
        <v>0.4930555555555556</v>
      </c>
      <c r="X255" s="5">
        <v>36.77</v>
      </c>
      <c r="BA255" s="17">
        <f t="shared" si="1"/>
        <v>0</v>
      </c>
      <c r="BE255">
        <f t="shared" si="2"/>
        <v>0</v>
      </c>
    </row>
    <row r="256">
      <c r="A256" s="5">
        <v>256.0</v>
      </c>
      <c r="B256" s="5" t="s">
        <v>115</v>
      </c>
      <c r="C256" s="5" t="s">
        <v>127</v>
      </c>
      <c r="D256" s="5">
        <v>25.0</v>
      </c>
      <c r="E256" s="5">
        <v>10.0</v>
      </c>
      <c r="F256" s="5">
        <v>42.0</v>
      </c>
      <c r="H256" s="5" t="s">
        <v>77</v>
      </c>
      <c r="I256" s="12">
        <v>43327.0</v>
      </c>
      <c r="K256" s="12">
        <v>43326.0</v>
      </c>
      <c r="L256" s="9" t="s">
        <v>81</v>
      </c>
      <c r="P256" s="12">
        <v>43333.0</v>
      </c>
      <c r="Q256" s="14">
        <v>0.41041666666666665</v>
      </c>
      <c r="R256" s="5">
        <v>33.88</v>
      </c>
      <c r="S256" s="12">
        <v>43333.0</v>
      </c>
      <c r="T256" s="14">
        <v>0.4965277777777778</v>
      </c>
      <c r="U256" s="5">
        <v>34.37</v>
      </c>
      <c r="V256" s="12">
        <v>43334.0</v>
      </c>
      <c r="W256" s="14">
        <v>0.4930555555555556</v>
      </c>
      <c r="X256" s="5">
        <v>44.7</v>
      </c>
      <c r="Y256" s="12">
        <v>43339.0</v>
      </c>
      <c r="Z256" s="5">
        <v>84.5</v>
      </c>
      <c r="AA256" s="12">
        <v>43344.0</v>
      </c>
      <c r="AB256" s="5">
        <v>392.76</v>
      </c>
      <c r="AC256" s="5">
        <v>1.0</v>
      </c>
      <c r="AD256" s="12">
        <v>43349.0</v>
      </c>
      <c r="AE256" s="5">
        <v>1193.78</v>
      </c>
      <c r="AI256" s="12">
        <v>43361.0</v>
      </c>
      <c r="AJ256" s="5">
        <v>4097.34</v>
      </c>
      <c r="BA256" s="17">
        <f t="shared" si="1"/>
        <v>0</v>
      </c>
      <c r="BE256">
        <f t="shared" si="2"/>
        <v>0</v>
      </c>
      <c r="BK256" s="5">
        <v>1.0</v>
      </c>
    </row>
    <row r="257">
      <c r="A257" s="5">
        <v>257.0</v>
      </c>
      <c r="B257" s="5" t="s">
        <v>115</v>
      </c>
      <c r="C257" s="5" t="s">
        <v>75</v>
      </c>
      <c r="D257" s="5">
        <v>25.0</v>
      </c>
      <c r="E257" s="5">
        <v>10.0</v>
      </c>
      <c r="F257" s="5">
        <v>42.0</v>
      </c>
      <c r="H257" s="5" t="s">
        <v>77</v>
      </c>
      <c r="I257" s="12">
        <v>43327.0</v>
      </c>
      <c r="K257" s="12">
        <v>43326.0</v>
      </c>
      <c r="L257" s="9" t="s">
        <v>81</v>
      </c>
      <c r="M257" s="12">
        <v>43333.0</v>
      </c>
      <c r="N257" s="14">
        <v>0.42291666666666666</v>
      </c>
      <c r="O257" s="5">
        <v>1.0</v>
      </c>
      <c r="P257" s="12">
        <v>43333.0</v>
      </c>
      <c r="Q257" s="14">
        <v>0.41041666666666665</v>
      </c>
      <c r="R257" s="5">
        <v>33.3</v>
      </c>
      <c r="S257" s="12">
        <v>43333.0</v>
      </c>
      <c r="T257" s="14">
        <v>0.4965277777777778</v>
      </c>
      <c r="U257" s="5">
        <v>31.81</v>
      </c>
      <c r="V257" s="12">
        <v>43334.0</v>
      </c>
      <c r="W257" s="14">
        <v>0.4930555555555556</v>
      </c>
      <c r="X257" s="5">
        <v>36.87</v>
      </c>
      <c r="Y257" s="12">
        <v>43345.0</v>
      </c>
      <c r="Z257" s="5">
        <v>81.82</v>
      </c>
      <c r="AA257" s="12">
        <v>43351.0</v>
      </c>
      <c r="AB257" s="5">
        <v>269.68</v>
      </c>
      <c r="AC257" s="5">
        <v>1.0</v>
      </c>
      <c r="AD257" s="12">
        <v>43361.0</v>
      </c>
      <c r="AE257" s="5">
        <v>1448.3</v>
      </c>
      <c r="BA257" s="17">
        <f t="shared" si="1"/>
        <v>0</v>
      </c>
      <c r="BE257">
        <f t="shared" si="2"/>
        <v>0</v>
      </c>
      <c r="BK257" s="5">
        <v>1.0</v>
      </c>
    </row>
    <row r="258">
      <c r="A258" s="5">
        <v>258.0</v>
      </c>
      <c r="B258" s="5" t="s">
        <v>115</v>
      </c>
      <c r="C258" s="5" t="s">
        <v>75</v>
      </c>
      <c r="D258" s="5">
        <v>25.0</v>
      </c>
      <c r="E258" s="5">
        <v>10.0</v>
      </c>
      <c r="F258" s="5">
        <v>42.0</v>
      </c>
      <c r="H258" s="5" t="s">
        <v>77</v>
      </c>
      <c r="I258" s="12">
        <v>43327.0</v>
      </c>
      <c r="K258" s="12">
        <v>43326.0</v>
      </c>
      <c r="L258" s="9" t="s">
        <v>81</v>
      </c>
      <c r="M258" s="12">
        <v>43333.0</v>
      </c>
      <c r="N258" s="14">
        <v>0.6027777777777777</v>
      </c>
      <c r="O258" s="5">
        <v>1.0</v>
      </c>
      <c r="P258" s="12">
        <v>43333.0</v>
      </c>
      <c r="Q258" s="14">
        <v>0.5930555555555556</v>
      </c>
      <c r="R258" s="5">
        <v>37.97</v>
      </c>
      <c r="S258" s="12">
        <v>43333.0</v>
      </c>
      <c r="T258" s="14">
        <v>0.6770833333333334</v>
      </c>
      <c r="U258" s="5">
        <v>40.98</v>
      </c>
      <c r="V258" s="12">
        <v>43334.0</v>
      </c>
      <c r="W258" s="14">
        <v>0.6736111111111112</v>
      </c>
      <c r="X258" s="5">
        <v>65.95</v>
      </c>
      <c r="Y258" s="12">
        <v>43340.0</v>
      </c>
      <c r="Z258" s="5">
        <v>157.43</v>
      </c>
      <c r="AA258" s="12">
        <v>43344.0</v>
      </c>
      <c r="AB258" s="5">
        <v>695.91</v>
      </c>
      <c r="AC258" s="5">
        <v>1.0</v>
      </c>
      <c r="AD258" s="12">
        <v>43349.0</v>
      </c>
      <c r="AE258" s="5">
        <v>3225.77</v>
      </c>
      <c r="AI258" s="12">
        <v>43361.0</v>
      </c>
      <c r="AJ258" s="5">
        <v>7497.88</v>
      </c>
      <c r="BA258" s="17">
        <f t="shared" si="1"/>
        <v>0</v>
      </c>
      <c r="BE258">
        <f t="shared" si="2"/>
        <v>0</v>
      </c>
      <c r="BK258" s="5">
        <v>1.0</v>
      </c>
    </row>
    <row r="259">
      <c r="A259" s="5">
        <v>259.0</v>
      </c>
      <c r="B259" s="5" t="s">
        <v>115</v>
      </c>
      <c r="C259" s="5" t="s">
        <v>127</v>
      </c>
      <c r="D259" s="5">
        <v>25.0</v>
      </c>
      <c r="E259" s="5">
        <v>10.0</v>
      </c>
      <c r="F259" s="5">
        <v>42.0</v>
      </c>
      <c r="H259" s="5" t="s">
        <v>77</v>
      </c>
      <c r="I259" s="12">
        <v>43327.0</v>
      </c>
      <c r="K259" s="12">
        <v>43326.0</v>
      </c>
      <c r="L259" s="9" t="s">
        <v>81</v>
      </c>
      <c r="M259" s="12"/>
      <c r="P259" s="12">
        <v>43333.0</v>
      </c>
      <c r="Q259" s="14">
        <v>0.5944444444444444</v>
      </c>
      <c r="R259" s="5">
        <v>22.3</v>
      </c>
      <c r="S259" s="12">
        <v>43333.0</v>
      </c>
      <c r="T259" s="14">
        <v>0.6770833333333334</v>
      </c>
      <c r="U259" s="5">
        <v>27.43</v>
      </c>
      <c r="V259" s="12">
        <v>43334.0</v>
      </c>
      <c r="W259" s="14">
        <v>0.6736111111111112</v>
      </c>
      <c r="X259" s="5">
        <v>42.53</v>
      </c>
      <c r="Y259" s="12">
        <v>43339.0</v>
      </c>
      <c r="Z259" s="5">
        <v>95.34</v>
      </c>
      <c r="AA259" s="12">
        <v>43344.0</v>
      </c>
      <c r="AB259" s="5">
        <v>338.12</v>
      </c>
      <c r="AC259" s="5">
        <v>1.0</v>
      </c>
      <c r="AD259" s="12">
        <v>43352.0</v>
      </c>
      <c r="AE259" s="5">
        <v>922.57</v>
      </c>
      <c r="AI259" s="12">
        <v>43361.0</v>
      </c>
      <c r="AJ259" s="5">
        <v>3753.69</v>
      </c>
      <c r="BA259" s="17">
        <f t="shared" si="1"/>
        <v>0</v>
      </c>
      <c r="BE259">
        <f t="shared" si="2"/>
        <v>0</v>
      </c>
      <c r="BK259" s="5">
        <v>1.0</v>
      </c>
    </row>
    <row r="260">
      <c r="A260" s="5">
        <v>260.0</v>
      </c>
      <c r="B260" s="5" t="s">
        <v>73</v>
      </c>
      <c r="C260" s="5" t="s">
        <v>75</v>
      </c>
      <c r="D260" s="5">
        <v>25.0</v>
      </c>
      <c r="E260" s="5">
        <v>10.0</v>
      </c>
      <c r="F260" s="5">
        <v>35.0</v>
      </c>
      <c r="H260" s="5" t="s">
        <v>174</v>
      </c>
      <c r="I260" s="12">
        <v>43327.0</v>
      </c>
      <c r="J260" s="12">
        <v>43336.0</v>
      </c>
      <c r="K260" s="12">
        <v>43326.0</v>
      </c>
      <c r="L260" s="9" t="s">
        <v>81</v>
      </c>
      <c r="M260" s="12">
        <v>43333.0</v>
      </c>
      <c r="N260" s="14">
        <v>0.6041666666666666</v>
      </c>
      <c r="O260" s="5">
        <v>1.0</v>
      </c>
      <c r="P260" s="12">
        <v>43333.0</v>
      </c>
      <c r="Q260" s="14">
        <v>0.5958333333333333</v>
      </c>
      <c r="R260" s="5">
        <v>41.14</v>
      </c>
      <c r="S260" s="12">
        <v>43333.0</v>
      </c>
      <c r="T260" s="14">
        <v>0.6770833333333334</v>
      </c>
      <c r="U260" s="5">
        <v>45.28</v>
      </c>
      <c r="V260" s="12">
        <v>43334.0</v>
      </c>
      <c r="W260" s="14">
        <v>0.6736111111111112</v>
      </c>
      <c r="X260" s="5">
        <v>53.98</v>
      </c>
      <c r="BA260" s="17">
        <f t="shared" si="1"/>
        <v>0</v>
      </c>
      <c r="BE260">
        <f t="shared" si="2"/>
        <v>0</v>
      </c>
    </row>
    <row r="261">
      <c r="A261" s="5">
        <v>261.0</v>
      </c>
      <c r="B261" s="5" t="s">
        <v>73</v>
      </c>
      <c r="C261" s="5" t="s">
        <v>127</v>
      </c>
      <c r="D261" s="5">
        <v>25.0</v>
      </c>
      <c r="E261" s="5">
        <v>10.0</v>
      </c>
      <c r="F261" s="5">
        <v>35.0</v>
      </c>
      <c r="H261" s="5" t="s">
        <v>174</v>
      </c>
      <c r="I261" s="12">
        <v>43327.0</v>
      </c>
      <c r="K261" s="12">
        <v>43326.0</v>
      </c>
      <c r="L261" s="9" t="s">
        <v>81</v>
      </c>
      <c r="M261" s="12"/>
      <c r="P261" s="12">
        <v>43333.0</v>
      </c>
      <c r="Q261" s="14">
        <v>0.5965277777777778</v>
      </c>
      <c r="R261" s="5">
        <v>25.57</v>
      </c>
      <c r="S261" s="12">
        <v>43333.0</v>
      </c>
      <c r="T261" s="14">
        <v>0.6770833333333334</v>
      </c>
      <c r="U261" s="5">
        <v>32.42</v>
      </c>
      <c r="V261" s="12">
        <v>43334.0</v>
      </c>
      <c r="W261" s="14">
        <v>0.6736111111111112</v>
      </c>
      <c r="X261" s="5">
        <v>90.23</v>
      </c>
      <c r="Y261" s="12">
        <v>43336.0</v>
      </c>
      <c r="Z261" s="5">
        <v>94.29</v>
      </c>
      <c r="AA261" s="12">
        <v>43342.0</v>
      </c>
      <c r="AB261" s="5">
        <v>340.05</v>
      </c>
      <c r="AC261" s="5">
        <v>1.0</v>
      </c>
      <c r="AD261" s="12">
        <v>43347.0</v>
      </c>
      <c r="AE261" s="5">
        <v>1183.54</v>
      </c>
      <c r="AI261" s="12">
        <v>43354.0</v>
      </c>
      <c r="AJ261" s="5">
        <v>7001.88</v>
      </c>
      <c r="BA261" s="17">
        <f t="shared" si="1"/>
        <v>0</v>
      </c>
      <c r="BE261">
        <f t="shared" si="2"/>
        <v>0</v>
      </c>
    </row>
    <row r="262">
      <c r="A262" s="5">
        <v>262.0</v>
      </c>
      <c r="B262" s="5" t="s">
        <v>115</v>
      </c>
      <c r="C262" s="5" t="s">
        <v>75</v>
      </c>
      <c r="D262" s="5">
        <v>25.0</v>
      </c>
      <c r="E262" s="5">
        <v>10.0</v>
      </c>
      <c r="F262" s="5">
        <v>43.0</v>
      </c>
      <c r="H262" s="5" t="s">
        <v>169</v>
      </c>
      <c r="I262" s="12">
        <v>43327.0</v>
      </c>
      <c r="J262" s="12">
        <v>43334.0</v>
      </c>
      <c r="K262" s="12">
        <v>43326.0</v>
      </c>
      <c r="L262" s="9" t="s">
        <v>81</v>
      </c>
      <c r="M262" s="12">
        <v>43333.0</v>
      </c>
      <c r="N262" s="14">
        <v>0.6111111111111112</v>
      </c>
      <c r="O262" s="5">
        <v>2.0</v>
      </c>
      <c r="P262" s="12">
        <v>43333.0</v>
      </c>
      <c r="Q262" s="14">
        <v>0.5972222222222222</v>
      </c>
      <c r="R262" s="5">
        <v>27.05</v>
      </c>
      <c r="S262" s="12">
        <v>43333.0</v>
      </c>
      <c r="T262" s="14">
        <v>0.6770833333333334</v>
      </c>
      <c r="U262" s="5">
        <v>28.44</v>
      </c>
      <c r="BA262" s="17">
        <f t="shared" si="1"/>
        <v>0</v>
      </c>
      <c r="BE262">
        <f t="shared" si="2"/>
        <v>0</v>
      </c>
      <c r="BK262" s="5"/>
      <c r="BL262" s="5" t="s">
        <v>176</v>
      </c>
    </row>
    <row r="263">
      <c r="A263" s="5">
        <v>263.0</v>
      </c>
      <c r="B263" s="5" t="s">
        <v>115</v>
      </c>
      <c r="C263" s="5" t="s">
        <v>127</v>
      </c>
      <c r="D263" s="5">
        <v>25.0</v>
      </c>
      <c r="E263" s="5">
        <v>10.0</v>
      </c>
      <c r="F263" s="5">
        <v>43.0</v>
      </c>
      <c r="H263" s="5" t="s">
        <v>169</v>
      </c>
      <c r="I263" s="12">
        <v>43327.0</v>
      </c>
      <c r="K263" s="12">
        <v>43326.0</v>
      </c>
      <c r="L263" s="9" t="s">
        <v>81</v>
      </c>
      <c r="M263" s="12"/>
      <c r="P263" s="12">
        <v>43333.0</v>
      </c>
      <c r="Q263" s="14">
        <v>0.5979166666666667</v>
      </c>
      <c r="R263" s="5">
        <v>35.74</v>
      </c>
      <c r="S263" s="12">
        <v>43333.0</v>
      </c>
      <c r="T263" s="14">
        <v>0.6770833333333334</v>
      </c>
      <c r="U263" s="5">
        <v>41.51</v>
      </c>
      <c r="V263" s="12">
        <v>43334.0</v>
      </c>
      <c r="W263" s="14">
        <v>0.6736111111111112</v>
      </c>
      <c r="X263" s="5">
        <v>59.57</v>
      </c>
      <c r="Y263" s="12">
        <v>43339.0</v>
      </c>
      <c r="Z263" s="5">
        <v>135.91</v>
      </c>
      <c r="AA263" s="12">
        <v>43344.0</v>
      </c>
      <c r="AB263" s="5">
        <v>970.36</v>
      </c>
      <c r="AI263" s="12">
        <v>43349.0</v>
      </c>
      <c r="AJ263" s="5">
        <v>7263.86</v>
      </c>
      <c r="BA263" s="17">
        <f t="shared" si="1"/>
        <v>0</v>
      </c>
      <c r="BE263">
        <f t="shared" si="2"/>
        <v>0</v>
      </c>
    </row>
    <row r="264">
      <c r="A264" s="5">
        <v>264.0</v>
      </c>
      <c r="B264" s="5" t="s">
        <v>115</v>
      </c>
      <c r="C264" s="5" t="s">
        <v>75</v>
      </c>
      <c r="D264" s="5">
        <v>25.0</v>
      </c>
      <c r="E264" s="5">
        <v>10.0</v>
      </c>
      <c r="F264" s="5">
        <v>42.0</v>
      </c>
      <c r="H264" s="5" t="s">
        <v>77</v>
      </c>
      <c r="I264" s="12">
        <v>43327.0</v>
      </c>
      <c r="J264" s="12">
        <v>43337.0</v>
      </c>
      <c r="K264" s="12">
        <v>43326.0</v>
      </c>
      <c r="L264" s="9" t="s">
        <v>81</v>
      </c>
      <c r="M264" s="12">
        <v>43334.0</v>
      </c>
      <c r="N264" s="14">
        <v>0.40347222222222223</v>
      </c>
      <c r="O264" s="5">
        <v>1.0</v>
      </c>
      <c r="P264" s="12">
        <v>43334.0</v>
      </c>
      <c r="Q264" s="14">
        <v>0.38819444444444445</v>
      </c>
      <c r="R264" s="5">
        <v>35.33</v>
      </c>
      <c r="S264" s="12">
        <v>43334.0</v>
      </c>
      <c r="T264" s="14">
        <v>0.49236111111111114</v>
      </c>
      <c r="U264" s="5">
        <v>36.7</v>
      </c>
      <c r="V264" s="12">
        <v>43335.0</v>
      </c>
      <c r="W264" s="14">
        <v>0.49236111111111114</v>
      </c>
      <c r="X264" s="5">
        <v>49.78</v>
      </c>
      <c r="BA264" s="17">
        <f t="shared" si="1"/>
        <v>0</v>
      </c>
      <c r="BE264">
        <f t="shared" si="2"/>
        <v>0</v>
      </c>
    </row>
    <row r="265">
      <c r="A265" s="5">
        <v>265.0</v>
      </c>
      <c r="B265" s="5" t="s">
        <v>115</v>
      </c>
      <c r="C265" s="5" t="s">
        <v>127</v>
      </c>
      <c r="D265" s="5">
        <v>25.0</v>
      </c>
      <c r="E265" s="5">
        <v>10.0</v>
      </c>
      <c r="F265" s="5">
        <v>42.0</v>
      </c>
      <c r="H265" s="5" t="s">
        <v>77</v>
      </c>
      <c r="I265" s="12">
        <v>43327.0</v>
      </c>
      <c r="J265" s="12">
        <v>43347.0</v>
      </c>
      <c r="K265" s="12">
        <v>43326.0</v>
      </c>
      <c r="L265" s="9" t="s">
        <v>81</v>
      </c>
      <c r="M265" s="12"/>
      <c r="P265" s="12">
        <v>43334.0</v>
      </c>
      <c r="Q265" s="14">
        <v>0.3888888888888889</v>
      </c>
      <c r="R265" s="5">
        <v>31.6</v>
      </c>
      <c r="S265" s="12">
        <v>43334.0</v>
      </c>
      <c r="T265" s="14">
        <v>0.49236111111111114</v>
      </c>
      <c r="U265" s="5">
        <v>31.76</v>
      </c>
      <c r="V265" s="12">
        <v>43335.0</v>
      </c>
      <c r="W265" s="14">
        <v>0.49236111111111114</v>
      </c>
      <c r="X265" s="5">
        <v>40.6</v>
      </c>
      <c r="Y265" s="12">
        <v>43345.0</v>
      </c>
      <c r="Z265" s="5">
        <v>50.94</v>
      </c>
      <c r="BA265" s="17">
        <f t="shared" si="1"/>
        <v>0</v>
      </c>
      <c r="BE265">
        <f t="shared" si="2"/>
        <v>0</v>
      </c>
    </row>
    <row r="266">
      <c r="A266" s="5">
        <v>266.0</v>
      </c>
      <c r="B266" s="5" t="s">
        <v>115</v>
      </c>
      <c r="C266" s="5" t="s">
        <v>75</v>
      </c>
      <c r="D266" s="5">
        <v>25.0</v>
      </c>
      <c r="E266" s="5">
        <v>10.0</v>
      </c>
      <c r="F266" s="5">
        <v>43.0</v>
      </c>
      <c r="H266" s="5" t="s">
        <v>169</v>
      </c>
      <c r="I266" s="12">
        <v>43327.0</v>
      </c>
      <c r="K266" s="12">
        <v>43326.0</v>
      </c>
      <c r="L266" s="9" t="s">
        <v>81</v>
      </c>
      <c r="M266" s="12">
        <v>43334.0</v>
      </c>
      <c r="N266" s="14">
        <v>0.4048611111111111</v>
      </c>
      <c r="O266" s="5">
        <v>1.0</v>
      </c>
      <c r="P266" s="12">
        <v>43334.0</v>
      </c>
      <c r="Q266" s="14">
        <v>0.3909722222222222</v>
      </c>
      <c r="R266" s="5">
        <v>34.93</v>
      </c>
      <c r="S266" s="12">
        <v>43334.0</v>
      </c>
      <c r="T266" s="14">
        <v>0.49236111111111114</v>
      </c>
      <c r="U266" s="5">
        <v>40.42</v>
      </c>
      <c r="V266" s="12">
        <v>43335.0</v>
      </c>
      <c r="W266" s="14">
        <v>0.49236111111111114</v>
      </c>
      <c r="X266" s="5">
        <v>56.89</v>
      </c>
      <c r="Y266" s="12">
        <v>43343.0</v>
      </c>
      <c r="Z266" s="5">
        <v>87.97</v>
      </c>
      <c r="AA266" s="12">
        <v>43353.0</v>
      </c>
      <c r="AB266" s="5">
        <v>214.91</v>
      </c>
      <c r="BA266" s="17">
        <f t="shared" si="1"/>
        <v>0</v>
      </c>
      <c r="BE266">
        <f t="shared" si="2"/>
        <v>0</v>
      </c>
      <c r="BK266" s="5">
        <v>1.0</v>
      </c>
    </row>
    <row r="267">
      <c r="A267" s="5">
        <v>267.0</v>
      </c>
      <c r="B267" s="5" t="s">
        <v>115</v>
      </c>
      <c r="C267" s="5" t="s">
        <v>127</v>
      </c>
      <c r="D267" s="5">
        <v>25.0</v>
      </c>
      <c r="E267" s="5">
        <v>10.0</v>
      </c>
      <c r="F267" s="5">
        <v>43.0</v>
      </c>
      <c r="H267" s="5" t="s">
        <v>169</v>
      </c>
      <c r="I267" s="12">
        <v>43328.0</v>
      </c>
      <c r="K267" s="12">
        <v>43326.0</v>
      </c>
      <c r="L267" s="9" t="s">
        <v>81</v>
      </c>
      <c r="M267" s="12"/>
      <c r="P267" s="12">
        <v>43334.0</v>
      </c>
      <c r="Q267" s="14">
        <v>0.39375</v>
      </c>
      <c r="R267" s="5">
        <v>40.28</v>
      </c>
      <c r="S267" s="12">
        <v>43334.0</v>
      </c>
      <c r="T267" s="14">
        <v>0.49236111111111114</v>
      </c>
      <c r="U267" s="5">
        <v>50.73</v>
      </c>
      <c r="V267" s="12">
        <v>43335.0</v>
      </c>
      <c r="W267" s="14">
        <v>0.49236111111111114</v>
      </c>
      <c r="X267" s="5">
        <v>92.24</v>
      </c>
      <c r="Y267" s="12">
        <v>43339.0</v>
      </c>
      <c r="Z267" s="5">
        <v>372.42</v>
      </c>
      <c r="AA267" s="12">
        <v>43342.0</v>
      </c>
      <c r="AB267" s="5">
        <v>1236.94</v>
      </c>
      <c r="AI267" s="12">
        <v>43347.0</v>
      </c>
      <c r="AJ267" s="5">
        <v>5957.39</v>
      </c>
      <c r="BA267" s="17">
        <f t="shared" si="1"/>
        <v>0</v>
      </c>
      <c r="BE267">
        <f t="shared" si="2"/>
        <v>0</v>
      </c>
    </row>
    <row r="268">
      <c r="A268" s="5">
        <v>268.0</v>
      </c>
      <c r="B268" s="5" t="s">
        <v>115</v>
      </c>
      <c r="C268" s="5" t="s">
        <v>75</v>
      </c>
      <c r="D268" s="5">
        <v>25.0</v>
      </c>
      <c r="E268" s="5">
        <v>10.0</v>
      </c>
      <c r="F268" s="5">
        <v>40.0</v>
      </c>
      <c r="H268" s="5" t="s">
        <v>117</v>
      </c>
      <c r="I268" s="12">
        <v>43328.0</v>
      </c>
      <c r="K268" s="12">
        <v>43326.0</v>
      </c>
      <c r="L268" s="9" t="s">
        <v>81</v>
      </c>
      <c r="M268" s="12">
        <v>43334.0</v>
      </c>
      <c r="N268" s="14">
        <v>0.40625</v>
      </c>
      <c r="O268" s="5">
        <v>2.0</v>
      </c>
      <c r="P268" s="12">
        <v>43334.0</v>
      </c>
      <c r="Q268" s="14">
        <v>0.3972222222222222</v>
      </c>
      <c r="R268" s="5">
        <v>27.39</v>
      </c>
      <c r="S268" s="12">
        <v>43334.0</v>
      </c>
      <c r="T268" s="14">
        <v>0.49236111111111114</v>
      </c>
      <c r="U268" s="5">
        <v>31.96</v>
      </c>
      <c r="V268" s="12">
        <v>43335.0</v>
      </c>
      <c r="W268" s="14">
        <v>0.49236111111111114</v>
      </c>
      <c r="X268" s="5">
        <v>87.51</v>
      </c>
      <c r="Y268" s="12">
        <v>43338.0</v>
      </c>
      <c r="Z268" s="5">
        <v>162.75</v>
      </c>
      <c r="AA268" s="12">
        <v>43342.0</v>
      </c>
      <c r="AB268" s="5">
        <v>910.55</v>
      </c>
      <c r="AM268" s="12">
        <v>43361.0</v>
      </c>
      <c r="AN268" s="5">
        <v>7465.75</v>
      </c>
      <c r="BA268" s="17">
        <f t="shared" si="1"/>
        <v>0</v>
      </c>
      <c r="BE268">
        <f t="shared" si="2"/>
        <v>0</v>
      </c>
      <c r="BK268" s="5">
        <v>1.0</v>
      </c>
    </row>
    <row r="269">
      <c r="A269" s="5">
        <v>269.0</v>
      </c>
      <c r="B269" s="5" t="s">
        <v>115</v>
      </c>
      <c r="C269" s="5" t="s">
        <v>127</v>
      </c>
      <c r="D269" s="5">
        <v>25.0</v>
      </c>
      <c r="E269" s="5">
        <v>10.0</v>
      </c>
      <c r="F269" s="5">
        <v>40.0</v>
      </c>
      <c r="H269" s="5" t="s">
        <v>117</v>
      </c>
      <c r="I269" s="12">
        <v>43328.0</v>
      </c>
      <c r="K269" s="12">
        <v>43326.0</v>
      </c>
      <c r="L269" s="9" t="s">
        <v>81</v>
      </c>
      <c r="M269" s="12"/>
      <c r="P269" s="12">
        <v>43334.0</v>
      </c>
      <c r="Q269" s="14">
        <v>0.39791666666666664</v>
      </c>
      <c r="R269" s="5">
        <v>35.35</v>
      </c>
      <c r="S269" s="12">
        <v>43334.0</v>
      </c>
      <c r="T269" s="14">
        <v>0.49236111111111114</v>
      </c>
      <c r="U269" s="5">
        <v>38.42</v>
      </c>
      <c r="V269" s="12">
        <v>43335.0</v>
      </c>
      <c r="W269" s="14">
        <v>0.49236111111111114</v>
      </c>
      <c r="X269" s="5">
        <v>139.06</v>
      </c>
      <c r="Y269" s="12">
        <v>43337.0</v>
      </c>
      <c r="Z269" s="5">
        <v>178.2</v>
      </c>
      <c r="AA269" s="12">
        <v>43345.0</v>
      </c>
      <c r="AB269" s="5">
        <v>1183.61</v>
      </c>
      <c r="AI269" s="12">
        <v>43351.0</v>
      </c>
      <c r="AJ269" s="5">
        <v>8479.22</v>
      </c>
      <c r="BA269" s="17">
        <f t="shared" si="1"/>
        <v>0</v>
      </c>
      <c r="BE269">
        <f t="shared" si="2"/>
        <v>0</v>
      </c>
    </row>
    <row r="270">
      <c r="A270" s="5">
        <v>270.0</v>
      </c>
      <c r="B270" s="5" t="s">
        <v>73</v>
      </c>
      <c r="C270" s="5" t="s">
        <v>75</v>
      </c>
      <c r="D270" s="5">
        <v>25.0</v>
      </c>
      <c r="E270" s="5">
        <v>10.0</v>
      </c>
      <c r="F270" s="5">
        <v>35.0</v>
      </c>
      <c r="H270" s="5" t="s">
        <v>174</v>
      </c>
      <c r="I270" s="12">
        <v>43328.0</v>
      </c>
      <c r="K270" s="12">
        <v>43326.0</v>
      </c>
      <c r="L270" s="9" t="s">
        <v>81</v>
      </c>
      <c r="M270" s="12">
        <v>43334.0</v>
      </c>
      <c r="N270" s="14">
        <v>0.40694444444444444</v>
      </c>
      <c r="O270" s="5">
        <v>1.0</v>
      </c>
      <c r="P270" s="12">
        <v>43334.0</v>
      </c>
      <c r="Q270" s="14">
        <v>0.39861111111111114</v>
      </c>
      <c r="R270" s="5">
        <v>36.56</v>
      </c>
      <c r="S270" s="12">
        <v>43334.0</v>
      </c>
      <c r="T270" s="14">
        <v>0.49236111111111114</v>
      </c>
      <c r="U270" s="5">
        <v>39.57</v>
      </c>
      <c r="V270" s="12">
        <v>43335.0</v>
      </c>
      <c r="W270" s="14">
        <v>0.49236111111111114</v>
      </c>
      <c r="X270" s="5">
        <v>176.22</v>
      </c>
      <c r="Y270" s="12">
        <v>43337.0</v>
      </c>
      <c r="Z270" s="5">
        <v>295.57</v>
      </c>
      <c r="AA270" s="12">
        <v>43342.0</v>
      </c>
      <c r="AB270" s="5">
        <v>1568.01</v>
      </c>
      <c r="AI270" s="12">
        <v>43348.0</v>
      </c>
      <c r="AJ270" s="5">
        <v>9423.89</v>
      </c>
      <c r="BA270" s="17">
        <f t="shared" si="1"/>
        <v>0</v>
      </c>
      <c r="BE270">
        <f t="shared" si="2"/>
        <v>0</v>
      </c>
      <c r="BJ270" s="5">
        <v>1.0</v>
      </c>
    </row>
    <row r="271">
      <c r="A271" s="5">
        <v>271.0</v>
      </c>
      <c r="B271" s="5" t="s">
        <v>73</v>
      </c>
      <c r="C271" s="5" t="s">
        <v>127</v>
      </c>
      <c r="D271" s="5">
        <v>25.0</v>
      </c>
      <c r="E271" s="5">
        <v>10.0</v>
      </c>
      <c r="F271" s="5">
        <v>35.0</v>
      </c>
      <c r="H271" s="5" t="s">
        <v>174</v>
      </c>
      <c r="I271" s="12">
        <v>43328.0</v>
      </c>
      <c r="J271" s="23">
        <v>43339.0</v>
      </c>
      <c r="K271" s="12">
        <v>43326.0</v>
      </c>
      <c r="L271" s="9" t="s">
        <v>81</v>
      </c>
      <c r="M271" s="12"/>
      <c r="P271" s="12">
        <v>43334.0</v>
      </c>
      <c r="Q271" s="14">
        <v>0.3993055555555556</v>
      </c>
      <c r="R271" s="5">
        <v>35.41</v>
      </c>
      <c r="S271" s="12">
        <v>43334.0</v>
      </c>
      <c r="T271" s="14">
        <v>0.49236111111111114</v>
      </c>
      <c r="U271" s="5">
        <v>40.06</v>
      </c>
      <c r="V271" s="12">
        <v>43335.0</v>
      </c>
      <c r="W271" s="14">
        <v>0.49236111111111114</v>
      </c>
      <c r="X271" s="5">
        <v>154.86</v>
      </c>
      <c r="Y271" s="12">
        <v>43336.0</v>
      </c>
      <c r="Z271" s="5">
        <v>140.69</v>
      </c>
      <c r="AA271" s="12">
        <v>43341.0</v>
      </c>
      <c r="AB271" s="5">
        <v>1098.09</v>
      </c>
      <c r="AI271" s="12">
        <v>43347.0</v>
      </c>
      <c r="AJ271" s="5">
        <v>6768.11</v>
      </c>
      <c r="BA271" s="17">
        <f t="shared" si="1"/>
        <v>0</v>
      </c>
      <c r="BE271">
        <f t="shared" si="2"/>
        <v>0</v>
      </c>
    </row>
    <row r="272">
      <c r="A272" s="5">
        <v>272.0</v>
      </c>
      <c r="B272" s="5" t="s">
        <v>115</v>
      </c>
      <c r="C272" s="5" t="s">
        <v>127</v>
      </c>
      <c r="D272" s="5">
        <v>25.0</v>
      </c>
      <c r="E272" s="5">
        <v>10.0</v>
      </c>
      <c r="F272" s="5">
        <v>42.0</v>
      </c>
      <c r="H272" s="5" t="s">
        <v>77</v>
      </c>
      <c r="I272" s="12">
        <v>43328.0</v>
      </c>
      <c r="K272" s="12">
        <v>43326.0</v>
      </c>
      <c r="L272" s="9" t="s">
        <v>81</v>
      </c>
      <c r="M272" s="12"/>
      <c r="P272" s="12">
        <v>43334.0</v>
      </c>
      <c r="Q272" s="14">
        <v>0.43680555555555556</v>
      </c>
      <c r="R272" s="5">
        <v>33.7</v>
      </c>
      <c r="S272" s="26">
        <v>43334.0</v>
      </c>
      <c r="T272" s="14">
        <v>0.5243055555555556</v>
      </c>
      <c r="U272" s="5">
        <v>37.49</v>
      </c>
      <c r="V272" s="12">
        <v>43335.0</v>
      </c>
      <c r="W272" s="14">
        <v>0.5243055555555556</v>
      </c>
      <c r="X272" s="5">
        <v>67.08</v>
      </c>
      <c r="Y272" s="12">
        <v>43340.0</v>
      </c>
      <c r="Z272" s="5">
        <v>284.62</v>
      </c>
      <c r="AA272" s="12">
        <v>43344.0</v>
      </c>
      <c r="AB272" s="5">
        <v>1352.98</v>
      </c>
      <c r="AI272" s="12">
        <v>43349.0</v>
      </c>
      <c r="AJ272" s="5">
        <v>7205.42</v>
      </c>
      <c r="BA272" s="17">
        <f t="shared" si="1"/>
        <v>0</v>
      </c>
      <c r="BE272">
        <f t="shared" si="2"/>
        <v>0</v>
      </c>
    </row>
    <row r="273">
      <c r="A273" s="5">
        <v>273.0</v>
      </c>
      <c r="B273" s="5" t="s">
        <v>73</v>
      </c>
      <c r="C273" s="5" t="s">
        <v>127</v>
      </c>
      <c r="D273" s="5">
        <v>25.0</v>
      </c>
      <c r="E273" s="5">
        <v>10.0</v>
      </c>
      <c r="F273" s="5">
        <v>35.0</v>
      </c>
      <c r="H273" s="5" t="s">
        <v>174</v>
      </c>
      <c r="I273" s="12">
        <v>43327.0</v>
      </c>
      <c r="K273" s="12">
        <v>43326.0</v>
      </c>
      <c r="L273" s="9" t="s">
        <v>81</v>
      </c>
      <c r="P273" s="26">
        <v>43334.0</v>
      </c>
      <c r="Q273" s="14">
        <v>0.5979166666666667</v>
      </c>
      <c r="R273" s="5">
        <v>35.32</v>
      </c>
      <c r="S273" s="26">
        <v>43334.0</v>
      </c>
      <c r="T273" s="14">
        <v>0.6701388888888888</v>
      </c>
      <c r="U273" s="5">
        <v>42.56</v>
      </c>
      <c r="V273" s="12">
        <v>43335.0</v>
      </c>
      <c r="W273" s="14">
        <v>0.6701388888888888</v>
      </c>
      <c r="X273" s="5">
        <v>155.67</v>
      </c>
      <c r="Y273" s="12">
        <v>43337.0</v>
      </c>
      <c r="Z273" s="5">
        <v>176.39</v>
      </c>
      <c r="AA273" s="12">
        <v>43343.0</v>
      </c>
      <c r="AB273" s="5">
        <v>713.92</v>
      </c>
      <c r="AI273" s="12">
        <v>43349.0</v>
      </c>
      <c r="AJ273" s="5">
        <v>6035.77</v>
      </c>
      <c r="BA273" s="17">
        <f t="shared" si="1"/>
        <v>0</v>
      </c>
      <c r="BE273">
        <f t="shared" si="2"/>
        <v>0</v>
      </c>
    </row>
    <row r="274">
      <c r="A274" s="5">
        <v>274.0</v>
      </c>
      <c r="B274" s="5" t="s">
        <v>73</v>
      </c>
      <c r="C274" s="5" t="s">
        <v>75</v>
      </c>
      <c r="D274" s="5">
        <v>25.0</v>
      </c>
      <c r="E274" s="5">
        <v>10.0</v>
      </c>
      <c r="F274" s="5">
        <v>35.0</v>
      </c>
      <c r="H274" s="5" t="s">
        <v>174</v>
      </c>
      <c r="I274" s="12">
        <v>43327.0</v>
      </c>
      <c r="J274" s="12">
        <v>43351.0</v>
      </c>
      <c r="K274" s="12">
        <v>43326.0</v>
      </c>
      <c r="L274" s="9" t="s">
        <v>81</v>
      </c>
      <c r="M274" s="26">
        <v>43334.0</v>
      </c>
      <c r="N274" s="14">
        <v>0.6027777777777777</v>
      </c>
      <c r="O274" s="5">
        <v>1.0</v>
      </c>
      <c r="P274" s="26">
        <v>43334.0</v>
      </c>
      <c r="Q274" s="14">
        <v>0.6125</v>
      </c>
      <c r="R274" s="5">
        <v>28.09</v>
      </c>
      <c r="S274" s="26">
        <v>43334.0</v>
      </c>
      <c r="T274" s="14">
        <v>0.6701388888888888</v>
      </c>
      <c r="U274" s="5">
        <v>28.57</v>
      </c>
      <c r="V274" s="12">
        <v>43335.0</v>
      </c>
      <c r="W274" s="14">
        <v>0.6701388888888888</v>
      </c>
      <c r="X274" s="5">
        <v>41.88</v>
      </c>
      <c r="Y274" s="12">
        <v>43341.0</v>
      </c>
      <c r="Z274" s="5">
        <v>88.74</v>
      </c>
      <c r="BA274" s="17">
        <f t="shared" si="1"/>
        <v>0</v>
      </c>
      <c r="BE274">
        <f t="shared" si="2"/>
        <v>0</v>
      </c>
    </row>
    <row r="275">
      <c r="A275" s="5">
        <v>275.0</v>
      </c>
      <c r="B275" s="5" t="s">
        <v>115</v>
      </c>
      <c r="C275" s="5" t="s">
        <v>127</v>
      </c>
      <c r="D275" s="5">
        <v>25.0</v>
      </c>
      <c r="E275" s="5">
        <v>10.0</v>
      </c>
      <c r="F275" s="5">
        <v>40.0</v>
      </c>
      <c r="H275" s="5" t="s">
        <v>117</v>
      </c>
      <c r="I275" s="12">
        <v>43327.0</v>
      </c>
      <c r="J275" s="12">
        <v>43343.0</v>
      </c>
      <c r="K275" s="12">
        <v>43326.0</v>
      </c>
      <c r="L275" s="9" t="s">
        <v>81</v>
      </c>
      <c r="P275" s="26">
        <v>43334.0</v>
      </c>
      <c r="Q275" s="14">
        <v>0.6131944444444445</v>
      </c>
      <c r="R275" s="5">
        <v>25.09</v>
      </c>
      <c r="S275" s="26">
        <v>43334.0</v>
      </c>
      <c r="T275" s="14">
        <v>0.6701388888888888</v>
      </c>
      <c r="U275" s="5">
        <v>28.43</v>
      </c>
      <c r="V275" s="12">
        <v>43335.0</v>
      </c>
      <c r="W275" s="14">
        <v>0.6701388888888888</v>
      </c>
      <c r="X275" s="5">
        <v>50.03</v>
      </c>
      <c r="Y275" s="12">
        <v>43341.0</v>
      </c>
      <c r="Z275" s="5">
        <v>54.75</v>
      </c>
      <c r="BA275" s="17">
        <f t="shared" si="1"/>
        <v>0</v>
      </c>
      <c r="BE275">
        <f t="shared" si="2"/>
        <v>0</v>
      </c>
    </row>
    <row r="276">
      <c r="A276" s="5">
        <v>276.0</v>
      </c>
      <c r="B276" s="5" t="s">
        <v>115</v>
      </c>
      <c r="C276" s="5" t="s">
        <v>75</v>
      </c>
      <c r="D276" s="5">
        <v>25.0</v>
      </c>
      <c r="E276" s="5">
        <v>10.0</v>
      </c>
      <c r="F276" s="5">
        <v>40.0</v>
      </c>
      <c r="H276" s="5" t="s">
        <v>117</v>
      </c>
      <c r="I276" s="12">
        <v>43328.0</v>
      </c>
      <c r="K276" s="12">
        <v>43326.0</v>
      </c>
      <c r="L276" s="9" t="s">
        <v>81</v>
      </c>
      <c r="M276" s="26">
        <v>43334.0</v>
      </c>
      <c r="N276" s="14">
        <v>0.6041666666666666</v>
      </c>
      <c r="O276" s="5">
        <v>2.0</v>
      </c>
      <c r="P276" s="26">
        <v>43334.0</v>
      </c>
      <c r="Q276" s="14">
        <v>0.6131944444444445</v>
      </c>
      <c r="R276" s="5">
        <v>31.98</v>
      </c>
      <c r="S276" s="26">
        <v>43334.0</v>
      </c>
      <c r="T276" s="14">
        <v>0.6701388888888888</v>
      </c>
      <c r="U276" s="5">
        <v>36.07</v>
      </c>
      <c r="V276" s="12">
        <v>43335.0</v>
      </c>
      <c r="W276" s="14">
        <v>0.6701388888888888</v>
      </c>
      <c r="X276" s="5">
        <v>78.29</v>
      </c>
      <c r="Y276" s="12">
        <v>43339.0</v>
      </c>
      <c r="Z276" s="5">
        <v>123.52</v>
      </c>
      <c r="AA276" s="12">
        <v>43343.0</v>
      </c>
      <c r="AB276" s="5">
        <v>526.39</v>
      </c>
      <c r="AC276" s="5">
        <v>1.0</v>
      </c>
      <c r="AD276" s="12">
        <v>43348.0</v>
      </c>
      <c r="AE276" s="5">
        <v>2140.78</v>
      </c>
      <c r="AO276" s="12">
        <v>43361.0</v>
      </c>
      <c r="AP276" s="5">
        <v>13152.03</v>
      </c>
      <c r="BA276" s="17">
        <f t="shared" si="1"/>
        <v>0</v>
      </c>
      <c r="BE276">
        <f t="shared" si="2"/>
        <v>0</v>
      </c>
      <c r="BK276" s="5">
        <v>1.0</v>
      </c>
    </row>
    <row r="277">
      <c r="A277" s="5">
        <v>277.0</v>
      </c>
      <c r="B277" s="5" t="s">
        <v>115</v>
      </c>
      <c r="C277" s="5" t="s">
        <v>127</v>
      </c>
      <c r="D277" s="5">
        <v>25.0</v>
      </c>
      <c r="E277" s="5">
        <v>10.0</v>
      </c>
      <c r="F277" s="5">
        <v>42.0</v>
      </c>
      <c r="H277" s="5" t="s">
        <v>77</v>
      </c>
      <c r="I277" s="12">
        <v>43327.0</v>
      </c>
      <c r="K277" s="12">
        <v>43326.0</v>
      </c>
      <c r="L277" s="9" t="s">
        <v>81</v>
      </c>
      <c r="P277" s="26">
        <v>43334.0</v>
      </c>
      <c r="Q277" s="14">
        <v>0.6076388888888888</v>
      </c>
      <c r="R277" s="5">
        <v>29.35</v>
      </c>
      <c r="S277" s="26">
        <v>43334.0</v>
      </c>
      <c r="T277" s="14">
        <v>0.6701388888888888</v>
      </c>
      <c r="U277" s="5">
        <v>32.29</v>
      </c>
      <c r="V277" s="12">
        <v>43335.0</v>
      </c>
      <c r="W277" s="14">
        <v>0.6701388888888888</v>
      </c>
      <c r="X277" s="5">
        <v>67.47</v>
      </c>
      <c r="Y277" s="12">
        <v>43339.0</v>
      </c>
      <c r="Z277" s="5">
        <v>148.64</v>
      </c>
      <c r="AA277" s="12">
        <v>43344.0</v>
      </c>
      <c r="AB277" s="5">
        <v>838.32</v>
      </c>
      <c r="AI277" s="12">
        <v>43350.0</v>
      </c>
      <c r="AJ277" s="5">
        <v>6472.64</v>
      </c>
      <c r="BA277" s="17">
        <f t="shared" si="1"/>
        <v>0</v>
      </c>
      <c r="BE277">
        <f t="shared" si="2"/>
        <v>0</v>
      </c>
    </row>
    <row r="278">
      <c r="A278" s="5">
        <v>278.0</v>
      </c>
      <c r="B278" s="5" t="s">
        <v>115</v>
      </c>
      <c r="C278" s="5" t="s">
        <v>75</v>
      </c>
      <c r="D278" s="5">
        <v>25.0</v>
      </c>
      <c r="E278" s="5">
        <v>10.0</v>
      </c>
      <c r="F278" s="5">
        <v>42.0</v>
      </c>
      <c r="H278" s="5" t="s">
        <v>77</v>
      </c>
      <c r="I278" s="12">
        <v>43327.0</v>
      </c>
      <c r="J278" s="12">
        <v>43345.0</v>
      </c>
      <c r="K278" s="12">
        <v>43326.0</v>
      </c>
      <c r="L278" s="9" t="s">
        <v>81</v>
      </c>
      <c r="M278" s="12">
        <v>43334.0</v>
      </c>
      <c r="N278" s="14">
        <v>0.6104166666666667</v>
      </c>
      <c r="O278" s="5">
        <v>1.0</v>
      </c>
      <c r="P278" s="26">
        <v>43334.0</v>
      </c>
      <c r="Q278" s="14">
        <v>0.6083333333333333</v>
      </c>
      <c r="R278" s="5">
        <v>28.72</v>
      </c>
      <c r="S278" s="26">
        <v>43334.0</v>
      </c>
      <c r="T278" s="14">
        <v>0.6701388888888888</v>
      </c>
      <c r="U278" s="5">
        <v>28.48</v>
      </c>
      <c r="V278" s="12">
        <v>43335.0</v>
      </c>
      <c r="W278" s="14">
        <v>0.6701388888888888</v>
      </c>
      <c r="X278" s="5">
        <v>33.81</v>
      </c>
      <c r="Y278" s="12">
        <v>43343.0</v>
      </c>
      <c r="Z278" s="5">
        <v>44.12</v>
      </c>
      <c r="BA278" s="17">
        <f t="shared" si="1"/>
        <v>0</v>
      </c>
      <c r="BE278">
        <f t="shared" si="2"/>
        <v>0</v>
      </c>
    </row>
    <row r="279">
      <c r="A279" s="5">
        <v>279.0</v>
      </c>
      <c r="B279" s="5" t="s">
        <v>115</v>
      </c>
      <c r="C279" s="5" t="s">
        <v>127</v>
      </c>
      <c r="D279" s="5">
        <v>25.0</v>
      </c>
      <c r="E279" s="5">
        <v>10.0</v>
      </c>
      <c r="F279" s="5">
        <v>43.0</v>
      </c>
      <c r="H279" s="5" t="s">
        <v>169</v>
      </c>
      <c r="I279" s="12">
        <v>43327.0</v>
      </c>
      <c r="K279" s="12">
        <v>43326.0</v>
      </c>
      <c r="L279" s="9" t="s">
        <v>81</v>
      </c>
      <c r="P279" s="26">
        <v>43334.0</v>
      </c>
      <c r="Q279" s="14">
        <v>0.6083333333333333</v>
      </c>
      <c r="R279" s="5">
        <v>28.27</v>
      </c>
      <c r="S279" s="26">
        <v>43334.0</v>
      </c>
      <c r="T279" s="14">
        <v>0.6701388888888888</v>
      </c>
      <c r="U279" s="5">
        <v>30.43</v>
      </c>
      <c r="V279" s="12">
        <v>43335.0</v>
      </c>
      <c r="W279" s="14">
        <v>0.6701388888888888</v>
      </c>
      <c r="X279" s="5">
        <v>54.85</v>
      </c>
      <c r="Y279" s="12">
        <v>43340.0</v>
      </c>
      <c r="Z279" s="5">
        <v>192.58</v>
      </c>
      <c r="AA279" s="12">
        <v>43345.0</v>
      </c>
      <c r="AB279" s="5">
        <v>868.0</v>
      </c>
      <c r="AI279" s="12">
        <v>43351.0</v>
      </c>
      <c r="AJ279" s="5">
        <v>6846.1</v>
      </c>
      <c r="BA279" s="17">
        <f t="shared" si="1"/>
        <v>0</v>
      </c>
      <c r="BE279">
        <f t="shared" si="2"/>
        <v>0</v>
      </c>
    </row>
    <row r="280">
      <c r="A280" s="5">
        <v>280.0</v>
      </c>
      <c r="B280" s="5" t="s">
        <v>115</v>
      </c>
      <c r="C280" s="5" t="s">
        <v>75</v>
      </c>
      <c r="D280" s="5">
        <v>25.0</v>
      </c>
      <c r="E280" s="5">
        <v>10.0</v>
      </c>
      <c r="F280" s="5">
        <v>43.0</v>
      </c>
      <c r="H280" s="5" t="s">
        <v>169</v>
      </c>
      <c r="I280" s="12">
        <v>43327.0</v>
      </c>
      <c r="J280" s="12">
        <v>43346.0</v>
      </c>
      <c r="K280" s="12">
        <v>43326.0</v>
      </c>
      <c r="L280" s="9" t="s">
        <v>81</v>
      </c>
      <c r="M280" s="12">
        <v>43334.0</v>
      </c>
      <c r="N280" s="14">
        <v>0.6118055555555556</v>
      </c>
      <c r="O280" s="5">
        <v>1.0</v>
      </c>
      <c r="P280" s="26">
        <v>43334.0</v>
      </c>
      <c r="Q280" s="14">
        <v>0.6083333333333333</v>
      </c>
      <c r="R280" s="5">
        <v>29.41</v>
      </c>
      <c r="S280" s="26">
        <v>43334.0</v>
      </c>
      <c r="T280" s="14">
        <v>0.6701388888888888</v>
      </c>
      <c r="U280" s="5">
        <v>29.25</v>
      </c>
      <c r="V280" s="12">
        <v>43335.0</v>
      </c>
      <c r="W280" s="14">
        <v>0.6701388888888888</v>
      </c>
      <c r="X280" s="5">
        <v>31.05</v>
      </c>
      <c r="Y280" s="12">
        <v>43345.0</v>
      </c>
      <c r="Z280" s="5">
        <v>40.67</v>
      </c>
      <c r="BA280" s="17">
        <f t="shared" si="1"/>
        <v>0</v>
      </c>
      <c r="BE280">
        <f t="shared" si="2"/>
        <v>0</v>
      </c>
      <c r="BK280" s="5"/>
      <c r="BL280" s="5" t="s">
        <v>177</v>
      </c>
    </row>
    <row r="281">
      <c r="A281" s="5">
        <v>281.0</v>
      </c>
      <c r="B281" s="5" t="s">
        <v>115</v>
      </c>
      <c r="C281" s="5" t="s">
        <v>75</v>
      </c>
      <c r="D281" s="5">
        <v>25.0</v>
      </c>
      <c r="E281" s="5">
        <v>10.0</v>
      </c>
      <c r="F281" s="5">
        <v>42.0</v>
      </c>
      <c r="H281" s="5" t="s">
        <v>77</v>
      </c>
      <c r="I281" s="12">
        <v>43329.0</v>
      </c>
      <c r="K281" s="12">
        <v>43326.0</v>
      </c>
      <c r="L281" s="9" t="s">
        <v>81</v>
      </c>
      <c r="M281" s="12">
        <v>43335.0</v>
      </c>
      <c r="N281" s="14">
        <v>0.38680555555555557</v>
      </c>
      <c r="O281" s="5">
        <v>1.0</v>
      </c>
      <c r="P281" s="12">
        <v>43335.0</v>
      </c>
      <c r="Q281" s="14">
        <v>0.36527777777777776</v>
      </c>
      <c r="R281" s="5">
        <v>24.31</v>
      </c>
      <c r="S281" s="12">
        <v>43335.0</v>
      </c>
      <c r="T281" s="14">
        <v>0.4965277777777778</v>
      </c>
      <c r="U281" s="5">
        <v>27.1</v>
      </c>
      <c r="V281" s="12">
        <v>43336.0</v>
      </c>
      <c r="W281" s="14">
        <v>0.49722222222222223</v>
      </c>
      <c r="X281" s="5">
        <v>41.25</v>
      </c>
      <c r="Y281" s="23">
        <v>43341.0</v>
      </c>
      <c r="Z281" s="5">
        <v>117.59</v>
      </c>
      <c r="AA281" s="12">
        <v>43346.0</v>
      </c>
      <c r="AB281" s="5">
        <v>469.25</v>
      </c>
      <c r="AC281" s="5">
        <v>1.0</v>
      </c>
      <c r="AD281" s="12">
        <v>43351.0</v>
      </c>
      <c r="AE281" s="5">
        <v>1482.03</v>
      </c>
      <c r="AO281" s="12">
        <v>43361.0</v>
      </c>
      <c r="AP281" s="5">
        <v>9063.42</v>
      </c>
      <c r="AQ281" s="12">
        <v>43361.0</v>
      </c>
      <c r="AR281" s="5">
        <v>9060.24</v>
      </c>
      <c r="BA281" s="17">
        <f t="shared" si="1"/>
        <v>0</v>
      </c>
      <c r="BE281">
        <f t="shared" si="2"/>
        <v>0</v>
      </c>
      <c r="BK281" s="5">
        <v>1.0</v>
      </c>
    </row>
    <row r="282">
      <c r="A282" s="5">
        <v>282.0</v>
      </c>
      <c r="B282" s="5" t="s">
        <v>73</v>
      </c>
      <c r="C282" s="5" t="s">
        <v>75</v>
      </c>
      <c r="D282" s="5">
        <v>25.0</v>
      </c>
      <c r="E282" s="5">
        <v>10.0</v>
      </c>
      <c r="F282" s="5">
        <v>35.0</v>
      </c>
      <c r="H282" s="5" t="s">
        <v>174</v>
      </c>
      <c r="I282" s="12">
        <v>43329.0</v>
      </c>
      <c r="K282" s="12">
        <v>43326.0</v>
      </c>
      <c r="L282" s="9" t="s">
        <v>81</v>
      </c>
      <c r="M282" s="12">
        <v>43335.0</v>
      </c>
      <c r="N282" s="14">
        <v>0.38958333333333334</v>
      </c>
      <c r="O282" s="5">
        <v>1.0</v>
      </c>
      <c r="P282" s="12">
        <v>43335.0</v>
      </c>
      <c r="Q282" s="14">
        <v>0.3659722222222222</v>
      </c>
      <c r="R282" s="5">
        <v>27.37</v>
      </c>
      <c r="S282" s="12">
        <v>43335.0</v>
      </c>
      <c r="T282" s="14">
        <v>0.4965277777777778</v>
      </c>
      <c r="U282" s="5">
        <v>29.81</v>
      </c>
      <c r="V282" s="12">
        <v>43336.0</v>
      </c>
      <c r="W282" s="14">
        <v>0.49722222222222223</v>
      </c>
      <c r="X282" s="5">
        <v>100.14</v>
      </c>
      <c r="Y282" s="12">
        <v>43338.0</v>
      </c>
      <c r="Z282" s="5">
        <v>88.59</v>
      </c>
      <c r="AA282" s="12">
        <v>43343.0</v>
      </c>
      <c r="AB282" s="5">
        <v>397.88</v>
      </c>
      <c r="AL282" s="12"/>
      <c r="AM282" s="12">
        <v>43350.0</v>
      </c>
      <c r="AN282" s="5">
        <v>1545.97</v>
      </c>
      <c r="BA282" s="17">
        <f t="shared" si="1"/>
        <v>0</v>
      </c>
      <c r="BE282">
        <f t="shared" si="2"/>
        <v>0</v>
      </c>
      <c r="BK282" s="5"/>
      <c r="BL282" s="5" t="s">
        <v>178</v>
      </c>
    </row>
    <row r="283">
      <c r="A283" s="5">
        <v>283.0</v>
      </c>
      <c r="B283" s="5" t="s">
        <v>73</v>
      </c>
      <c r="C283" s="5" t="s">
        <v>127</v>
      </c>
      <c r="D283" s="5">
        <v>25.0</v>
      </c>
      <c r="E283" s="5">
        <v>10.0</v>
      </c>
      <c r="F283" s="5">
        <v>35.0</v>
      </c>
      <c r="H283" s="5" t="s">
        <v>174</v>
      </c>
      <c r="I283" s="12">
        <v>43329.0</v>
      </c>
      <c r="J283" s="12">
        <v>43361.0</v>
      </c>
      <c r="K283" s="12">
        <v>43326.0</v>
      </c>
      <c r="L283" s="9" t="s">
        <v>81</v>
      </c>
      <c r="M283" s="12"/>
      <c r="P283" s="12">
        <v>43335.0</v>
      </c>
      <c r="Q283" s="14">
        <v>0.3680555555555556</v>
      </c>
      <c r="R283" s="5">
        <v>19.25</v>
      </c>
      <c r="S283" s="12">
        <v>43335.0</v>
      </c>
      <c r="T283" s="14">
        <v>0.4965277777777778</v>
      </c>
      <c r="U283" s="5">
        <v>20.23</v>
      </c>
      <c r="V283" s="12">
        <v>43336.0</v>
      </c>
      <c r="W283" s="14">
        <v>0.49722222222222223</v>
      </c>
      <c r="X283" s="5">
        <v>36.79</v>
      </c>
      <c r="Y283" s="23">
        <v>43341.0</v>
      </c>
      <c r="Z283" s="5">
        <v>46.23</v>
      </c>
      <c r="AA283" s="12">
        <v>43347.0</v>
      </c>
      <c r="AB283" s="5">
        <v>137.14</v>
      </c>
      <c r="BA283" s="17">
        <f t="shared" si="1"/>
        <v>0</v>
      </c>
      <c r="BE283">
        <f t="shared" si="2"/>
        <v>0</v>
      </c>
      <c r="BK283" s="5">
        <v>1.0</v>
      </c>
    </row>
    <row r="284">
      <c r="A284" s="5">
        <v>284.0</v>
      </c>
      <c r="B284" s="5" t="s">
        <v>115</v>
      </c>
      <c r="C284" s="5" t="s">
        <v>75</v>
      </c>
      <c r="D284" s="5">
        <v>25.0</v>
      </c>
      <c r="E284" s="5">
        <v>10.0</v>
      </c>
      <c r="F284" s="5">
        <v>43.0</v>
      </c>
      <c r="H284" s="5" t="s">
        <v>169</v>
      </c>
      <c r="I284" s="12">
        <v>43329.0</v>
      </c>
      <c r="K284" s="12">
        <v>43326.0</v>
      </c>
      <c r="L284" s="9" t="s">
        <v>81</v>
      </c>
      <c r="M284" s="12">
        <v>43335.0</v>
      </c>
      <c r="N284" s="14">
        <v>0.39166666666666666</v>
      </c>
      <c r="O284" s="5">
        <v>2.0</v>
      </c>
      <c r="P284" s="12">
        <v>43335.0</v>
      </c>
      <c r="Q284" s="14">
        <v>0.36944444444444446</v>
      </c>
      <c r="R284" s="5">
        <v>22.63</v>
      </c>
      <c r="S284" s="12">
        <v>43335.0</v>
      </c>
      <c r="T284" s="14">
        <v>0.4965277777777778</v>
      </c>
      <c r="U284" s="5">
        <v>25.93</v>
      </c>
      <c r="V284" s="12">
        <v>43336.0</v>
      </c>
      <c r="W284" s="14">
        <v>0.49722222222222223</v>
      </c>
      <c r="X284" s="5">
        <v>28.27</v>
      </c>
      <c r="Y284" s="12">
        <v>43342.0</v>
      </c>
      <c r="Z284" s="5">
        <v>117.08</v>
      </c>
      <c r="AA284" s="12">
        <v>43349.0</v>
      </c>
      <c r="AB284" s="5">
        <v>276.04</v>
      </c>
      <c r="AC284" s="5">
        <v>1.0</v>
      </c>
      <c r="AD284" s="12">
        <v>43361.0</v>
      </c>
      <c r="AE284" s="5">
        <v>525.91</v>
      </c>
      <c r="BA284" s="17">
        <f t="shared" si="1"/>
        <v>0</v>
      </c>
      <c r="BE284">
        <f t="shared" si="2"/>
        <v>0</v>
      </c>
      <c r="BK284" s="5">
        <v>1.0</v>
      </c>
    </row>
    <row r="285">
      <c r="A285" s="5">
        <v>285.0</v>
      </c>
      <c r="B285" s="5" t="s">
        <v>115</v>
      </c>
      <c r="C285" s="5" t="s">
        <v>127</v>
      </c>
      <c r="D285" s="5">
        <v>25.0</v>
      </c>
      <c r="E285" s="5">
        <v>10.0</v>
      </c>
      <c r="F285" s="5">
        <v>43.0</v>
      </c>
      <c r="H285" s="5" t="s">
        <v>169</v>
      </c>
      <c r="I285" s="12">
        <v>43329.0</v>
      </c>
      <c r="K285" s="12">
        <v>43326.0</v>
      </c>
      <c r="L285" s="9" t="s">
        <v>81</v>
      </c>
      <c r="M285" s="12"/>
      <c r="P285" s="12">
        <v>43335.0</v>
      </c>
      <c r="Q285" s="14">
        <v>0.37083333333333335</v>
      </c>
      <c r="R285" s="5">
        <v>27.32</v>
      </c>
      <c r="S285" s="12">
        <v>43335.0</v>
      </c>
      <c r="T285" s="14">
        <v>0.4965277777777778</v>
      </c>
      <c r="U285" s="5">
        <v>32.49</v>
      </c>
      <c r="V285" s="12">
        <v>43336.0</v>
      </c>
      <c r="W285" s="14">
        <v>0.49722222222222223</v>
      </c>
      <c r="X285" s="5">
        <v>66.07</v>
      </c>
      <c r="Y285" s="12">
        <v>43340.0</v>
      </c>
      <c r="Z285" s="5">
        <v>193.73</v>
      </c>
      <c r="AA285" s="12">
        <v>43344.0</v>
      </c>
      <c r="AB285" s="5">
        <v>1225.52</v>
      </c>
      <c r="AI285" s="12">
        <v>43349.0</v>
      </c>
      <c r="AJ285" s="5">
        <v>7740.46</v>
      </c>
      <c r="BA285" s="17">
        <f t="shared" si="1"/>
        <v>0</v>
      </c>
      <c r="BE285">
        <f t="shared" si="2"/>
        <v>0</v>
      </c>
    </row>
    <row r="286">
      <c r="A286" s="5">
        <v>286.0</v>
      </c>
      <c r="B286" s="5" t="s">
        <v>115</v>
      </c>
      <c r="C286" s="5" t="s">
        <v>75</v>
      </c>
      <c r="D286" s="5">
        <v>25.0</v>
      </c>
      <c r="E286" s="5">
        <v>10.0</v>
      </c>
      <c r="F286" s="5">
        <v>42.0</v>
      </c>
      <c r="H286" s="5" t="s">
        <v>77</v>
      </c>
      <c r="I286" s="12">
        <v>43329.0</v>
      </c>
      <c r="J286" s="12">
        <v>43352.0</v>
      </c>
      <c r="K286" s="12">
        <v>43326.0</v>
      </c>
      <c r="L286" s="9" t="s">
        <v>81</v>
      </c>
      <c r="M286" s="12">
        <v>43335.0</v>
      </c>
      <c r="N286" s="14">
        <v>0.3854166666666667</v>
      </c>
      <c r="O286" s="5">
        <v>1.0</v>
      </c>
      <c r="P286" s="12">
        <v>43335.0</v>
      </c>
      <c r="Q286" s="14">
        <v>0.3736111111111111</v>
      </c>
      <c r="R286" s="5">
        <v>30.87</v>
      </c>
      <c r="S286" s="12">
        <v>43335.0</v>
      </c>
      <c r="T286" s="14">
        <v>0.4965277777777778</v>
      </c>
      <c r="U286" s="5">
        <v>35.81</v>
      </c>
      <c r="V286" s="12">
        <v>43336.0</v>
      </c>
      <c r="W286" s="14">
        <v>0.49722222222222223</v>
      </c>
      <c r="X286" s="5">
        <v>67.62</v>
      </c>
      <c r="Y286" s="12">
        <v>43340.0</v>
      </c>
      <c r="Z286" s="5">
        <v>143.43</v>
      </c>
      <c r="AA286" s="12">
        <v>43344.0</v>
      </c>
      <c r="AB286" s="5">
        <v>334.33</v>
      </c>
      <c r="BA286" s="17">
        <f t="shared" si="1"/>
        <v>0</v>
      </c>
      <c r="BE286">
        <f t="shared" si="2"/>
        <v>0</v>
      </c>
    </row>
    <row r="287">
      <c r="A287" s="5">
        <v>287.0</v>
      </c>
      <c r="B287" s="5" t="s">
        <v>115</v>
      </c>
      <c r="C287" s="5" t="s">
        <v>127</v>
      </c>
      <c r="D287" s="5">
        <v>25.0</v>
      </c>
      <c r="E287" s="5">
        <v>10.0</v>
      </c>
      <c r="F287" s="5">
        <v>42.0</v>
      </c>
      <c r="H287" s="5" t="s">
        <v>77</v>
      </c>
      <c r="I287" s="12">
        <v>43329.0</v>
      </c>
      <c r="K287" s="12">
        <v>43326.0</v>
      </c>
      <c r="L287" s="9" t="s">
        <v>81</v>
      </c>
      <c r="M287" s="12"/>
      <c r="P287" s="12">
        <v>43335.0</v>
      </c>
      <c r="Q287" s="14">
        <v>0.37569444444444444</v>
      </c>
      <c r="R287" s="5">
        <v>47.33</v>
      </c>
      <c r="S287" s="12">
        <v>43335.0</v>
      </c>
      <c r="T287" s="14">
        <v>0.4965277777777778</v>
      </c>
      <c r="U287" s="5">
        <v>55.86</v>
      </c>
      <c r="V287" s="12">
        <v>43336.0</v>
      </c>
      <c r="W287" s="14">
        <v>0.49722222222222223</v>
      </c>
      <c r="X287" s="5">
        <v>109.43</v>
      </c>
      <c r="Y287" s="12">
        <v>43340.0</v>
      </c>
      <c r="Z287" s="5">
        <v>149.39</v>
      </c>
      <c r="AA287" s="12">
        <v>43345.0</v>
      </c>
      <c r="AB287" s="5">
        <v>1077.25</v>
      </c>
      <c r="AI287" s="12">
        <v>43350.0</v>
      </c>
      <c r="AJ287" s="5">
        <v>5645.13</v>
      </c>
      <c r="BA287" s="17">
        <f t="shared" si="1"/>
        <v>0</v>
      </c>
      <c r="BE287">
        <f t="shared" si="2"/>
        <v>0</v>
      </c>
    </row>
    <row r="288">
      <c r="A288" s="5">
        <v>288.0</v>
      </c>
      <c r="B288" s="5" t="s">
        <v>73</v>
      </c>
      <c r="C288" s="5" t="s">
        <v>75</v>
      </c>
      <c r="D288" s="5">
        <v>25.0</v>
      </c>
      <c r="E288" s="5">
        <v>10.0</v>
      </c>
      <c r="F288" s="5">
        <v>35.0</v>
      </c>
      <c r="H288" s="5" t="s">
        <v>174</v>
      </c>
      <c r="I288" s="12">
        <v>43328.0</v>
      </c>
      <c r="J288" s="12">
        <v>43337.0</v>
      </c>
      <c r="K288" s="12">
        <v>43326.0</v>
      </c>
      <c r="L288" s="9" t="s">
        <v>81</v>
      </c>
      <c r="M288" s="12">
        <v>43335.0</v>
      </c>
      <c r="N288" s="14">
        <v>0.38819444444444445</v>
      </c>
      <c r="O288" s="5">
        <v>2.0</v>
      </c>
      <c r="P288" s="12">
        <v>43335.0</v>
      </c>
      <c r="Q288" s="14">
        <v>0.37777777777777777</v>
      </c>
      <c r="R288" s="5">
        <v>44.92</v>
      </c>
      <c r="S288" s="12">
        <v>43335.0</v>
      </c>
      <c r="T288" s="14">
        <v>0.4965277777777778</v>
      </c>
      <c r="U288" s="5">
        <v>43.12</v>
      </c>
      <c r="V288" s="12">
        <v>43336.0</v>
      </c>
      <c r="W288" s="14">
        <v>0.49722222222222223</v>
      </c>
      <c r="X288" s="5">
        <v>60.8</v>
      </c>
      <c r="BA288" s="17">
        <f t="shared" si="1"/>
        <v>0</v>
      </c>
      <c r="BE288">
        <f t="shared" si="2"/>
        <v>0</v>
      </c>
      <c r="BK288" s="5"/>
      <c r="BL288" s="5" t="s">
        <v>134</v>
      </c>
    </row>
    <row r="289">
      <c r="A289" s="5">
        <v>289.0</v>
      </c>
      <c r="B289" s="5" t="s">
        <v>115</v>
      </c>
      <c r="C289" s="5" t="s">
        <v>75</v>
      </c>
      <c r="D289" s="5">
        <v>25.0</v>
      </c>
      <c r="E289" s="5">
        <v>10.0</v>
      </c>
      <c r="F289" s="5">
        <v>43.0</v>
      </c>
      <c r="H289" s="5" t="s">
        <v>169</v>
      </c>
      <c r="I289" s="12">
        <v>43328.0</v>
      </c>
      <c r="K289" s="12">
        <v>43326.0</v>
      </c>
      <c r="L289" s="9" t="s">
        <v>81</v>
      </c>
      <c r="M289" s="12">
        <v>43335.0</v>
      </c>
      <c r="N289" s="14">
        <v>0.3902777777777778</v>
      </c>
      <c r="O289" s="5">
        <v>1.0</v>
      </c>
      <c r="P289" s="12">
        <v>43335.0</v>
      </c>
      <c r="Q289" s="14">
        <v>0.3784722222222222</v>
      </c>
      <c r="R289" s="5">
        <v>34.04</v>
      </c>
      <c r="S289" s="12">
        <v>43335.0</v>
      </c>
      <c r="T289" s="14">
        <v>0.4965277777777778</v>
      </c>
      <c r="U289" s="5">
        <v>39.57</v>
      </c>
      <c r="V289" s="12">
        <v>43336.0</v>
      </c>
      <c r="W289" s="14">
        <v>0.49722222222222223</v>
      </c>
      <c r="X289" s="5">
        <v>71.16</v>
      </c>
      <c r="Y289" s="23">
        <v>43341.0</v>
      </c>
      <c r="Z289" s="5">
        <v>130.25</v>
      </c>
      <c r="AA289" s="12">
        <v>43346.0</v>
      </c>
      <c r="AB289" s="5">
        <v>397.38</v>
      </c>
      <c r="AC289" s="5">
        <v>1.0</v>
      </c>
      <c r="AD289" s="12">
        <v>43353.0</v>
      </c>
      <c r="AE289" s="5">
        <v>1432.98</v>
      </c>
      <c r="AO289" s="12">
        <v>43361.0</v>
      </c>
      <c r="AP289" s="5">
        <v>7903.36</v>
      </c>
      <c r="BA289" s="17"/>
      <c r="BE289">
        <f t="shared" si="2"/>
        <v>0</v>
      </c>
      <c r="BK289" s="5">
        <v>1.0</v>
      </c>
    </row>
    <row r="290">
      <c r="A290" s="5">
        <v>290.0</v>
      </c>
      <c r="B290" s="5" t="s">
        <v>115</v>
      </c>
      <c r="C290" s="5" t="s">
        <v>127</v>
      </c>
      <c r="D290" s="5">
        <v>25.0</v>
      </c>
      <c r="E290" s="5">
        <v>10.0</v>
      </c>
      <c r="F290" s="5">
        <v>43.0</v>
      </c>
      <c r="H290" s="5" t="s">
        <v>169</v>
      </c>
      <c r="I290" s="12">
        <v>43328.0</v>
      </c>
      <c r="K290" s="12">
        <v>43326.0</v>
      </c>
      <c r="L290" s="9" t="s">
        <v>81</v>
      </c>
      <c r="M290" s="12"/>
      <c r="P290" s="12">
        <v>43335.0</v>
      </c>
      <c r="Q290" s="14">
        <v>0.37916666666666665</v>
      </c>
      <c r="R290" s="5">
        <v>38.56</v>
      </c>
      <c r="S290" s="12">
        <v>43335.0</v>
      </c>
      <c r="T290" s="14">
        <v>0.4965277777777778</v>
      </c>
      <c r="U290" s="5">
        <v>40.22</v>
      </c>
      <c r="V290" s="12">
        <v>43336.0</v>
      </c>
      <c r="W290" s="14">
        <v>0.49722222222222223</v>
      </c>
      <c r="X290" s="5">
        <v>90.04</v>
      </c>
      <c r="Y290" s="12">
        <v>43340.0</v>
      </c>
      <c r="Z290" s="5">
        <v>258.64</v>
      </c>
      <c r="AA290" s="12">
        <v>43345.0</v>
      </c>
      <c r="AB290" s="5">
        <v>1421.94</v>
      </c>
      <c r="AI290" s="12">
        <v>43351.0</v>
      </c>
      <c r="AJ290" s="5">
        <v>9209.41</v>
      </c>
      <c r="BA290" s="17"/>
    </row>
    <row r="291">
      <c r="A291" s="5">
        <v>291.0</v>
      </c>
      <c r="B291" s="5" t="s">
        <v>115</v>
      </c>
      <c r="C291" s="5" t="s">
        <v>75</v>
      </c>
      <c r="D291" s="5">
        <v>25.0</v>
      </c>
      <c r="E291" s="5">
        <v>10.0</v>
      </c>
      <c r="F291" s="5">
        <v>42.0</v>
      </c>
      <c r="H291" s="5" t="s">
        <v>77</v>
      </c>
      <c r="I291" s="12">
        <v>43328.0</v>
      </c>
      <c r="K291" s="12">
        <v>43326.0</v>
      </c>
      <c r="L291" s="9" t="s">
        <v>81</v>
      </c>
      <c r="M291" s="12">
        <v>43335.0</v>
      </c>
      <c r="N291" s="14">
        <v>0.3840277777777778</v>
      </c>
      <c r="O291" s="5">
        <v>1.0</v>
      </c>
      <c r="P291" s="12">
        <v>43335.0</v>
      </c>
      <c r="Q291" s="14">
        <v>0.38055555555555554</v>
      </c>
      <c r="R291" s="5">
        <v>36.82</v>
      </c>
      <c r="S291" s="12">
        <v>43335.0</v>
      </c>
      <c r="T291" s="14">
        <v>0.4965277777777778</v>
      </c>
      <c r="U291" s="5">
        <v>41.88</v>
      </c>
      <c r="V291" s="12">
        <v>43336.0</v>
      </c>
      <c r="W291" s="14">
        <v>0.49722222222222223</v>
      </c>
      <c r="X291" s="5">
        <v>60.23</v>
      </c>
      <c r="Y291" s="23">
        <v>43341.0</v>
      </c>
      <c r="Z291" s="5">
        <v>224.69</v>
      </c>
      <c r="AA291" s="12">
        <v>43345.0</v>
      </c>
      <c r="AB291" s="5">
        <v>889.47</v>
      </c>
      <c r="AM291" s="12">
        <v>43361.0</v>
      </c>
      <c r="AN291" s="5">
        <v>9491.23</v>
      </c>
      <c r="BA291" s="17"/>
      <c r="BK291" s="5">
        <v>1.0</v>
      </c>
    </row>
    <row r="292">
      <c r="A292" s="5">
        <v>292.0</v>
      </c>
      <c r="B292" s="5" t="s">
        <v>115</v>
      </c>
      <c r="C292" s="5" t="s">
        <v>127</v>
      </c>
      <c r="D292" s="5">
        <v>25.0</v>
      </c>
      <c r="E292" s="5">
        <v>10.0</v>
      </c>
      <c r="F292" s="5">
        <v>42.0</v>
      </c>
      <c r="H292" s="5" t="s">
        <v>77</v>
      </c>
      <c r="I292" s="12">
        <v>43328.0</v>
      </c>
      <c r="K292" s="12">
        <v>43326.0</v>
      </c>
      <c r="L292" s="9" t="s">
        <v>81</v>
      </c>
      <c r="M292" s="12"/>
      <c r="P292" s="12">
        <v>43335.0</v>
      </c>
      <c r="Q292" s="14">
        <v>0.38125</v>
      </c>
      <c r="R292" s="5">
        <v>33.52</v>
      </c>
      <c r="S292" s="12">
        <v>43335.0</v>
      </c>
      <c r="T292" s="14">
        <v>0.4965277777777778</v>
      </c>
      <c r="U292" s="5">
        <v>39.62</v>
      </c>
      <c r="V292" s="12">
        <v>43336.0</v>
      </c>
      <c r="W292" s="14">
        <v>0.49722222222222223</v>
      </c>
      <c r="X292" s="5">
        <v>74.66</v>
      </c>
      <c r="Y292" s="23">
        <v>43341.0</v>
      </c>
      <c r="Z292" s="5">
        <v>216.37</v>
      </c>
      <c r="AA292" s="12">
        <v>43346.0</v>
      </c>
      <c r="AB292" s="5">
        <v>1004.16</v>
      </c>
      <c r="AI292" s="12">
        <v>43352.0</v>
      </c>
      <c r="AJ292" s="5">
        <v>7846.99</v>
      </c>
      <c r="BA292" s="17"/>
    </row>
    <row r="293">
      <c r="A293" s="5">
        <v>293.0</v>
      </c>
      <c r="B293" s="5" t="s">
        <v>73</v>
      </c>
      <c r="C293" s="5" t="s">
        <v>127</v>
      </c>
      <c r="D293" s="5">
        <v>25.0</v>
      </c>
      <c r="E293" s="5">
        <v>10.0</v>
      </c>
      <c r="F293" s="5">
        <v>35.0</v>
      </c>
      <c r="H293" s="5" t="s">
        <v>174</v>
      </c>
      <c r="I293" s="12">
        <v>43329.0</v>
      </c>
      <c r="J293" s="12">
        <v>43346.0</v>
      </c>
      <c r="K293" s="12">
        <v>43326.0</v>
      </c>
      <c r="L293" s="9" t="s">
        <v>81</v>
      </c>
      <c r="P293" s="12">
        <v>43335.0</v>
      </c>
      <c r="Q293" s="14">
        <v>0.4597222222222222</v>
      </c>
      <c r="R293" s="5">
        <v>20.19</v>
      </c>
      <c r="S293" s="12">
        <v>43335.0</v>
      </c>
      <c r="T293" s="14">
        <v>0.5486111111111112</v>
      </c>
      <c r="U293" s="5">
        <v>21.43</v>
      </c>
      <c r="V293" s="12">
        <v>43336.0</v>
      </c>
      <c r="W293" s="14">
        <v>0.5513888888888889</v>
      </c>
      <c r="X293" s="5">
        <v>20.88</v>
      </c>
      <c r="BA293" s="17"/>
    </row>
    <row r="294">
      <c r="A294" s="5">
        <v>294.0</v>
      </c>
      <c r="B294" s="5" t="s">
        <v>73</v>
      </c>
      <c r="C294" s="5" t="s">
        <v>75</v>
      </c>
      <c r="D294" s="5">
        <v>25.0</v>
      </c>
      <c r="E294" s="5">
        <v>10.0</v>
      </c>
      <c r="F294" s="5">
        <v>35.0</v>
      </c>
      <c r="H294" s="5" t="s">
        <v>174</v>
      </c>
      <c r="I294" s="12">
        <v>43329.0</v>
      </c>
      <c r="J294" s="12">
        <v>43343.0</v>
      </c>
      <c r="K294" s="12">
        <v>43326.0</v>
      </c>
      <c r="L294" s="9" t="s">
        <v>81</v>
      </c>
      <c r="M294" s="12">
        <v>43335.0</v>
      </c>
      <c r="N294" s="14">
        <v>0.47708333333333336</v>
      </c>
      <c r="O294" s="5">
        <v>1.0</v>
      </c>
      <c r="P294" s="12">
        <v>43335.0</v>
      </c>
      <c r="Q294" s="14">
        <v>0.4597222222222222</v>
      </c>
      <c r="R294" s="5">
        <v>31.98</v>
      </c>
      <c r="S294" s="12">
        <v>43335.0</v>
      </c>
      <c r="T294" s="14">
        <v>0.5486111111111112</v>
      </c>
      <c r="U294" s="5">
        <v>34.42</v>
      </c>
      <c r="V294" s="12">
        <v>43336.0</v>
      </c>
      <c r="W294" s="14">
        <v>0.5513888888888889</v>
      </c>
      <c r="X294" s="5">
        <v>61.44</v>
      </c>
      <c r="Y294" s="12">
        <v>43340.0</v>
      </c>
      <c r="Z294" s="5">
        <v>229.57</v>
      </c>
      <c r="BA294" s="17"/>
    </row>
    <row r="295">
      <c r="A295" s="5">
        <v>295.0</v>
      </c>
      <c r="B295" s="5" t="s">
        <v>115</v>
      </c>
      <c r="C295" s="5" t="s">
        <v>127</v>
      </c>
      <c r="D295" s="5">
        <v>25.0</v>
      </c>
      <c r="E295" s="5">
        <v>10.0</v>
      </c>
      <c r="F295" s="5">
        <v>40.0</v>
      </c>
      <c r="H295" s="5" t="s">
        <v>117</v>
      </c>
      <c r="I295" s="12">
        <v>43327.0</v>
      </c>
      <c r="K295" s="12">
        <v>43326.0</v>
      </c>
      <c r="L295" s="9" t="s">
        <v>81</v>
      </c>
      <c r="P295" s="12">
        <v>43335.0</v>
      </c>
      <c r="Q295" s="14">
        <v>0.46111111111111114</v>
      </c>
      <c r="R295" s="5">
        <v>28.19</v>
      </c>
      <c r="S295" s="12">
        <v>43335.0</v>
      </c>
      <c r="T295" s="14">
        <v>0.5486111111111112</v>
      </c>
      <c r="U295" s="5">
        <v>30.44</v>
      </c>
      <c r="V295" s="12">
        <v>43336.0</v>
      </c>
      <c r="W295" s="14">
        <v>0.5513888888888889</v>
      </c>
      <c r="X295" s="5">
        <v>88.19</v>
      </c>
      <c r="Y295" s="12">
        <v>43340.0</v>
      </c>
      <c r="Z295" s="5">
        <v>272.96</v>
      </c>
      <c r="AA295" s="12">
        <v>43345.0</v>
      </c>
      <c r="AB295" s="5">
        <v>1279.72</v>
      </c>
      <c r="AI295" s="12">
        <v>43353.0</v>
      </c>
      <c r="AJ295" s="5">
        <v>5809.29</v>
      </c>
      <c r="BA295" s="17"/>
    </row>
    <row r="296">
      <c r="A296" s="5">
        <v>296.0</v>
      </c>
      <c r="B296" s="5" t="s">
        <v>115</v>
      </c>
      <c r="C296" s="5" t="s">
        <v>75</v>
      </c>
      <c r="D296" s="5">
        <v>25.0</v>
      </c>
      <c r="E296" s="5">
        <v>10.0</v>
      </c>
      <c r="F296" s="5">
        <v>40.0</v>
      </c>
      <c r="H296" s="5" t="s">
        <v>117</v>
      </c>
      <c r="I296" s="12">
        <v>43327.0</v>
      </c>
      <c r="K296" s="12">
        <v>43326.0</v>
      </c>
      <c r="L296" s="9" t="s">
        <v>81</v>
      </c>
      <c r="M296" s="12">
        <v>43335.0</v>
      </c>
      <c r="N296" s="14">
        <v>0.47847222222222224</v>
      </c>
      <c r="O296" s="5">
        <v>1.0</v>
      </c>
      <c r="P296" s="12">
        <v>43335.0</v>
      </c>
      <c r="Q296" s="14">
        <v>0.4618055555555556</v>
      </c>
      <c r="R296" s="5">
        <v>32.37</v>
      </c>
      <c r="S296" s="12">
        <v>43335.0</v>
      </c>
      <c r="T296" s="14">
        <v>0.5486111111111112</v>
      </c>
      <c r="U296" s="5">
        <v>34.16</v>
      </c>
      <c r="V296" s="12">
        <v>43336.0</v>
      </c>
      <c r="W296" s="14">
        <v>0.5513888888888889</v>
      </c>
      <c r="X296" s="5">
        <v>61.63</v>
      </c>
      <c r="Y296" s="23">
        <v>43341.0</v>
      </c>
      <c r="Z296" s="5">
        <v>134.04</v>
      </c>
      <c r="AA296" s="12">
        <v>43345.0</v>
      </c>
      <c r="AB296" s="5">
        <v>384.94</v>
      </c>
      <c r="AC296" s="5">
        <v>1.0</v>
      </c>
      <c r="AD296" s="12">
        <v>43350.0</v>
      </c>
      <c r="AE296" s="5">
        <v>1638.66</v>
      </c>
      <c r="AO296" s="12">
        <v>43361.0</v>
      </c>
      <c r="AP296" s="5">
        <v>12568.87</v>
      </c>
      <c r="BA296" s="17"/>
      <c r="BK296" s="5">
        <v>1.0</v>
      </c>
    </row>
    <row r="297">
      <c r="A297" s="5">
        <v>297.0</v>
      </c>
      <c r="B297" s="5" t="s">
        <v>115</v>
      </c>
      <c r="C297" s="5" t="s">
        <v>127</v>
      </c>
      <c r="D297" s="5">
        <v>25.0</v>
      </c>
      <c r="E297" s="5">
        <v>10.0</v>
      </c>
      <c r="F297" s="5">
        <v>42.0</v>
      </c>
      <c r="H297" s="5" t="s">
        <v>77</v>
      </c>
      <c r="I297" s="12">
        <v>43328.0</v>
      </c>
      <c r="K297" s="12">
        <v>43326.0</v>
      </c>
      <c r="L297" s="9" t="s">
        <v>81</v>
      </c>
      <c r="P297" s="12">
        <v>43335.0</v>
      </c>
      <c r="Q297" s="14">
        <v>0.4666666666666667</v>
      </c>
      <c r="R297" s="5">
        <v>67.17</v>
      </c>
      <c r="S297" s="12">
        <v>43335.0</v>
      </c>
      <c r="T297" s="14">
        <v>0.5486111111111112</v>
      </c>
      <c r="U297" s="5">
        <v>75.13</v>
      </c>
      <c r="V297" s="12">
        <v>43336.0</v>
      </c>
      <c r="W297" s="14">
        <v>0.5513888888888889</v>
      </c>
      <c r="X297" s="5">
        <v>105.25</v>
      </c>
      <c r="Y297" s="12">
        <v>43341.0</v>
      </c>
      <c r="Z297" s="5">
        <v>199.97</v>
      </c>
      <c r="AA297" s="12">
        <v>43345.0</v>
      </c>
      <c r="AB297" s="5">
        <v>1102.47</v>
      </c>
      <c r="AI297" s="12">
        <v>43351.0</v>
      </c>
      <c r="AJ297" s="5">
        <v>6626.14</v>
      </c>
      <c r="BA297" s="17"/>
    </row>
    <row r="298">
      <c r="A298" s="5">
        <v>298.0</v>
      </c>
      <c r="B298" s="5" t="s">
        <v>115</v>
      </c>
      <c r="C298" s="5" t="s">
        <v>75</v>
      </c>
      <c r="D298" s="5">
        <v>25.0</v>
      </c>
      <c r="E298" s="5">
        <v>10.0</v>
      </c>
      <c r="F298" s="5">
        <v>42.0</v>
      </c>
      <c r="H298" s="5" t="s">
        <v>77</v>
      </c>
      <c r="I298" s="12">
        <v>43328.0</v>
      </c>
      <c r="J298" s="12">
        <v>43336.0</v>
      </c>
      <c r="K298" s="12">
        <v>43326.0</v>
      </c>
      <c r="L298" s="9" t="s">
        <v>81</v>
      </c>
      <c r="M298" s="12">
        <v>43335.0</v>
      </c>
      <c r="N298" s="14">
        <v>0.4798611111111111</v>
      </c>
      <c r="O298" s="5">
        <v>1.0</v>
      </c>
      <c r="P298" s="12">
        <v>43335.0</v>
      </c>
      <c r="Q298" s="14">
        <v>0.46805555555555556</v>
      </c>
      <c r="R298" s="5">
        <v>71.37</v>
      </c>
      <c r="S298" s="12">
        <v>43335.0</v>
      </c>
      <c r="T298" s="14">
        <v>0.5486111111111112</v>
      </c>
      <c r="U298" s="5">
        <v>75.93</v>
      </c>
      <c r="V298" s="12"/>
      <c r="W298" s="14"/>
      <c r="BA298" s="17"/>
      <c r="BK298" s="5"/>
      <c r="BL298" s="5" t="s">
        <v>176</v>
      </c>
    </row>
    <row r="299">
      <c r="A299" s="5">
        <v>299.0</v>
      </c>
      <c r="B299" s="5" t="s">
        <v>115</v>
      </c>
      <c r="C299" s="5" t="s">
        <v>127</v>
      </c>
      <c r="D299" s="5">
        <v>25.0</v>
      </c>
      <c r="E299" s="5">
        <v>10.0</v>
      </c>
      <c r="F299" s="5">
        <v>43.0</v>
      </c>
      <c r="H299" s="5" t="s">
        <v>169</v>
      </c>
      <c r="I299" s="12">
        <v>43328.0</v>
      </c>
      <c r="K299" s="12">
        <v>43326.0</v>
      </c>
      <c r="L299" s="9" t="s">
        <v>81</v>
      </c>
      <c r="P299" s="12">
        <v>43335.0</v>
      </c>
      <c r="Q299" s="14">
        <v>0.46944444444444444</v>
      </c>
      <c r="R299" s="5">
        <v>31.93</v>
      </c>
      <c r="S299" s="12">
        <v>43335.0</v>
      </c>
      <c r="T299" s="14">
        <v>0.5486111111111112</v>
      </c>
      <c r="U299" s="5">
        <v>37.49</v>
      </c>
      <c r="V299" s="12">
        <v>43336.0</v>
      </c>
      <c r="W299" s="14">
        <v>0.5513888888888889</v>
      </c>
      <c r="X299" s="5">
        <v>79.68</v>
      </c>
      <c r="Y299" s="12">
        <v>43340.0</v>
      </c>
      <c r="Z299" s="5">
        <v>266.27</v>
      </c>
      <c r="AA299" s="12">
        <v>43345.0</v>
      </c>
      <c r="AB299" s="5">
        <v>1281.47</v>
      </c>
      <c r="AI299" s="12">
        <v>43351.0</v>
      </c>
      <c r="AJ299" s="5">
        <v>7499.64</v>
      </c>
      <c r="BA299" s="17"/>
    </row>
    <row r="300">
      <c r="A300" s="5">
        <v>300.0</v>
      </c>
      <c r="B300" s="5" t="s">
        <v>115</v>
      </c>
      <c r="C300" s="5" t="s">
        <v>75</v>
      </c>
      <c r="D300" s="5">
        <v>25.0</v>
      </c>
      <c r="E300" s="5">
        <v>10.0</v>
      </c>
      <c r="F300" s="5">
        <v>43.0</v>
      </c>
      <c r="H300" s="5" t="s">
        <v>169</v>
      </c>
      <c r="I300" s="12">
        <v>43328.0</v>
      </c>
      <c r="J300" s="12">
        <v>43338.0</v>
      </c>
      <c r="K300" s="12">
        <v>43326.0</v>
      </c>
      <c r="L300" s="9" t="s">
        <v>81</v>
      </c>
      <c r="M300" s="12">
        <v>43335.0</v>
      </c>
      <c r="N300" s="14">
        <v>0.48055555555555557</v>
      </c>
      <c r="O300" s="5">
        <v>2.0</v>
      </c>
      <c r="P300" s="12">
        <v>43335.0</v>
      </c>
      <c r="Q300" s="14">
        <v>0.4701388888888889</v>
      </c>
      <c r="R300" s="5">
        <v>37.34</v>
      </c>
      <c r="S300" s="12">
        <v>43335.0</v>
      </c>
      <c r="T300" s="14">
        <v>0.5486111111111112</v>
      </c>
      <c r="U300" s="5">
        <v>34.28</v>
      </c>
      <c r="V300" s="12">
        <v>43336.0</v>
      </c>
      <c r="W300" s="14">
        <v>0.5513888888888889</v>
      </c>
      <c r="X300" s="5">
        <v>37.48</v>
      </c>
      <c r="BA300" s="17"/>
    </row>
    <row r="301">
      <c r="A301" s="5">
        <v>301.0</v>
      </c>
      <c r="B301" s="5" t="s">
        <v>115</v>
      </c>
      <c r="C301" s="5" t="s">
        <v>127</v>
      </c>
      <c r="D301" s="5">
        <v>25.0</v>
      </c>
      <c r="E301" s="5">
        <v>10.0</v>
      </c>
      <c r="F301" s="5">
        <v>42.0</v>
      </c>
      <c r="H301" s="5" t="s">
        <v>77</v>
      </c>
      <c r="I301" s="12">
        <v>43328.0</v>
      </c>
      <c r="J301" s="12">
        <v>43350.0</v>
      </c>
      <c r="K301" s="12">
        <v>43326.0</v>
      </c>
      <c r="L301" s="9" t="s">
        <v>81</v>
      </c>
      <c r="P301" s="12">
        <v>43335.0</v>
      </c>
      <c r="Q301" s="14">
        <v>0.47152777777777777</v>
      </c>
      <c r="R301" s="5">
        <v>22.34</v>
      </c>
      <c r="S301" s="12">
        <v>43335.0</v>
      </c>
      <c r="T301" s="14">
        <v>0.5486111111111112</v>
      </c>
      <c r="U301" s="5">
        <v>22.64</v>
      </c>
      <c r="V301" s="12">
        <v>43336.0</v>
      </c>
      <c r="W301" s="14">
        <v>0.5513888888888889</v>
      </c>
      <c r="X301" s="5">
        <v>53.43</v>
      </c>
      <c r="Y301" s="12">
        <v>43340.0</v>
      </c>
      <c r="Z301" s="5">
        <v>138.45</v>
      </c>
      <c r="BA301" s="17"/>
    </row>
    <row r="302">
      <c r="A302" s="5">
        <v>302.0</v>
      </c>
      <c r="B302" s="5" t="s">
        <v>115</v>
      </c>
      <c r="C302" s="5" t="s">
        <v>75</v>
      </c>
      <c r="D302" s="5">
        <v>25.0</v>
      </c>
      <c r="E302" s="5">
        <v>10.0</v>
      </c>
      <c r="F302" s="5">
        <v>42.0</v>
      </c>
      <c r="H302" s="5" t="s">
        <v>77</v>
      </c>
      <c r="I302" s="12">
        <v>43329.0</v>
      </c>
      <c r="K302" s="12">
        <v>43326.0</v>
      </c>
      <c r="L302" s="9" t="s">
        <v>81</v>
      </c>
      <c r="M302" s="12">
        <v>43335.0</v>
      </c>
      <c r="N302" s="14">
        <v>0.48125</v>
      </c>
      <c r="O302" s="5">
        <v>1.0</v>
      </c>
      <c r="P302" s="12">
        <v>43335.0</v>
      </c>
      <c r="Q302" s="14">
        <v>0.475</v>
      </c>
      <c r="R302" s="5">
        <v>25.97</v>
      </c>
      <c r="S302" s="12">
        <v>43335.0</v>
      </c>
      <c r="T302" s="14">
        <v>0.5486111111111112</v>
      </c>
      <c r="U302" s="5">
        <v>27.71</v>
      </c>
      <c r="V302" s="12">
        <v>43336.0</v>
      </c>
      <c r="W302" s="14">
        <v>0.5513888888888889</v>
      </c>
      <c r="X302" s="5">
        <v>38.26</v>
      </c>
      <c r="Y302" s="12">
        <v>43341.0</v>
      </c>
      <c r="Z302" s="5">
        <v>142.86</v>
      </c>
      <c r="AA302" s="12">
        <v>43345.0</v>
      </c>
      <c r="AB302" s="5">
        <v>604.86</v>
      </c>
      <c r="AC302" s="5">
        <v>1.0</v>
      </c>
      <c r="AD302" s="12">
        <v>43353.0</v>
      </c>
      <c r="AE302" s="5">
        <v>923.68</v>
      </c>
      <c r="AO302" s="12">
        <v>43361.0</v>
      </c>
      <c r="AP302" s="5">
        <v>1940.2</v>
      </c>
      <c r="BA302" s="17"/>
      <c r="BK302" s="5">
        <v>1.0</v>
      </c>
    </row>
    <row r="303">
      <c r="A303" s="5">
        <v>303.0</v>
      </c>
      <c r="B303" s="5" t="s">
        <v>73</v>
      </c>
      <c r="C303" s="5" t="s">
        <v>75</v>
      </c>
      <c r="D303" s="5">
        <v>25.0</v>
      </c>
      <c r="E303" s="5">
        <v>10.0</v>
      </c>
      <c r="F303" s="5">
        <v>35.0</v>
      </c>
      <c r="H303" s="5" t="s">
        <v>174</v>
      </c>
      <c r="I303" s="12">
        <v>43327.0</v>
      </c>
      <c r="J303" s="12">
        <v>43344.0</v>
      </c>
      <c r="K303" s="12">
        <v>43326.0</v>
      </c>
      <c r="L303" s="9" t="s">
        <v>81</v>
      </c>
      <c r="M303" s="12">
        <v>43335.0</v>
      </c>
      <c r="N303" s="14">
        <v>0.6881944444444444</v>
      </c>
      <c r="O303" s="5">
        <v>3.0</v>
      </c>
      <c r="P303" s="12">
        <v>43335.0</v>
      </c>
      <c r="Q303" s="14">
        <v>0.6583333333333333</v>
      </c>
      <c r="R303" s="5">
        <v>32.48</v>
      </c>
      <c r="S303" s="12">
        <v>43335.0</v>
      </c>
      <c r="T303" s="14">
        <v>0.7604166666666666</v>
      </c>
      <c r="U303" s="5">
        <v>31.69</v>
      </c>
      <c r="V303" s="12">
        <v>43336.0</v>
      </c>
      <c r="W303" s="14">
        <v>0.7243055555555555</v>
      </c>
      <c r="X303" s="5">
        <v>42.66</v>
      </c>
      <c r="Y303" s="12">
        <v>43343.0</v>
      </c>
      <c r="Z303" s="5">
        <v>51.86</v>
      </c>
      <c r="BA303" s="17"/>
    </row>
    <row r="304">
      <c r="A304" s="5">
        <v>304.0</v>
      </c>
      <c r="B304" s="5" t="s">
        <v>73</v>
      </c>
      <c r="C304" s="5" t="s">
        <v>127</v>
      </c>
      <c r="D304" s="5">
        <v>25.0</v>
      </c>
      <c r="E304" s="5">
        <v>10.0</v>
      </c>
      <c r="F304" s="5">
        <v>35.0</v>
      </c>
      <c r="H304" s="5" t="s">
        <v>174</v>
      </c>
      <c r="I304" s="12">
        <v>43328.0</v>
      </c>
      <c r="J304" s="12">
        <v>43343.0</v>
      </c>
      <c r="K304" s="12">
        <v>43326.0</v>
      </c>
      <c r="L304" s="9" t="s">
        <v>81</v>
      </c>
      <c r="P304" s="12">
        <v>43335.0</v>
      </c>
      <c r="Q304" s="14">
        <v>0.6604166666666667</v>
      </c>
      <c r="R304" s="5">
        <v>22.82</v>
      </c>
      <c r="S304" s="12">
        <v>43335.0</v>
      </c>
      <c r="T304" s="14">
        <v>0.7604166666666666</v>
      </c>
      <c r="U304" s="5">
        <v>22.45</v>
      </c>
      <c r="V304" s="12">
        <v>43336.0</v>
      </c>
      <c r="W304" s="14">
        <v>0.7243055555555555</v>
      </c>
      <c r="X304" s="5">
        <v>66.52</v>
      </c>
      <c r="Y304" s="12">
        <v>43339.0</v>
      </c>
      <c r="Z304" s="5">
        <v>115.19</v>
      </c>
      <c r="AA304" s="12">
        <v>43342.0</v>
      </c>
      <c r="AB304" s="5">
        <v>205.63</v>
      </c>
      <c r="BA304" s="17"/>
    </row>
    <row r="305">
      <c r="A305" s="5">
        <v>305.0</v>
      </c>
      <c r="B305" s="5" t="s">
        <v>115</v>
      </c>
      <c r="C305" s="5" t="s">
        <v>75</v>
      </c>
      <c r="D305" s="5">
        <v>25.0</v>
      </c>
      <c r="E305" s="5">
        <v>10.0</v>
      </c>
      <c r="F305" s="5">
        <v>40.0</v>
      </c>
      <c r="H305" s="5" t="s">
        <v>117</v>
      </c>
      <c r="I305" s="12">
        <v>43328.0</v>
      </c>
      <c r="K305" s="12">
        <v>43326.0</v>
      </c>
      <c r="L305" s="9" t="s">
        <v>81</v>
      </c>
      <c r="M305" s="12">
        <v>43335.0</v>
      </c>
      <c r="N305" s="14">
        <v>0.6868055555555556</v>
      </c>
      <c r="O305" s="5">
        <v>1.0</v>
      </c>
      <c r="P305" s="12">
        <v>43335.0</v>
      </c>
      <c r="Q305" s="14">
        <v>0.6611111111111111</v>
      </c>
      <c r="R305" s="5">
        <v>34.22</v>
      </c>
      <c r="S305" s="12">
        <v>43335.0</v>
      </c>
      <c r="T305" s="14">
        <v>0.7604166666666666</v>
      </c>
      <c r="U305" s="5">
        <v>35.09</v>
      </c>
      <c r="V305" s="12">
        <v>43336.0</v>
      </c>
      <c r="W305" s="14">
        <v>0.7243055555555555</v>
      </c>
      <c r="X305" s="5">
        <v>78.53</v>
      </c>
      <c r="Y305" s="12">
        <v>43341.0</v>
      </c>
      <c r="Z305" s="5">
        <v>124.35</v>
      </c>
      <c r="AA305" s="12">
        <v>43345.0</v>
      </c>
      <c r="AB305" s="5">
        <v>501.24</v>
      </c>
      <c r="AC305" s="5">
        <v>1.0</v>
      </c>
      <c r="AD305" s="12">
        <v>43350.0</v>
      </c>
      <c r="AE305" s="5">
        <v>1704.35</v>
      </c>
      <c r="AI305" s="12">
        <v>43361.0</v>
      </c>
      <c r="AJ305" s="5">
        <v>5739.91</v>
      </c>
      <c r="BA305" s="17"/>
      <c r="BK305" s="5">
        <v>1.0</v>
      </c>
    </row>
    <row r="306">
      <c r="A306" s="5">
        <v>306.0</v>
      </c>
      <c r="B306" s="5" t="s">
        <v>115</v>
      </c>
      <c r="C306" s="5" t="s">
        <v>127</v>
      </c>
      <c r="D306" s="5">
        <v>25.0</v>
      </c>
      <c r="E306" s="5">
        <v>10.0</v>
      </c>
      <c r="F306" s="5">
        <v>40.0</v>
      </c>
      <c r="H306" s="5" t="s">
        <v>117</v>
      </c>
      <c r="I306" s="12">
        <v>43328.0</v>
      </c>
      <c r="K306" s="12">
        <v>43326.0</v>
      </c>
      <c r="L306" s="9" t="s">
        <v>81</v>
      </c>
      <c r="P306" s="12">
        <v>43335.0</v>
      </c>
      <c r="Q306" s="14">
        <v>0.6625</v>
      </c>
      <c r="R306" s="5">
        <v>28.97</v>
      </c>
      <c r="S306" s="12">
        <v>43335.0</v>
      </c>
      <c r="T306" s="14">
        <v>0.7604166666666666</v>
      </c>
      <c r="U306" s="5">
        <v>33.1</v>
      </c>
      <c r="V306" s="12">
        <v>43336.0</v>
      </c>
      <c r="W306" s="14">
        <v>0.7243055555555555</v>
      </c>
      <c r="X306" s="5">
        <v>80.73</v>
      </c>
      <c r="Y306" s="12">
        <v>43339.0</v>
      </c>
      <c r="Z306" s="5">
        <v>174.01</v>
      </c>
      <c r="AA306" s="12">
        <v>43343.0</v>
      </c>
      <c r="AB306" s="5">
        <v>860.07</v>
      </c>
      <c r="AI306" s="12">
        <v>43348.0</v>
      </c>
      <c r="AJ306" s="5">
        <v>6846.23</v>
      </c>
      <c r="BA306" s="17"/>
    </row>
    <row r="307">
      <c r="A307" s="5">
        <v>307.0</v>
      </c>
      <c r="B307" s="5" t="s">
        <v>115</v>
      </c>
      <c r="C307" s="5" t="s">
        <v>75</v>
      </c>
      <c r="D307" s="5">
        <v>25.0</v>
      </c>
      <c r="E307" s="5">
        <v>10.0</v>
      </c>
      <c r="F307" s="5">
        <v>42.0</v>
      </c>
      <c r="H307" s="5" t="s">
        <v>77</v>
      </c>
      <c r="I307" s="12">
        <v>43328.0</v>
      </c>
      <c r="J307" s="12">
        <v>43348.0</v>
      </c>
      <c r="K307" s="12">
        <v>43326.0</v>
      </c>
      <c r="L307" s="9" t="s">
        <v>81</v>
      </c>
      <c r="M307" s="12">
        <v>43335.0</v>
      </c>
      <c r="N307" s="14">
        <v>0.6861111111111111</v>
      </c>
      <c r="O307" s="5">
        <v>1.0</v>
      </c>
      <c r="P307" s="12">
        <v>43335.0</v>
      </c>
      <c r="Q307" s="14">
        <v>0.6631944444444444</v>
      </c>
      <c r="R307" s="5">
        <v>28.32</v>
      </c>
      <c r="S307" s="12">
        <v>43335.0</v>
      </c>
      <c r="T307" s="14">
        <v>0.7604166666666666</v>
      </c>
      <c r="U307" s="5">
        <v>31.56</v>
      </c>
      <c r="V307" s="12">
        <v>43336.0</v>
      </c>
      <c r="W307" s="14">
        <v>0.7243055555555555</v>
      </c>
      <c r="X307" s="5">
        <v>45.55</v>
      </c>
      <c r="Y307" s="12">
        <v>43345.0</v>
      </c>
      <c r="Z307" s="5">
        <v>78.9</v>
      </c>
      <c r="BA307" s="17"/>
    </row>
    <row r="308">
      <c r="A308" s="5">
        <v>308.0</v>
      </c>
      <c r="B308" s="5" t="s">
        <v>115</v>
      </c>
      <c r="C308" s="5" t="s">
        <v>127</v>
      </c>
      <c r="D308" s="5">
        <v>25.0</v>
      </c>
      <c r="E308" s="5">
        <v>10.0</v>
      </c>
      <c r="F308" s="5">
        <v>42.0</v>
      </c>
      <c r="H308" s="5" t="s">
        <v>77</v>
      </c>
      <c r="I308" s="12">
        <v>43329.0</v>
      </c>
      <c r="K308" s="12">
        <v>43326.0</v>
      </c>
      <c r="L308" s="9" t="s">
        <v>81</v>
      </c>
      <c r="P308" s="12">
        <v>43335.0</v>
      </c>
      <c r="Q308" s="14">
        <v>0.6652777777777777</v>
      </c>
      <c r="R308" s="5">
        <v>36.81</v>
      </c>
      <c r="S308" s="12">
        <v>43335.0</v>
      </c>
      <c r="T308" s="14">
        <v>0.7604166666666666</v>
      </c>
      <c r="U308" s="5">
        <v>40.4</v>
      </c>
      <c r="V308" s="12">
        <v>43336.0</v>
      </c>
      <c r="W308" s="14">
        <v>0.7243055555555555</v>
      </c>
      <c r="X308" s="5">
        <v>116.04</v>
      </c>
      <c r="Y308" s="12">
        <v>43340.0</v>
      </c>
      <c r="Z308" s="5">
        <v>264.64</v>
      </c>
      <c r="AA308" s="12">
        <v>43345.0</v>
      </c>
      <c r="AB308" s="5">
        <v>580.5</v>
      </c>
      <c r="BA308" s="17"/>
    </row>
    <row r="309">
      <c r="A309" s="5">
        <v>309.0</v>
      </c>
      <c r="B309" s="5" t="s">
        <v>115</v>
      </c>
      <c r="C309" s="5" t="s">
        <v>75</v>
      </c>
      <c r="D309" s="5">
        <v>25.0</v>
      </c>
      <c r="E309" s="5">
        <v>10.0</v>
      </c>
      <c r="F309" s="5">
        <v>43.0</v>
      </c>
      <c r="H309" s="5" t="s">
        <v>169</v>
      </c>
      <c r="I309" s="12">
        <v>43329.0</v>
      </c>
      <c r="J309" s="12">
        <v>43361.0</v>
      </c>
      <c r="K309" s="12">
        <v>43326.0</v>
      </c>
      <c r="L309" s="9" t="s">
        <v>81</v>
      </c>
      <c r="M309" s="12">
        <v>43335.0</v>
      </c>
      <c r="N309" s="14">
        <v>0.6895833333333333</v>
      </c>
      <c r="O309" s="5">
        <v>1.0</v>
      </c>
      <c r="P309" s="12">
        <v>43335.0</v>
      </c>
      <c r="Q309" s="14">
        <v>0.6666666666666666</v>
      </c>
      <c r="R309" s="5">
        <v>25.8</v>
      </c>
      <c r="S309" s="12">
        <v>43335.0</v>
      </c>
      <c r="T309" s="14">
        <v>0.7604166666666666</v>
      </c>
      <c r="U309" s="5">
        <v>28.7</v>
      </c>
      <c r="V309" s="12">
        <v>43336.0</v>
      </c>
      <c r="W309" s="14">
        <v>0.7243055555555555</v>
      </c>
      <c r="X309" s="5">
        <v>61.91</v>
      </c>
      <c r="Y309" s="12">
        <v>43341.0</v>
      </c>
      <c r="Z309" s="5">
        <v>118.69</v>
      </c>
      <c r="AA309" s="12">
        <v>43346.0</v>
      </c>
      <c r="AB309" s="5">
        <v>483.68</v>
      </c>
      <c r="AI309" s="12">
        <v>43352.0</v>
      </c>
      <c r="AJ309" s="5">
        <v>5512.19</v>
      </c>
      <c r="BA309" s="17"/>
      <c r="BK309" s="5">
        <v>1.0</v>
      </c>
    </row>
    <row r="310">
      <c r="A310" s="5">
        <v>310.0</v>
      </c>
      <c r="B310" s="5" t="s">
        <v>115</v>
      </c>
      <c r="C310" s="5" t="s">
        <v>127</v>
      </c>
      <c r="D310" s="5">
        <v>25.0</v>
      </c>
      <c r="E310" s="5">
        <v>10.0</v>
      </c>
      <c r="F310" s="5">
        <v>43.0</v>
      </c>
      <c r="H310" s="5" t="s">
        <v>169</v>
      </c>
      <c r="I310" s="12">
        <v>43329.0</v>
      </c>
      <c r="K310" s="12">
        <v>43326.0</v>
      </c>
      <c r="L310" s="9" t="s">
        <v>81</v>
      </c>
      <c r="P310" s="12">
        <v>43335.0</v>
      </c>
      <c r="Q310" s="14">
        <v>0.6673611111111111</v>
      </c>
      <c r="R310" s="5">
        <v>25.84</v>
      </c>
      <c r="S310" s="12">
        <v>43335.0</v>
      </c>
      <c r="T310" s="14">
        <v>0.7604166666666666</v>
      </c>
      <c r="U310" s="5">
        <v>28.42</v>
      </c>
      <c r="V310" s="12">
        <v>43336.0</v>
      </c>
      <c r="W310" s="14">
        <v>0.7243055555555555</v>
      </c>
      <c r="X310" s="5">
        <v>66.45</v>
      </c>
      <c r="Y310" s="12">
        <v>43341.0</v>
      </c>
      <c r="Z310" s="5">
        <v>139.69</v>
      </c>
      <c r="AA310" s="12">
        <v>43347.0</v>
      </c>
      <c r="AB310" s="5">
        <v>971.1</v>
      </c>
      <c r="AI310" s="12">
        <v>43353.0</v>
      </c>
      <c r="AJ310" s="5">
        <v>8146.46</v>
      </c>
      <c r="BA310" s="17"/>
    </row>
    <row r="311">
      <c r="A311" s="5">
        <v>311.0</v>
      </c>
      <c r="B311" s="5" t="s">
        <v>73</v>
      </c>
      <c r="C311" s="5" t="s">
        <v>75</v>
      </c>
      <c r="D311" s="5">
        <v>25.0</v>
      </c>
      <c r="E311" s="5">
        <v>10.0</v>
      </c>
      <c r="F311" s="5">
        <v>35.0</v>
      </c>
      <c r="H311" s="5" t="s">
        <v>174</v>
      </c>
      <c r="I311" s="12">
        <v>43329.0</v>
      </c>
      <c r="K311" s="12">
        <v>43326.0</v>
      </c>
      <c r="L311" s="9" t="s">
        <v>81</v>
      </c>
      <c r="M311" s="12">
        <v>43335.0</v>
      </c>
      <c r="N311" s="14">
        <v>0.6826388888888889</v>
      </c>
      <c r="O311" s="5">
        <v>1.0</v>
      </c>
      <c r="P311" s="12">
        <v>43335.0</v>
      </c>
      <c r="Q311" s="14">
        <v>0.6680555555555555</v>
      </c>
      <c r="R311" s="5">
        <v>31.13</v>
      </c>
      <c r="S311" s="12">
        <v>43335.0</v>
      </c>
      <c r="T311" s="14">
        <v>0.7604166666666666</v>
      </c>
      <c r="U311" s="5">
        <v>34.65</v>
      </c>
      <c r="V311" s="12">
        <v>43336.0</v>
      </c>
      <c r="W311" s="14">
        <v>0.7243055555555555</v>
      </c>
      <c r="X311" s="5">
        <v>99.44</v>
      </c>
      <c r="Y311" s="12">
        <v>43340.0</v>
      </c>
      <c r="Z311" s="5">
        <v>127.73</v>
      </c>
      <c r="AA311" s="12">
        <v>43346.0</v>
      </c>
      <c r="AB311" s="5">
        <v>402.18</v>
      </c>
      <c r="AY311" s="12">
        <v>43354.0</v>
      </c>
      <c r="AZ311" s="5">
        <v>381.87</v>
      </c>
      <c r="BA311" s="17"/>
      <c r="BB311" s="5">
        <v>2.0</v>
      </c>
      <c r="BC311" s="5">
        <v>0.0</v>
      </c>
    </row>
    <row r="312">
      <c r="A312" s="5">
        <v>312.0</v>
      </c>
      <c r="B312" s="5" t="s">
        <v>73</v>
      </c>
      <c r="C312" s="5" t="s">
        <v>127</v>
      </c>
      <c r="D312" s="5">
        <v>25.0</v>
      </c>
      <c r="E312" s="5">
        <v>10.0</v>
      </c>
      <c r="F312" s="5">
        <v>35.0</v>
      </c>
      <c r="H312" s="5" t="s">
        <v>174</v>
      </c>
      <c r="I312" s="12">
        <v>43329.0</v>
      </c>
      <c r="K312" s="12">
        <v>43326.0</v>
      </c>
      <c r="L312" s="9" t="s">
        <v>81</v>
      </c>
      <c r="M312" s="12"/>
      <c r="P312" s="12">
        <v>43335.0</v>
      </c>
      <c r="Q312" s="14">
        <v>0.66875</v>
      </c>
      <c r="R312" s="5">
        <v>35.47</v>
      </c>
      <c r="S312" s="12">
        <v>43335.0</v>
      </c>
      <c r="T312" s="14">
        <v>0.7604166666666666</v>
      </c>
      <c r="U312" s="5">
        <v>40.07</v>
      </c>
      <c r="V312" s="12">
        <v>43336.0</v>
      </c>
      <c r="W312" s="14">
        <v>0.7243055555555555</v>
      </c>
      <c r="X312" s="5">
        <v>172.35</v>
      </c>
      <c r="Y312" s="12">
        <v>43337.0</v>
      </c>
      <c r="Z312" s="5">
        <v>173.16</v>
      </c>
      <c r="AA312" s="12">
        <v>43342.0</v>
      </c>
      <c r="AB312" s="5">
        <v>1479.86</v>
      </c>
      <c r="AI312" s="12">
        <v>43346.0</v>
      </c>
      <c r="AJ312" s="5">
        <v>7431.22</v>
      </c>
      <c r="BA312" s="17"/>
    </row>
    <row r="313">
      <c r="A313" s="5">
        <v>313.0</v>
      </c>
      <c r="B313" s="5" t="s">
        <v>115</v>
      </c>
      <c r="C313" s="5" t="s">
        <v>75</v>
      </c>
      <c r="D313" s="5">
        <v>25.0</v>
      </c>
      <c r="E313" s="5">
        <v>10.0</v>
      </c>
      <c r="F313" s="5">
        <v>42.0</v>
      </c>
      <c r="H313" s="5" t="s">
        <v>77</v>
      </c>
      <c r="I313" s="12">
        <v>43329.0</v>
      </c>
      <c r="K313" s="12">
        <v>43326.0</v>
      </c>
      <c r="L313" s="9" t="s">
        <v>81</v>
      </c>
      <c r="M313" s="12">
        <v>43335.0</v>
      </c>
      <c r="N313" s="14">
        <v>0.6840277777777778</v>
      </c>
      <c r="O313" s="5">
        <v>1.0</v>
      </c>
      <c r="P313" s="12">
        <v>43335.0</v>
      </c>
      <c r="Q313" s="14">
        <v>0.6694444444444444</v>
      </c>
      <c r="R313" s="5">
        <v>27.11</v>
      </c>
      <c r="S313" s="12">
        <v>43335.0</v>
      </c>
      <c r="T313" s="14">
        <v>0.7604166666666666</v>
      </c>
      <c r="U313" s="5">
        <v>29.88</v>
      </c>
      <c r="V313" s="12">
        <v>43336.0</v>
      </c>
      <c r="W313" s="14">
        <v>0.7243055555555555</v>
      </c>
      <c r="X313" s="5">
        <v>49.69</v>
      </c>
      <c r="Y313" s="12">
        <v>43341.0</v>
      </c>
      <c r="Z313" s="5">
        <v>162.51</v>
      </c>
      <c r="AA313" s="12">
        <v>43344.0</v>
      </c>
      <c r="AB313" s="5">
        <v>471.48</v>
      </c>
      <c r="AC313" s="5">
        <v>1.0</v>
      </c>
      <c r="AD313" s="12">
        <v>43349.0</v>
      </c>
      <c r="AE313" s="5">
        <v>2169.67</v>
      </c>
      <c r="AO313" s="12">
        <v>43361.0</v>
      </c>
      <c r="AP313" s="5">
        <v>7324.27</v>
      </c>
      <c r="BA313" s="17"/>
      <c r="BK313" s="5">
        <v>1.0</v>
      </c>
    </row>
    <row r="314">
      <c r="A314" s="5">
        <v>314.0</v>
      </c>
      <c r="B314" s="5" t="s">
        <v>115</v>
      </c>
      <c r="C314" s="5" t="s">
        <v>127</v>
      </c>
      <c r="D314" s="5">
        <v>25.0</v>
      </c>
      <c r="E314" s="5">
        <v>10.0</v>
      </c>
      <c r="F314" s="5">
        <v>42.0</v>
      </c>
      <c r="H314" s="5" t="s">
        <v>77</v>
      </c>
      <c r="I314" s="12">
        <v>43329.0</v>
      </c>
      <c r="K314" s="12">
        <v>43326.0</v>
      </c>
      <c r="L314" s="9" t="s">
        <v>81</v>
      </c>
      <c r="M314" s="12"/>
      <c r="P314" s="12">
        <v>43335.0</v>
      </c>
      <c r="Q314" s="14">
        <v>0.6701388888888888</v>
      </c>
      <c r="R314" s="5">
        <v>14.53</v>
      </c>
      <c r="S314" s="12">
        <v>43335.0</v>
      </c>
      <c r="T314" s="14">
        <v>0.7604166666666666</v>
      </c>
      <c r="U314" s="5">
        <v>15.2</v>
      </c>
      <c r="V314" s="12">
        <v>43336.0</v>
      </c>
      <c r="W314" s="14">
        <v>0.7243055555555555</v>
      </c>
      <c r="X314" s="5">
        <v>39.15</v>
      </c>
      <c r="Y314" s="12">
        <v>43340.0</v>
      </c>
      <c r="Z314" s="5">
        <v>74.21</v>
      </c>
      <c r="AA314" s="12">
        <v>43344.0</v>
      </c>
      <c r="AB314" s="5">
        <v>247.54</v>
      </c>
      <c r="AC314" s="5">
        <v>1.0</v>
      </c>
      <c r="AD314" s="12">
        <v>43349.0</v>
      </c>
      <c r="AE314" s="5">
        <v>926.87</v>
      </c>
      <c r="AI314" s="12">
        <v>43361.0</v>
      </c>
      <c r="AJ314" s="5">
        <v>4394.71</v>
      </c>
      <c r="BA314" s="17"/>
      <c r="BK314" s="5">
        <v>1.0</v>
      </c>
    </row>
    <row r="315">
      <c r="A315" s="5">
        <v>315.0</v>
      </c>
      <c r="B315" s="5" t="s">
        <v>115</v>
      </c>
      <c r="C315" s="5" t="s">
        <v>75</v>
      </c>
      <c r="D315" s="5">
        <v>25.0</v>
      </c>
      <c r="E315" s="5">
        <v>10.0</v>
      </c>
      <c r="F315" s="5">
        <v>43.0</v>
      </c>
      <c r="H315" s="5" t="s">
        <v>169</v>
      </c>
      <c r="I315" s="12">
        <v>43329.0</v>
      </c>
      <c r="K315" s="12">
        <v>43326.0</v>
      </c>
      <c r="L315" s="9" t="s">
        <v>81</v>
      </c>
      <c r="M315" s="12">
        <v>43335.0</v>
      </c>
      <c r="N315" s="14">
        <v>0.6854166666666667</v>
      </c>
      <c r="O315" s="5">
        <v>2.0</v>
      </c>
      <c r="P315" s="12">
        <v>43335.0</v>
      </c>
      <c r="Q315" s="14">
        <v>0.6729166666666667</v>
      </c>
      <c r="R315" s="5">
        <v>23.47</v>
      </c>
      <c r="S315" s="12">
        <v>43335.0</v>
      </c>
      <c r="T315" s="14">
        <v>0.7604166666666666</v>
      </c>
      <c r="U315" s="5">
        <v>25.65</v>
      </c>
      <c r="V315" s="12">
        <v>43336.0</v>
      </c>
      <c r="W315" s="14">
        <v>0.7243055555555555</v>
      </c>
      <c r="X315" s="5">
        <v>39.12</v>
      </c>
      <c r="Y315" s="12">
        <v>43342.0</v>
      </c>
      <c r="Z315" s="5">
        <v>87.86</v>
      </c>
      <c r="AA315" s="12">
        <v>43346.0</v>
      </c>
      <c r="AB315" s="5">
        <v>435.25</v>
      </c>
      <c r="AC315" s="5">
        <v>1.0</v>
      </c>
      <c r="AD315" s="12">
        <v>43353.0</v>
      </c>
      <c r="AE315" s="5">
        <v>1318.73</v>
      </c>
      <c r="AO315" s="12">
        <v>43361.0</v>
      </c>
      <c r="AP315" s="5">
        <v>4261.37</v>
      </c>
      <c r="BA315" s="17"/>
      <c r="BK315" s="5">
        <v>1.0</v>
      </c>
    </row>
    <row r="316">
      <c r="A316" s="5">
        <v>316.0</v>
      </c>
      <c r="B316" s="5" t="s">
        <v>115</v>
      </c>
      <c r="C316" s="5" t="s">
        <v>127</v>
      </c>
      <c r="D316" s="5">
        <v>25.0</v>
      </c>
      <c r="E316" s="5">
        <v>10.0</v>
      </c>
      <c r="F316" s="5">
        <v>43.0</v>
      </c>
      <c r="H316" s="5" t="s">
        <v>169</v>
      </c>
      <c r="I316" s="12">
        <v>43329.0</v>
      </c>
      <c r="K316" s="12">
        <v>43326.0</v>
      </c>
      <c r="L316" s="9" t="s">
        <v>81</v>
      </c>
      <c r="M316" s="12"/>
      <c r="P316" s="12">
        <v>43335.0</v>
      </c>
      <c r="Q316" s="14">
        <v>0.6743055555555556</v>
      </c>
      <c r="R316" s="5">
        <v>19.34</v>
      </c>
      <c r="S316" s="12">
        <v>43335.0</v>
      </c>
      <c r="T316" s="14">
        <v>0.7604166666666666</v>
      </c>
      <c r="U316" s="5">
        <v>19.87</v>
      </c>
      <c r="V316" s="12">
        <v>43336.0</v>
      </c>
      <c r="W316" s="14">
        <v>0.7243055555555555</v>
      </c>
      <c r="X316" s="5">
        <v>49.08</v>
      </c>
      <c r="Y316" s="12">
        <v>43342.0</v>
      </c>
      <c r="Z316" s="5">
        <v>98.78</v>
      </c>
      <c r="AA316" s="12">
        <v>43347.0</v>
      </c>
      <c r="AB316" s="5">
        <v>320.11</v>
      </c>
      <c r="AC316" s="5">
        <v>1.0</v>
      </c>
      <c r="AD316" s="12">
        <v>43354.0</v>
      </c>
      <c r="AE316" s="5">
        <v>770.77</v>
      </c>
      <c r="BA316" s="17"/>
      <c r="BK316" s="5">
        <v>1.0</v>
      </c>
    </row>
    <row r="317">
      <c r="A317" s="5">
        <v>317.0</v>
      </c>
      <c r="B317" s="5" t="s">
        <v>115</v>
      </c>
      <c r="C317" s="5" t="s">
        <v>75</v>
      </c>
      <c r="D317" s="5">
        <v>25.0</v>
      </c>
      <c r="E317" s="5">
        <v>10.0</v>
      </c>
      <c r="F317" s="5">
        <v>42.0</v>
      </c>
      <c r="H317" s="5" t="s">
        <v>77</v>
      </c>
      <c r="I317" s="12">
        <v>43329.0</v>
      </c>
      <c r="K317" s="12">
        <v>43326.0</v>
      </c>
      <c r="L317" s="9" t="s">
        <v>81</v>
      </c>
      <c r="M317" s="12">
        <v>43335.0</v>
      </c>
      <c r="N317" s="14">
        <v>0.6833333333333333</v>
      </c>
      <c r="O317" s="5">
        <v>1.0</v>
      </c>
      <c r="P317" s="12">
        <v>43335.0</v>
      </c>
      <c r="Q317" s="14">
        <v>0.675</v>
      </c>
      <c r="R317" s="5">
        <v>29.72</v>
      </c>
      <c r="S317" s="12">
        <v>43335.0</v>
      </c>
      <c r="T317" s="14">
        <v>0.7604166666666666</v>
      </c>
      <c r="U317" s="5">
        <v>34.75</v>
      </c>
      <c r="V317" s="12">
        <v>43336.0</v>
      </c>
      <c r="W317" s="14">
        <v>0.7243055555555555</v>
      </c>
      <c r="X317" s="5">
        <v>82.85</v>
      </c>
      <c r="Y317" s="12">
        <v>43340.0</v>
      </c>
      <c r="Z317" s="5">
        <v>208.27</v>
      </c>
      <c r="AA317" s="12">
        <v>43345.0</v>
      </c>
      <c r="AB317" s="5">
        <v>1329.64</v>
      </c>
      <c r="AI317" s="12">
        <v>43351.0</v>
      </c>
      <c r="AJ317" s="5">
        <v>7359.9</v>
      </c>
      <c r="BA317" s="17"/>
      <c r="BJ317" s="5">
        <v>1.0</v>
      </c>
      <c r="BK317" s="5">
        <v>1.0</v>
      </c>
    </row>
    <row r="318">
      <c r="A318" s="5">
        <v>318.0</v>
      </c>
      <c r="B318" s="5" t="s">
        <v>115</v>
      </c>
      <c r="C318" s="5" t="s">
        <v>75</v>
      </c>
      <c r="D318" s="5">
        <v>25.0</v>
      </c>
      <c r="E318" s="5">
        <v>10.0</v>
      </c>
      <c r="F318" s="5">
        <v>42.0</v>
      </c>
      <c r="H318" s="5" t="s">
        <v>77</v>
      </c>
      <c r="I318" s="12">
        <v>43329.0</v>
      </c>
      <c r="K318" s="12">
        <v>43326.0</v>
      </c>
      <c r="L318" s="9" t="s">
        <v>81</v>
      </c>
      <c r="M318" s="12">
        <v>43335.0</v>
      </c>
      <c r="P318" s="12">
        <v>43335.0</v>
      </c>
      <c r="Q318" s="14">
        <v>0.6944444444444444</v>
      </c>
      <c r="R318" s="5">
        <v>46.54</v>
      </c>
      <c r="S318" s="12">
        <v>43335.0</v>
      </c>
      <c r="T318" s="14">
        <v>0.7604166666666666</v>
      </c>
      <c r="U318" s="5">
        <v>48.08</v>
      </c>
      <c r="V318" s="12">
        <v>43336.0</v>
      </c>
      <c r="W318" s="14">
        <v>0.7243055555555555</v>
      </c>
      <c r="X318" s="5">
        <v>67.04</v>
      </c>
      <c r="Y318" s="12">
        <v>43343.0</v>
      </c>
      <c r="Z318" s="5">
        <v>98.21</v>
      </c>
      <c r="AA318" s="12">
        <v>43348.0</v>
      </c>
      <c r="AB318" s="5">
        <v>369.65</v>
      </c>
      <c r="AD318" s="12">
        <v>43355.0</v>
      </c>
      <c r="AE318" s="5">
        <v>1399.97</v>
      </c>
      <c r="AO318" s="12">
        <v>43362.0</v>
      </c>
      <c r="AP318" s="5">
        <v>3032.98</v>
      </c>
      <c r="BA318" s="17"/>
    </row>
    <row r="319">
      <c r="A319" s="5">
        <v>319.0</v>
      </c>
      <c r="B319" s="5" t="s">
        <v>73</v>
      </c>
      <c r="C319" s="5" t="s">
        <v>127</v>
      </c>
      <c r="D319" s="5">
        <v>25.0</v>
      </c>
      <c r="E319" s="5">
        <v>10.0</v>
      </c>
      <c r="F319" s="5">
        <v>35.0</v>
      </c>
      <c r="H319" s="5" t="s">
        <v>174</v>
      </c>
      <c r="I319" s="12">
        <v>43329.0</v>
      </c>
      <c r="J319" s="12">
        <v>43343.0</v>
      </c>
      <c r="K319" s="12">
        <v>43326.0</v>
      </c>
      <c r="L319" s="9" t="s">
        <v>81</v>
      </c>
      <c r="P319" s="12">
        <v>43335.0</v>
      </c>
      <c r="Q319" s="14">
        <v>0.6951388888888889</v>
      </c>
      <c r="R319" s="5">
        <v>28.6</v>
      </c>
      <c r="S319" s="12">
        <v>43335.0</v>
      </c>
      <c r="T319" s="14">
        <v>0.7604166666666666</v>
      </c>
      <c r="U319" s="5">
        <v>30.69</v>
      </c>
      <c r="V319" s="12">
        <v>43336.0</v>
      </c>
      <c r="W319" s="14">
        <v>0.7243055555555555</v>
      </c>
      <c r="X319" s="5">
        <v>80.53</v>
      </c>
      <c r="Y319" s="12">
        <v>43339.0</v>
      </c>
      <c r="Z319" s="5">
        <v>92.08</v>
      </c>
      <c r="BA319" s="17"/>
    </row>
    <row r="320">
      <c r="A320" s="5">
        <v>320.0</v>
      </c>
      <c r="B320" s="5" t="s">
        <v>73</v>
      </c>
      <c r="C320" s="5" t="s">
        <v>127</v>
      </c>
      <c r="D320" s="5">
        <v>25.0</v>
      </c>
      <c r="E320" s="5">
        <v>10.0</v>
      </c>
      <c r="F320" s="5">
        <v>35.0</v>
      </c>
      <c r="H320" s="5" t="s">
        <v>174</v>
      </c>
      <c r="I320" s="12">
        <v>43330.0</v>
      </c>
      <c r="K320" s="12">
        <v>43326.0</v>
      </c>
      <c r="L320" s="9" t="s">
        <v>81</v>
      </c>
      <c r="P320" s="12">
        <v>43336.0</v>
      </c>
      <c r="Q320" s="14">
        <v>0.3701388888888889</v>
      </c>
      <c r="R320" s="5">
        <v>38.78</v>
      </c>
      <c r="S320" s="12">
        <v>43336.0</v>
      </c>
      <c r="T320" s="14">
        <v>0.5104166666666666</v>
      </c>
      <c r="U320" s="5">
        <v>40.92</v>
      </c>
      <c r="V320" s="12">
        <v>43337.0</v>
      </c>
      <c r="W320" s="14">
        <v>0.5104166666666666</v>
      </c>
      <c r="X320" s="5">
        <v>165.65</v>
      </c>
      <c r="Y320" s="12">
        <v>43339.0</v>
      </c>
      <c r="Z320" s="5">
        <v>167.65</v>
      </c>
      <c r="AA320" s="12">
        <v>43345.0</v>
      </c>
      <c r="AB320" s="5">
        <v>901.29</v>
      </c>
      <c r="AI320" s="12">
        <v>43352.0</v>
      </c>
      <c r="AJ320" s="5">
        <v>5834.41</v>
      </c>
      <c r="BA320" s="17"/>
    </row>
    <row r="321">
      <c r="A321" s="5">
        <v>321.0</v>
      </c>
      <c r="B321" s="5" t="s">
        <v>73</v>
      </c>
      <c r="C321" s="5" t="s">
        <v>75</v>
      </c>
      <c r="D321" s="5">
        <v>25.0</v>
      </c>
      <c r="E321" s="5">
        <v>10.0</v>
      </c>
      <c r="F321" s="5">
        <v>35.0</v>
      </c>
      <c r="H321" s="5" t="s">
        <v>174</v>
      </c>
      <c r="I321" s="12">
        <v>43330.0</v>
      </c>
      <c r="J321" s="12">
        <v>43350.0</v>
      </c>
      <c r="K321" s="12">
        <v>43326.0</v>
      </c>
      <c r="L321" s="9" t="s">
        <v>81</v>
      </c>
      <c r="M321" s="12">
        <v>43336.0</v>
      </c>
      <c r="N321" s="14">
        <v>0.3923611111111111</v>
      </c>
      <c r="O321" s="5">
        <v>1.0</v>
      </c>
      <c r="P321" s="12">
        <v>43336.0</v>
      </c>
      <c r="Q321" s="14">
        <v>0.37083333333333335</v>
      </c>
      <c r="R321" s="5">
        <v>26.24</v>
      </c>
      <c r="S321" s="12">
        <v>43336.0</v>
      </c>
      <c r="T321" s="14">
        <v>0.5104166666666666</v>
      </c>
      <c r="U321" s="5">
        <v>30.35</v>
      </c>
      <c r="V321" s="12">
        <v>43337.0</v>
      </c>
      <c r="W321" s="14">
        <v>0.5104166666666666</v>
      </c>
      <c r="X321" s="5">
        <v>90.58</v>
      </c>
      <c r="Y321" s="12">
        <v>43339.0</v>
      </c>
      <c r="Z321" s="5">
        <v>106.43</v>
      </c>
      <c r="AA321" s="12">
        <v>43345.0</v>
      </c>
      <c r="AB321" s="5">
        <v>318.89</v>
      </c>
      <c r="AY321" s="12">
        <v>43352.0</v>
      </c>
      <c r="AZ321" s="5">
        <v>858.5</v>
      </c>
      <c r="BA321" s="17"/>
      <c r="BB321" s="5">
        <v>47.0</v>
      </c>
      <c r="BC321" s="5">
        <v>2.0</v>
      </c>
      <c r="BF321" s="12">
        <v>43361.0</v>
      </c>
      <c r="BK321" s="5">
        <v>1.0</v>
      </c>
      <c r="BL321" s="5" t="s">
        <v>179</v>
      </c>
    </row>
    <row r="322">
      <c r="A322" s="5">
        <v>322.0</v>
      </c>
      <c r="B322" s="5" t="s">
        <v>115</v>
      </c>
      <c r="C322" s="5" t="s">
        <v>127</v>
      </c>
      <c r="D322" s="5">
        <v>25.0</v>
      </c>
      <c r="E322" s="5">
        <v>10.0</v>
      </c>
      <c r="F322" s="5">
        <v>42.0</v>
      </c>
      <c r="H322" s="5" t="s">
        <v>77</v>
      </c>
      <c r="I322" s="12">
        <v>43330.0</v>
      </c>
      <c r="K322" s="12">
        <v>43326.0</v>
      </c>
      <c r="L322" s="9" t="s">
        <v>81</v>
      </c>
      <c r="P322" s="12">
        <v>43336.0</v>
      </c>
      <c r="Q322" s="14">
        <v>0.3715277777777778</v>
      </c>
      <c r="R322" s="5">
        <v>44.67</v>
      </c>
      <c r="S322" s="12">
        <v>43336.0</v>
      </c>
      <c r="T322" s="14">
        <v>0.5104166666666666</v>
      </c>
      <c r="U322" s="5">
        <v>50.43</v>
      </c>
      <c r="V322" s="12">
        <v>43337.0</v>
      </c>
      <c r="W322" s="14">
        <v>0.5104166666666666</v>
      </c>
      <c r="X322" s="5">
        <v>97.56</v>
      </c>
      <c r="Y322" s="23">
        <v>43341.0</v>
      </c>
      <c r="Z322" s="5">
        <v>264.9</v>
      </c>
      <c r="AA322" s="12">
        <v>43345.0</v>
      </c>
      <c r="AB322" s="5">
        <v>1266.91</v>
      </c>
      <c r="AI322" s="12">
        <v>43350.0</v>
      </c>
      <c r="AJ322" s="5">
        <v>8408.59</v>
      </c>
      <c r="BA322" s="17"/>
    </row>
    <row r="323">
      <c r="A323" s="5">
        <v>323.0</v>
      </c>
      <c r="B323" s="5" t="s">
        <v>115</v>
      </c>
      <c r="C323" s="5" t="s">
        <v>75</v>
      </c>
      <c r="D323" s="5">
        <v>25.0</v>
      </c>
      <c r="E323" s="5">
        <v>10.0</v>
      </c>
      <c r="F323" s="5">
        <v>42.0</v>
      </c>
      <c r="H323" s="5" t="s">
        <v>77</v>
      </c>
      <c r="I323" s="12">
        <v>43330.0</v>
      </c>
      <c r="J323" s="12">
        <v>43352.0</v>
      </c>
      <c r="K323" s="12">
        <v>43326.0</v>
      </c>
      <c r="L323" s="9" t="s">
        <v>81</v>
      </c>
      <c r="M323" s="12">
        <v>43336.0</v>
      </c>
      <c r="N323" s="14">
        <v>0.39652777777777776</v>
      </c>
      <c r="O323" s="5">
        <v>2.0</v>
      </c>
      <c r="P323" s="12">
        <v>43336.0</v>
      </c>
      <c r="Q323" s="14">
        <v>0.37222222222222223</v>
      </c>
      <c r="R323" s="5">
        <v>44.28</v>
      </c>
      <c r="S323" s="12">
        <v>43336.0</v>
      </c>
      <c r="T323" s="14">
        <v>0.5104166666666666</v>
      </c>
      <c r="U323" s="5">
        <v>49.69</v>
      </c>
      <c r="V323" s="12">
        <v>43337.0</v>
      </c>
      <c r="W323" s="14">
        <v>0.5104166666666666</v>
      </c>
      <c r="X323" s="5">
        <v>64.81</v>
      </c>
      <c r="Y323" s="12">
        <v>43345.0</v>
      </c>
      <c r="Z323" s="5">
        <v>112.84</v>
      </c>
      <c r="BA323" s="17"/>
    </row>
    <row r="324">
      <c r="A324" s="5">
        <v>324.0</v>
      </c>
      <c r="B324" s="5" t="s">
        <v>115</v>
      </c>
      <c r="C324" s="5" t="s">
        <v>127</v>
      </c>
      <c r="D324" s="5">
        <v>25.0</v>
      </c>
      <c r="E324" s="5">
        <v>10.0</v>
      </c>
      <c r="F324" s="5">
        <v>43.0</v>
      </c>
      <c r="H324" s="5" t="s">
        <v>169</v>
      </c>
      <c r="I324" s="12">
        <v>43330.0</v>
      </c>
      <c r="K324" s="12">
        <v>43326.0</v>
      </c>
      <c r="L324" s="9" t="s">
        <v>81</v>
      </c>
      <c r="P324" s="12">
        <v>43336.0</v>
      </c>
      <c r="Q324" s="14">
        <v>0.3736111111111111</v>
      </c>
      <c r="R324" s="5">
        <v>35.45</v>
      </c>
      <c r="S324" s="12">
        <v>43336.0</v>
      </c>
      <c r="T324" s="14">
        <v>0.5104166666666666</v>
      </c>
      <c r="U324" s="5">
        <v>39.65</v>
      </c>
      <c r="V324" s="12">
        <v>43337.0</v>
      </c>
      <c r="W324" s="14">
        <v>0.5104166666666666</v>
      </c>
      <c r="X324" s="5">
        <v>55.77</v>
      </c>
      <c r="Y324" s="12">
        <v>43342.0</v>
      </c>
      <c r="Z324" s="5">
        <v>82.7</v>
      </c>
      <c r="AA324" s="12">
        <v>43348.0</v>
      </c>
      <c r="AB324" s="5">
        <v>226.52</v>
      </c>
      <c r="AD324" s="12">
        <v>43361.0</v>
      </c>
      <c r="AE324" s="5">
        <v>601.11</v>
      </c>
      <c r="AI324" s="12"/>
      <c r="BA324" s="17"/>
      <c r="BK324" s="5">
        <v>1.0</v>
      </c>
    </row>
    <row r="325">
      <c r="A325" s="5">
        <v>325.0</v>
      </c>
      <c r="B325" s="5" t="s">
        <v>115</v>
      </c>
      <c r="C325" s="5" t="s">
        <v>75</v>
      </c>
      <c r="D325" s="5">
        <v>25.0</v>
      </c>
      <c r="E325" s="5">
        <v>10.0</v>
      </c>
      <c r="F325" s="5">
        <v>43.0</v>
      </c>
      <c r="H325" s="5" t="s">
        <v>169</v>
      </c>
      <c r="I325" s="12">
        <v>43330.0</v>
      </c>
      <c r="K325" s="12">
        <v>43326.0</v>
      </c>
      <c r="L325" s="9" t="s">
        <v>81</v>
      </c>
      <c r="M325" s="12">
        <v>43336.0</v>
      </c>
      <c r="N325" s="14">
        <v>0.40069444444444446</v>
      </c>
      <c r="O325" s="5">
        <v>2.0</v>
      </c>
      <c r="P325" s="12">
        <v>43336.0</v>
      </c>
      <c r="Q325" s="14">
        <v>0.37430555555555556</v>
      </c>
      <c r="R325" s="5">
        <v>38.04</v>
      </c>
      <c r="S325" s="12">
        <v>43336.0</v>
      </c>
      <c r="T325" s="14">
        <v>0.5104166666666666</v>
      </c>
      <c r="U325" s="5">
        <v>44.47</v>
      </c>
      <c r="V325" s="12">
        <v>43337.0</v>
      </c>
      <c r="W325" s="14">
        <v>0.5104166666666666</v>
      </c>
      <c r="X325" s="5">
        <v>58.08</v>
      </c>
      <c r="Y325" s="12">
        <v>43342.0</v>
      </c>
      <c r="Z325" s="5">
        <v>212.47</v>
      </c>
      <c r="AA325" s="12">
        <v>43346.0</v>
      </c>
      <c r="AB325" s="5">
        <v>777.86</v>
      </c>
      <c r="AD325" s="12">
        <v>43355.0</v>
      </c>
      <c r="AE325" s="5">
        <v>2211.62</v>
      </c>
      <c r="AO325" s="12">
        <v>43362.0</v>
      </c>
      <c r="AP325" s="5">
        <v>4559.98</v>
      </c>
      <c r="BA325" s="17"/>
      <c r="BK325" s="5">
        <v>1.0</v>
      </c>
    </row>
    <row r="326">
      <c r="A326" s="5">
        <v>326.0</v>
      </c>
      <c r="B326" s="5" t="s">
        <v>73</v>
      </c>
      <c r="C326" s="5" t="s">
        <v>127</v>
      </c>
      <c r="D326" s="5">
        <v>25.0</v>
      </c>
      <c r="E326" s="5">
        <v>10.0</v>
      </c>
      <c r="F326" s="5">
        <v>35.0</v>
      </c>
      <c r="H326" s="5" t="s">
        <v>174</v>
      </c>
      <c r="I326" s="12">
        <v>43330.0</v>
      </c>
      <c r="K326" s="12">
        <v>43326.0</v>
      </c>
      <c r="L326" s="9" t="s">
        <v>81</v>
      </c>
      <c r="P326" s="12">
        <v>43336.0</v>
      </c>
      <c r="Q326" s="14">
        <v>0.375</v>
      </c>
      <c r="R326" s="5">
        <v>43.38</v>
      </c>
      <c r="S326" s="12">
        <v>43336.0</v>
      </c>
      <c r="T326" s="14">
        <v>0.5104166666666666</v>
      </c>
      <c r="U326" s="5">
        <v>49.58</v>
      </c>
      <c r="V326" s="12">
        <v>43337.0</v>
      </c>
      <c r="W326" s="14">
        <v>0.5104166666666666</v>
      </c>
      <c r="X326" s="5">
        <v>155.47</v>
      </c>
      <c r="Y326" s="12">
        <v>43338.0</v>
      </c>
      <c r="Z326" s="5">
        <v>176.95</v>
      </c>
      <c r="AA326" s="12">
        <v>43343.0</v>
      </c>
      <c r="AB326" s="5">
        <v>1194.82</v>
      </c>
      <c r="AI326" s="12">
        <v>43348.0</v>
      </c>
      <c r="AJ326" s="5">
        <v>6329.91</v>
      </c>
      <c r="BA326" s="17"/>
    </row>
    <row r="327">
      <c r="A327" s="5">
        <v>327.0</v>
      </c>
      <c r="B327" s="5" t="s">
        <v>73</v>
      </c>
      <c r="C327" s="5" t="s">
        <v>127</v>
      </c>
      <c r="D327" s="5">
        <v>25.0</v>
      </c>
      <c r="E327" s="5">
        <v>10.0</v>
      </c>
      <c r="F327" s="5">
        <v>35.0</v>
      </c>
      <c r="H327" s="5" t="s">
        <v>174</v>
      </c>
      <c r="I327" s="12">
        <v>43330.0</v>
      </c>
      <c r="K327" s="12">
        <v>43326.0</v>
      </c>
      <c r="L327" s="9" t="s">
        <v>81</v>
      </c>
      <c r="P327" s="12">
        <v>43336.0</v>
      </c>
      <c r="Q327" s="14">
        <v>0.37569444444444444</v>
      </c>
      <c r="R327" s="5">
        <v>31.31</v>
      </c>
      <c r="S327" s="12">
        <v>43336.0</v>
      </c>
      <c r="T327" s="14">
        <v>0.5104166666666666</v>
      </c>
      <c r="U327" s="5">
        <v>39.4</v>
      </c>
      <c r="V327" s="12">
        <v>43337.0</v>
      </c>
      <c r="W327" s="14">
        <v>0.5104166666666666</v>
      </c>
      <c r="X327" s="5">
        <v>110.01</v>
      </c>
      <c r="Y327" s="12">
        <v>43340.0</v>
      </c>
      <c r="Z327" s="5">
        <v>151.51</v>
      </c>
      <c r="AA327" s="12">
        <v>43345.0</v>
      </c>
      <c r="AB327" s="5">
        <v>797.8</v>
      </c>
      <c r="AI327" s="12">
        <v>43351.0</v>
      </c>
      <c r="AJ327" s="5">
        <v>5761.32</v>
      </c>
      <c r="BA327" s="17"/>
    </row>
    <row r="328">
      <c r="A328" s="5">
        <v>328.0</v>
      </c>
      <c r="B328" s="5" t="s">
        <v>115</v>
      </c>
      <c r="C328" s="5" t="s">
        <v>127</v>
      </c>
      <c r="D328" s="5">
        <v>25.0</v>
      </c>
      <c r="E328" s="5">
        <v>10.0</v>
      </c>
      <c r="F328" s="5">
        <v>43.0</v>
      </c>
      <c r="H328" s="5" t="s">
        <v>169</v>
      </c>
      <c r="I328" s="12">
        <v>43330.0</v>
      </c>
      <c r="K328" s="12">
        <v>43326.0</v>
      </c>
      <c r="L328" s="9" t="s">
        <v>81</v>
      </c>
      <c r="P328" s="12">
        <v>43336.0</v>
      </c>
      <c r="Q328" s="14">
        <v>0.37777777777777777</v>
      </c>
      <c r="R328" s="5">
        <v>44.26</v>
      </c>
      <c r="S328" s="12">
        <v>43336.0</v>
      </c>
      <c r="T328" s="14">
        <v>0.5104166666666666</v>
      </c>
      <c r="U328" s="5">
        <v>49.19</v>
      </c>
      <c r="V328" s="12">
        <v>43337.0</v>
      </c>
      <c r="W328" s="14">
        <v>0.5104166666666666</v>
      </c>
      <c r="X328" s="5">
        <v>88.34</v>
      </c>
      <c r="Y328" s="23">
        <v>43341.0</v>
      </c>
      <c r="Z328" s="5">
        <v>178.84</v>
      </c>
      <c r="AA328" s="12">
        <v>43345.0</v>
      </c>
      <c r="AB328" s="5">
        <v>1037.58</v>
      </c>
      <c r="AI328" s="12">
        <v>43350.0</v>
      </c>
      <c r="AJ328" s="5">
        <v>6456.34</v>
      </c>
      <c r="BA328" s="17"/>
    </row>
    <row r="329">
      <c r="A329" s="5">
        <v>329.0</v>
      </c>
      <c r="B329" s="5" t="s">
        <v>73</v>
      </c>
      <c r="C329" s="5" t="s">
        <v>127</v>
      </c>
      <c r="D329" s="5">
        <v>25.0</v>
      </c>
      <c r="E329" s="5">
        <v>10.0</v>
      </c>
      <c r="F329" s="5">
        <v>35.0</v>
      </c>
      <c r="H329" s="5" t="s">
        <v>174</v>
      </c>
      <c r="I329" s="12">
        <v>43330.0</v>
      </c>
      <c r="K329" s="12">
        <v>43326.0</v>
      </c>
      <c r="L329" s="9" t="s">
        <v>81</v>
      </c>
      <c r="P329" s="12">
        <v>43336.0</v>
      </c>
      <c r="Q329" s="14">
        <v>0.3784722222222222</v>
      </c>
      <c r="R329" s="5">
        <v>48.94</v>
      </c>
      <c r="S329" s="12">
        <v>43336.0</v>
      </c>
      <c r="T329" s="14">
        <v>0.5104166666666666</v>
      </c>
      <c r="U329" s="5">
        <v>58.84</v>
      </c>
      <c r="V329" s="12">
        <v>43337.0</v>
      </c>
      <c r="W329" s="14">
        <v>0.5104166666666666</v>
      </c>
      <c r="X329" s="5">
        <v>210.79</v>
      </c>
      <c r="Y329" s="12">
        <v>43338.0</v>
      </c>
      <c r="Z329" s="5">
        <v>197.69</v>
      </c>
      <c r="AA329" s="12">
        <v>43343.0</v>
      </c>
      <c r="AB329" s="5">
        <v>1431.97</v>
      </c>
      <c r="AI329" s="12">
        <v>43349.0</v>
      </c>
      <c r="AJ329" s="5">
        <v>7703.11</v>
      </c>
      <c r="BA329" s="17"/>
    </row>
    <row r="330">
      <c r="A330" s="5">
        <v>330.0</v>
      </c>
      <c r="B330" s="5" t="s">
        <v>73</v>
      </c>
      <c r="C330" s="5" t="s">
        <v>75</v>
      </c>
      <c r="D330" s="5">
        <v>25.0</v>
      </c>
      <c r="E330" s="5">
        <v>10.0</v>
      </c>
      <c r="F330" s="5">
        <v>35.0</v>
      </c>
      <c r="H330" s="5" t="s">
        <v>174</v>
      </c>
      <c r="I330" s="12">
        <v>43330.0</v>
      </c>
      <c r="K330" s="12">
        <v>43326.0</v>
      </c>
      <c r="L330" s="9" t="s">
        <v>81</v>
      </c>
      <c r="M330" s="12">
        <v>43336.0</v>
      </c>
      <c r="N330" s="14">
        <v>0.3909722222222222</v>
      </c>
      <c r="O330" s="5">
        <v>1.0</v>
      </c>
      <c r="P330" s="12">
        <v>43336.0</v>
      </c>
      <c r="Q330" s="14">
        <v>0.37916666666666665</v>
      </c>
      <c r="R330" s="5">
        <v>40.43</v>
      </c>
      <c r="S330" s="12">
        <v>43336.0</v>
      </c>
      <c r="T330" s="14">
        <v>0.5104166666666666</v>
      </c>
      <c r="U330" s="5">
        <v>47.11</v>
      </c>
      <c r="V330" s="12">
        <v>43337.0</v>
      </c>
      <c r="W330" s="14">
        <v>0.5104166666666666</v>
      </c>
      <c r="X330" s="5">
        <v>148.28</v>
      </c>
      <c r="Y330" s="12">
        <v>43339.0</v>
      </c>
      <c r="Z330" s="5">
        <v>174.65</v>
      </c>
      <c r="AA330" s="12">
        <v>43344.0</v>
      </c>
      <c r="AB330" s="5">
        <v>863.44</v>
      </c>
      <c r="AY330" s="12">
        <v>43351.0</v>
      </c>
      <c r="AZ330" s="5">
        <v>3248.32</v>
      </c>
      <c r="BA330" s="17"/>
      <c r="BB330" s="5">
        <v>121.0</v>
      </c>
      <c r="BC330" s="5">
        <v>21.0</v>
      </c>
      <c r="BF330" s="12">
        <v>43361.0</v>
      </c>
      <c r="BK330" s="5">
        <v>1.0</v>
      </c>
      <c r="BL330" s="5" t="s">
        <v>175</v>
      </c>
    </row>
    <row r="331">
      <c r="A331" s="5">
        <v>331.0</v>
      </c>
      <c r="B331" s="5" t="s">
        <v>115</v>
      </c>
      <c r="C331" s="5" t="s">
        <v>127</v>
      </c>
      <c r="D331" s="5">
        <v>25.0</v>
      </c>
      <c r="E331" s="5">
        <v>10.0</v>
      </c>
      <c r="F331" s="5">
        <v>40.0</v>
      </c>
      <c r="H331" s="5" t="s">
        <v>117</v>
      </c>
      <c r="I331" s="12">
        <v>43330.0</v>
      </c>
      <c r="K331" s="12">
        <v>43326.0</v>
      </c>
      <c r="L331" s="9" t="s">
        <v>81</v>
      </c>
      <c r="P331" s="12">
        <v>43336.0</v>
      </c>
      <c r="Q331" s="14">
        <v>0.3798611111111111</v>
      </c>
      <c r="R331" s="5">
        <v>35.37</v>
      </c>
      <c r="S331" s="12">
        <v>43336.0</v>
      </c>
      <c r="T331" s="14">
        <v>0.5104166666666666</v>
      </c>
      <c r="U331" s="5">
        <v>39.57</v>
      </c>
      <c r="V331" s="12">
        <v>43337.0</v>
      </c>
      <c r="W331" s="14">
        <v>0.5104166666666666</v>
      </c>
      <c r="X331" s="5">
        <v>59.18</v>
      </c>
      <c r="Y331" s="23">
        <v>43341.0</v>
      </c>
      <c r="Z331" s="5">
        <v>121.14</v>
      </c>
      <c r="BA331" s="17"/>
    </row>
    <row r="332">
      <c r="A332" s="5">
        <v>332.0</v>
      </c>
      <c r="B332" s="5" t="s">
        <v>115</v>
      </c>
      <c r="C332" s="5" t="s">
        <v>127</v>
      </c>
      <c r="D332" s="5">
        <v>25.0</v>
      </c>
      <c r="E332" s="5">
        <v>10.0</v>
      </c>
      <c r="F332" s="5">
        <v>42.0</v>
      </c>
      <c r="H332" s="5" t="s">
        <v>77</v>
      </c>
      <c r="I332" s="12">
        <v>43330.0</v>
      </c>
      <c r="K332" s="12">
        <v>43326.0</v>
      </c>
      <c r="L332" s="9" t="s">
        <v>81</v>
      </c>
      <c r="P332" s="12">
        <v>43336.0</v>
      </c>
      <c r="Q332" s="14">
        <v>0.38055555555555554</v>
      </c>
      <c r="R332" s="5">
        <v>34.96</v>
      </c>
      <c r="S332" s="12">
        <v>43336.0</v>
      </c>
      <c r="T332" s="14">
        <v>0.5104166666666666</v>
      </c>
      <c r="U332" s="5">
        <v>41.64</v>
      </c>
      <c r="V332" s="12">
        <v>43337.0</v>
      </c>
      <c r="W332" s="14">
        <v>0.5104166666666666</v>
      </c>
      <c r="X332" s="5">
        <v>77.58</v>
      </c>
      <c r="Y332" s="23">
        <v>43341.0</v>
      </c>
      <c r="Z332" s="5">
        <v>136.95</v>
      </c>
      <c r="AA332" s="12">
        <v>43345.0</v>
      </c>
      <c r="AB332" s="5">
        <v>374.17</v>
      </c>
      <c r="AC332" s="5">
        <v>1.0</v>
      </c>
      <c r="AD332" s="12">
        <v>43354.0</v>
      </c>
      <c r="AE332" s="5">
        <v>704.02</v>
      </c>
      <c r="BA332" s="17"/>
      <c r="BK332" s="5">
        <v>1.0</v>
      </c>
    </row>
    <row r="333">
      <c r="A333" s="5">
        <v>333.0</v>
      </c>
      <c r="B333" s="5" t="s">
        <v>115</v>
      </c>
      <c r="C333" s="5" t="s">
        <v>75</v>
      </c>
      <c r="D333" s="5">
        <v>25.0</v>
      </c>
      <c r="E333" s="5">
        <v>10.0</v>
      </c>
      <c r="F333" s="5">
        <v>42.0</v>
      </c>
      <c r="H333" s="5" t="s">
        <v>77</v>
      </c>
      <c r="I333" s="12">
        <v>43330.0</v>
      </c>
      <c r="K333" s="12">
        <v>43326.0</v>
      </c>
      <c r="L333" s="9" t="s">
        <v>81</v>
      </c>
      <c r="M333" s="12">
        <v>43336.0</v>
      </c>
      <c r="N333" s="14">
        <v>0.3958333333333333</v>
      </c>
      <c r="O333" s="5">
        <v>1.0</v>
      </c>
      <c r="P333" s="12">
        <v>43336.0</v>
      </c>
      <c r="Q333" s="14">
        <v>0.38333333333333336</v>
      </c>
      <c r="R333" s="5">
        <v>37.12</v>
      </c>
      <c r="S333" s="12">
        <v>43336.0</v>
      </c>
      <c r="T333" s="14">
        <v>0.5104166666666666</v>
      </c>
      <c r="U333" s="5">
        <v>40.79</v>
      </c>
      <c r="V333" s="12">
        <v>43337.0</v>
      </c>
      <c r="W333" s="14">
        <v>0.5104166666666666</v>
      </c>
      <c r="X333" s="5">
        <v>49.62</v>
      </c>
      <c r="Y333" s="12">
        <v>43343.0</v>
      </c>
      <c r="Z333" s="5">
        <v>123.42</v>
      </c>
      <c r="AA333" s="12">
        <v>43348.0</v>
      </c>
      <c r="AB333" s="5">
        <v>343.95</v>
      </c>
      <c r="AD333" s="12">
        <v>43355.0</v>
      </c>
      <c r="AE333" s="5">
        <v>2091.18</v>
      </c>
      <c r="BA333" s="17"/>
      <c r="BK333" s="5">
        <v>1.0</v>
      </c>
    </row>
    <row r="334">
      <c r="A334" s="5">
        <v>334.0</v>
      </c>
      <c r="B334" s="5" t="s">
        <v>115</v>
      </c>
      <c r="C334" s="5" t="s">
        <v>127</v>
      </c>
      <c r="D334" s="5">
        <v>25.0</v>
      </c>
      <c r="E334" s="5">
        <v>10.0</v>
      </c>
      <c r="F334" s="5">
        <v>43.0</v>
      </c>
      <c r="H334" s="5" t="s">
        <v>169</v>
      </c>
      <c r="I334" s="12">
        <v>43328.0</v>
      </c>
      <c r="K334" s="12">
        <v>43326.0</v>
      </c>
      <c r="L334" s="9" t="s">
        <v>81</v>
      </c>
      <c r="P334" s="12">
        <v>43336.0</v>
      </c>
      <c r="Q334" s="14">
        <v>0.38333333333333336</v>
      </c>
      <c r="R334" s="5">
        <v>35.2</v>
      </c>
      <c r="S334" s="12">
        <v>43336.0</v>
      </c>
      <c r="T334" s="14">
        <v>0.5104166666666666</v>
      </c>
      <c r="U334" s="5">
        <v>40.14</v>
      </c>
      <c r="V334" s="12">
        <v>43337.0</v>
      </c>
      <c r="W334" s="14">
        <v>0.5104166666666666</v>
      </c>
      <c r="X334" s="5">
        <v>73.68</v>
      </c>
      <c r="Y334" s="23">
        <v>43341.0</v>
      </c>
      <c r="Z334" s="5">
        <v>188.95</v>
      </c>
      <c r="AA334" s="12">
        <v>43345.0</v>
      </c>
      <c r="AB334" s="5">
        <v>1161.71</v>
      </c>
      <c r="AI334" s="12">
        <v>43350.0</v>
      </c>
      <c r="AJ334" s="5">
        <v>7034.34</v>
      </c>
      <c r="BA334" s="17"/>
    </row>
    <row r="335">
      <c r="A335" s="5">
        <v>335.0</v>
      </c>
      <c r="B335" s="5" t="s">
        <v>115</v>
      </c>
      <c r="C335" s="5" t="s">
        <v>75</v>
      </c>
      <c r="D335" s="5">
        <v>25.0</v>
      </c>
      <c r="E335" s="5">
        <v>10.0</v>
      </c>
      <c r="F335" s="5">
        <v>43.0</v>
      </c>
      <c r="H335" s="5" t="s">
        <v>169</v>
      </c>
      <c r="I335" s="12">
        <v>43329.0</v>
      </c>
      <c r="K335" s="12">
        <v>43326.0</v>
      </c>
      <c r="L335" s="9" t="s">
        <v>81</v>
      </c>
      <c r="M335" s="12">
        <v>43336.0</v>
      </c>
      <c r="N335" s="14">
        <v>0.39791666666666664</v>
      </c>
      <c r="O335" s="5">
        <v>1.0</v>
      </c>
      <c r="P335" s="12">
        <v>43336.0</v>
      </c>
      <c r="Q335" s="14">
        <v>0.38472222222222224</v>
      </c>
      <c r="R335" s="5">
        <v>36.14</v>
      </c>
      <c r="S335" s="12">
        <v>43336.0</v>
      </c>
      <c r="T335" s="14">
        <v>0.5104166666666666</v>
      </c>
      <c r="U335" s="5">
        <v>44.77</v>
      </c>
      <c r="V335" s="12">
        <v>43337.0</v>
      </c>
      <c r="W335" s="14">
        <v>0.5104166666666666</v>
      </c>
      <c r="X335" s="5">
        <v>68.4</v>
      </c>
      <c r="Y335" s="12">
        <v>43342.0</v>
      </c>
      <c r="Z335" s="5">
        <v>263.55</v>
      </c>
      <c r="AA335" s="12">
        <v>43347.0</v>
      </c>
      <c r="AB335" s="5">
        <v>1059.27</v>
      </c>
      <c r="AI335" s="12">
        <v>43362.0</v>
      </c>
      <c r="AJ335" s="5">
        <v>6668.17</v>
      </c>
      <c r="AM335" s="12">
        <v>43361.0</v>
      </c>
      <c r="AN335" s="5">
        <v>7498.28</v>
      </c>
      <c r="BA335" s="17"/>
      <c r="BK335" s="5">
        <v>1.0</v>
      </c>
      <c r="BL335" s="5" t="s">
        <v>180</v>
      </c>
    </row>
    <row r="336">
      <c r="A336" s="5">
        <v>336.0</v>
      </c>
      <c r="B336" s="5" t="s">
        <v>73</v>
      </c>
      <c r="C336" s="5" t="s">
        <v>127</v>
      </c>
      <c r="D336" s="5">
        <v>25.0</v>
      </c>
      <c r="E336" s="5">
        <v>10.0</v>
      </c>
      <c r="F336" s="5">
        <v>35.0</v>
      </c>
      <c r="H336" s="5" t="s">
        <v>174</v>
      </c>
      <c r="I336" s="12">
        <v>43330.0</v>
      </c>
      <c r="J336" s="12">
        <v>43348.0</v>
      </c>
      <c r="K336" s="12">
        <v>43326.0</v>
      </c>
      <c r="L336" s="9" t="s">
        <v>81</v>
      </c>
      <c r="P336" s="12">
        <v>43336.0</v>
      </c>
      <c r="Q336" s="14">
        <v>0.3840277777777778</v>
      </c>
      <c r="R336" s="5">
        <v>44.44</v>
      </c>
      <c r="S336" s="12">
        <v>43336.0</v>
      </c>
      <c r="T336" s="14">
        <v>0.5104166666666666</v>
      </c>
      <c r="U336" s="5">
        <v>49.66</v>
      </c>
      <c r="V336" s="12">
        <v>43337.0</v>
      </c>
      <c r="W336" s="14">
        <v>0.5104166666666666</v>
      </c>
      <c r="X336" s="5">
        <v>177.13</v>
      </c>
      <c r="Y336" s="12">
        <v>43339.0</v>
      </c>
      <c r="Z336" s="5">
        <v>169.27</v>
      </c>
      <c r="AA336" s="12">
        <v>43347.0</v>
      </c>
      <c r="AB336" s="5">
        <v>309.78</v>
      </c>
      <c r="BA336" s="17"/>
      <c r="BK336" s="5"/>
      <c r="BL336" s="5" t="s">
        <v>181</v>
      </c>
    </row>
    <row r="337">
      <c r="A337" s="5">
        <v>337.0</v>
      </c>
      <c r="B337" s="5" t="s">
        <v>115</v>
      </c>
      <c r="C337" s="5" t="s">
        <v>75</v>
      </c>
      <c r="D337" s="5">
        <v>25.0</v>
      </c>
      <c r="E337" s="5">
        <v>10.0</v>
      </c>
      <c r="F337" s="5">
        <v>35.0</v>
      </c>
      <c r="H337" s="5" t="s">
        <v>174</v>
      </c>
      <c r="I337" s="12">
        <v>43330.0</v>
      </c>
      <c r="J337" s="12">
        <v>43347.0</v>
      </c>
      <c r="K337" s="12">
        <v>43326.0</v>
      </c>
      <c r="L337" s="9" t="s">
        <v>81</v>
      </c>
      <c r="M337" s="12">
        <v>43336.0</v>
      </c>
      <c r="N337" s="14">
        <v>0.3902777777777778</v>
      </c>
      <c r="O337" s="5">
        <v>1.0</v>
      </c>
      <c r="P337" s="12">
        <v>43336.0</v>
      </c>
      <c r="Q337" s="14">
        <v>0.38472222222222224</v>
      </c>
      <c r="R337" s="5">
        <v>29.95</v>
      </c>
      <c r="S337" s="12">
        <v>43336.0</v>
      </c>
      <c r="T337" s="14">
        <v>0.5104166666666666</v>
      </c>
      <c r="U337" s="5">
        <v>35.05</v>
      </c>
      <c r="V337" s="12">
        <v>43337.0</v>
      </c>
      <c r="W337" s="14">
        <v>0.5104166666666666</v>
      </c>
      <c r="X337" s="5">
        <v>68.29</v>
      </c>
      <c r="Y337" s="23">
        <v>43341.0</v>
      </c>
      <c r="Z337" s="5">
        <v>151.04</v>
      </c>
      <c r="AA337" s="12">
        <v>43345.0</v>
      </c>
      <c r="AB337" s="5">
        <v>293.78</v>
      </c>
      <c r="BA337" s="17"/>
      <c r="BK337" s="5"/>
      <c r="BL337" s="5" t="s">
        <v>182</v>
      </c>
    </row>
    <row r="338">
      <c r="A338" s="5">
        <v>338.0</v>
      </c>
      <c r="B338" s="5" t="s">
        <v>115</v>
      </c>
      <c r="C338" s="5" t="s">
        <v>127</v>
      </c>
      <c r="D338" s="5">
        <v>25.0</v>
      </c>
      <c r="E338" s="5">
        <v>10.0</v>
      </c>
      <c r="F338" s="5">
        <v>42.0</v>
      </c>
      <c r="H338" s="5" t="s">
        <v>77</v>
      </c>
      <c r="I338" s="12">
        <v>43329.0</v>
      </c>
      <c r="K338" s="12">
        <v>43326.0</v>
      </c>
      <c r="L338" s="9" t="s">
        <v>81</v>
      </c>
      <c r="P338" s="12">
        <v>43336.0</v>
      </c>
      <c r="Q338" s="14">
        <v>0.38680555555555557</v>
      </c>
      <c r="R338" s="5">
        <v>29.73</v>
      </c>
      <c r="S338" s="12">
        <v>43336.0</v>
      </c>
      <c r="T338" s="14">
        <v>0.5104166666666666</v>
      </c>
      <c r="U338" s="5">
        <v>33.16</v>
      </c>
      <c r="V338" s="12">
        <v>43337.0</v>
      </c>
      <c r="W338" s="14">
        <v>0.5104166666666666</v>
      </c>
      <c r="X338" s="5">
        <v>57.33</v>
      </c>
      <c r="Y338" s="12">
        <v>43342.0</v>
      </c>
      <c r="Z338" s="5">
        <v>92.95</v>
      </c>
      <c r="AA338" s="12">
        <v>43347.0</v>
      </c>
      <c r="AB338" s="5">
        <v>533.13</v>
      </c>
      <c r="AC338" s="5">
        <v>1.0</v>
      </c>
      <c r="AD338" s="12">
        <v>43351.0</v>
      </c>
      <c r="AE338" s="5">
        <v>2026.23</v>
      </c>
      <c r="AI338" s="12">
        <v>43361.0</v>
      </c>
      <c r="AJ338" s="5">
        <v>2992.72</v>
      </c>
      <c r="BA338" s="17"/>
      <c r="BK338" s="5">
        <v>1.0</v>
      </c>
      <c r="BL338" s="5" t="s">
        <v>183</v>
      </c>
    </row>
    <row r="339">
      <c r="A339" s="5">
        <v>339.0</v>
      </c>
      <c r="B339" s="5" t="s">
        <v>115</v>
      </c>
      <c r="C339" s="5" t="s">
        <v>75</v>
      </c>
      <c r="D339" s="5">
        <v>25.0</v>
      </c>
      <c r="E339" s="5">
        <v>10.0</v>
      </c>
      <c r="F339" s="5">
        <v>42.0</v>
      </c>
      <c r="H339" s="5" t="s">
        <v>77</v>
      </c>
      <c r="I339" s="12">
        <v>43329.0</v>
      </c>
      <c r="K339" s="12">
        <v>43326.0</v>
      </c>
      <c r="L339" s="9" t="s">
        <v>81</v>
      </c>
      <c r="M339" s="12">
        <v>43336.0</v>
      </c>
      <c r="N339" s="14">
        <v>0.39305555555555555</v>
      </c>
      <c r="O339" s="5">
        <v>1.0</v>
      </c>
      <c r="P339" s="12">
        <v>43336.0</v>
      </c>
      <c r="Q339" s="14">
        <v>0.3875</v>
      </c>
      <c r="R339" s="5">
        <v>26.55</v>
      </c>
      <c r="S339" s="12">
        <v>43336.0</v>
      </c>
      <c r="T339" s="14">
        <v>0.5104166666666666</v>
      </c>
      <c r="U339" s="5">
        <v>27.03</v>
      </c>
      <c r="V339" s="12">
        <v>43337.0</v>
      </c>
      <c r="W339" s="14">
        <v>0.5104166666666666</v>
      </c>
      <c r="X339" s="5">
        <v>30.36</v>
      </c>
      <c r="Y339" s="12">
        <v>43343.0</v>
      </c>
      <c r="Z339" s="5">
        <v>78.53</v>
      </c>
      <c r="AA339" s="12">
        <v>43349.0</v>
      </c>
      <c r="AB339" s="5">
        <v>180.61</v>
      </c>
      <c r="AD339" s="12">
        <v>43355.0</v>
      </c>
      <c r="AE339" s="5">
        <v>516.48</v>
      </c>
      <c r="AO339" s="12">
        <v>43362.0</v>
      </c>
      <c r="AP339" s="5">
        <v>1670.74</v>
      </c>
      <c r="BA339" s="17"/>
      <c r="BK339" s="5">
        <v>1.0</v>
      </c>
      <c r="BL339" s="5" t="s">
        <v>184</v>
      </c>
    </row>
    <row r="340">
      <c r="A340" s="5">
        <v>340.0</v>
      </c>
      <c r="B340" s="5" t="s">
        <v>115</v>
      </c>
      <c r="C340" s="5" t="s">
        <v>127</v>
      </c>
      <c r="D340" s="5">
        <v>25.0</v>
      </c>
      <c r="E340" s="5">
        <v>10.0</v>
      </c>
      <c r="F340" s="5">
        <v>40.0</v>
      </c>
      <c r="H340" s="5" t="s">
        <v>117</v>
      </c>
      <c r="I340" s="12">
        <v>43330.0</v>
      </c>
      <c r="K340" s="12">
        <v>43326.0</v>
      </c>
      <c r="L340" s="9" t="s">
        <v>81</v>
      </c>
      <c r="P340" s="12">
        <v>43336.0</v>
      </c>
      <c r="Q340" s="14">
        <v>0.3861111111111111</v>
      </c>
      <c r="R340" s="5">
        <v>29.88</v>
      </c>
      <c r="S340" s="12">
        <v>43336.0</v>
      </c>
      <c r="T340" s="14">
        <v>0.5104166666666666</v>
      </c>
      <c r="U340" s="5">
        <v>32.98</v>
      </c>
      <c r="V340" s="12">
        <v>43337.0</v>
      </c>
      <c r="W340" s="14">
        <v>0.5104166666666666</v>
      </c>
      <c r="X340" s="5">
        <v>99.01</v>
      </c>
      <c r="Y340" s="12">
        <v>43340.0</v>
      </c>
      <c r="Z340" s="5">
        <v>195.45</v>
      </c>
      <c r="AA340" s="12">
        <v>43344.0</v>
      </c>
      <c r="AB340" s="5">
        <v>847.24</v>
      </c>
      <c r="AI340" s="12">
        <v>43349.0</v>
      </c>
      <c r="AJ340" s="5">
        <v>6439.96</v>
      </c>
      <c r="BA340" s="17"/>
    </row>
    <row r="341">
      <c r="A341" s="5">
        <v>341.0</v>
      </c>
      <c r="B341" s="5" t="s">
        <v>115</v>
      </c>
      <c r="C341" s="5" t="s">
        <v>75</v>
      </c>
      <c r="D341" s="5">
        <v>25.0</v>
      </c>
      <c r="E341" s="5">
        <v>10.0</v>
      </c>
      <c r="F341" s="5">
        <v>40.0</v>
      </c>
      <c r="H341" s="5" t="s">
        <v>117</v>
      </c>
      <c r="I341" s="12">
        <v>43330.0</v>
      </c>
      <c r="K341" s="12">
        <v>43326.0</v>
      </c>
      <c r="L341" s="9" t="s">
        <v>81</v>
      </c>
      <c r="M341" s="12">
        <v>43336.0</v>
      </c>
      <c r="N341" s="14">
        <v>0.40208333333333335</v>
      </c>
      <c r="O341" s="5">
        <v>3.0</v>
      </c>
      <c r="P341" s="12">
        <v>43336.0</v>
      </c>
      <c r="Q341" s="14">
        <v>0.38680555555555557</v>
      </c>
      <c r="R341" s="5">
        <v>35.55</v>
      </c>
      <c r="S341" s="12">
        <v>43336.0</v>
      </c>
      <c r="T341" s="14">
        <v>0.5104166666666666</v>
      </c>
      <c r="U341" s="5">
        <v>39.89</v>
      </c>
      <c r="V341" s="12">
        <v>43337.0</v>
      </c>
      <c r="W341" s="14">
        <v>0.5104166666666666</v>
      </c>
      <c r="X341" s="5">
        <v>96.2</v>
      </c>
      <c r="Y341" s="23">
        <v>43341.0</v>
      </c>
      <c r="Z341" s="5">
        <v>206.48</v>
      </c>
      <c r="AA341" s="12">
        <v>43345.0</v>
      </c>
      <c r="AB341" s="5">
        <v>644.36</v>
      </c>
      <c r="AC341" s="5">
        <v>1.0</v>
      </c>
      <c r="AD341" s="12">
        <v>43351.0</v>
      </c>
      <c r="AE341" s="5">
        <v>2141.27</v>
      </c>
      <c r="AO341" s="12">
        <v>43361.0</v>
      </c>
      <c r="AP341" s="5">
        <v>11477.53</v>
      </c>
      <c r="BA341" s="17"/>
      <c r="BK341" s="5">
        <v>1.0</v>
      </c>
    </row>
    <row r="342">
      <c r="A342" s="5">
        <v>342.0</v>
      </c>
      <c r="B342" s="5" t="s">
        <v>115</v>
      </c>
      <c r="C342" s="5" t="s">
        <v>127</v>
      </c>
      <c r="D342" s="5">
        <v>25.0</v>
      </c>
      <c r="E342" s="5">
        <v>10.0</v>
      </c>
      <c r="F342" s="5">
        <v>42.0</v>
      </c>
      <c r="G342" s="12">
        <v>43337.0</v>
      </c>
      <c r="H342" s="5" t="s">
        <v>77</v>
      </c>
      <c r="I342" s="12">
        <v>43330.0</v>
      </c>
      <c r="K342" s="12">
        <v>43326.0</v>
      </c>
      <c r="L342" s="9" t="s">
        <v>81</v>
      </c>
      <c r="M342" s="12">
        <v>43336.0</v>
      </c>
      <c r="N342" s="14">
        <v>0.39444444444444443</v>
      </c>
      <c r="O342" s="5">
        <v>1.0</v>
      </c>
      <c r="P342" s="12">
        <v>43336.0</v>
      </c>
      <c r="Q342" s="14">
        <v>0.38819444444444445</v>
      </c>
      <c r="R342" s="5">
        <v>20.81</v>
      </c>
      <c r="S342" s="12">
        <v>43336.0</v>
      </c>
      <c r="T342" s="14">
        <v>0.5104166666666666</v>
      </c>
      <c r="U342" s="5">
        <v>20.11</v>
      </c>
      <c r="BA342" s="17"/>
    </row>
    <row r="343">
      <c r="A343" s="5">
        <v>343.0</v>
      </c>
      <c r="B343" s="5" t="s">
        <v>115</v>
      </c>
      <c r="C343" s="5" t="s">
        <v>127</v>
      </c>
      <c r="D343" s="5">
        <v>25.0</v>
      </c>
      <c r="E343" s="5">
        <v>10.0</v>
      </c>
      <c r="F343" s="5">
        <v>43.0</v>
      </c>
      <c r="H343" s="5" t="s">
        <v>169</v>
      </c>
      <c r="I343" s="12">
        <v>43329.0</v>
      </c>
      <c r="K343" s="12">
        <v>43326.0</v>
      </c>
      <c r="L343" s="9" t="s">
        <v>81</v>
      </c>
      <c r="P343" s="12">
        <v>43336.0</v>
      </c>
      <c r="Q343" s="14">
        <v>0.38958333333333334</v>
      </c>
      <c r="R343" s="5">
        <v>34.56</v>
      </c>
      <c r="S343" s="12">
        <v>43336.0</v>
      </c>
      <c r="T343" s="14">
        <v>0.5104166666666666</v>
      </c>
      <c r="U343" s="5">
        <v>39.41</v>
      </c>
      <c r="V343" s="12">
        <v>43337.0</v>
      </c>
      <c r="W343" s="14">
        <v>0.5104166666666666</v>
      </c>
      <c r="X343" s="5">
        <v>84.3</v>
      </c>
      <c r="Y343" s="23">
        <v>43341.0</v>
      </c>
      <c r="Z343" s="5">
        <v>254.68</v>
      </c>
      <c r="AA343" s="12">
        <v>43345.0</v>
      </c>
      <c r="AB343" s="5">
        <v>1104.32</v>
      </c>
      <c r="AI343" s="12">
        <v>43350.0</v>
      </c>
      <c r="AJ343" s="5">
        <v>7042.32</v>
      </c>
      <c r="BA343" s="17"/>
    </row>
    <row r="344">
      <c r="A344" s="5">
        <v>344.0</v>
      </c>
      <c r="B344" s="5" t="s">
        <v>115</v>
      </c>
      <c r="C344" s="5" t="s">
        <v>75</v>
      </c>
      <c r="D344" s="5">
        <v>25.0</v>
      </c>
      <c r="E344" s="5">
        <v>10.0</v>
      </c>
      <c r="F344" s="5">
        <v>43.0</v>
      </c>
      <c r="H344" s="5" t="s">
        <v>169</v>
      </c>
      <c r="I344" s="12">
        <v>43329.0</v>
      </c>
      <c r="J344" s="23">
        <v>43341.0</v>
      </c>
      <c r="K344" s="12">
        <v>43326.0</v>
      </c>
      <c r="L344" s="9" t="s">
        <v>81</v>
      </c>
      <c r="M344" s="12">
        <v>43336.0</v>
      </c>
      <c r="N344" s="14">
        <v>0.3993055555555556</v>
      </c>
      <c r="O344" s="5">
        <v>1.0</v>
      </c>
      <c r="P344" s="12">
        <v>43336.0</v>
      </c>
      <c r="Q344" s="14">
        <v>0.3902777777777778</v>
      </c>
      <c r="R344" s="5">
        <v>25.27</v>
      </c>
      <c r="S344" s="12">
        <v>43336.0</v>
      </c>
      <c r="T344" s="14">
        <v>0.5104166666666666</v>
      </c>
      <c r="U344" s="5">
        <v>25.1</v>
      </c>
      <c r="V344" s="12">
        <v>43337.0</v>
      </c>
      <c r="W344" s="14">
        <v>0.5104166666666666</v>
      </c>
      <c r="X344" s="5">
        <v>21.74</v>
      </c>
      <c r="BA344" s="17"/>
      <c r="BK344" s="5"/>
      <c r="BL344" s="5" t="s">
        <v>185</v>
      </c>
    </row>
    <row r="345">
      <c r="A345" s="5">
        <v>345.0</v>
      </c>
      <c r="B345" s="5" t="s">
        <v>73</v>
      </c>
      <c r="C345" s="5" t="s">
        <v>75</v>
      </c>
      <c r="D345" s="5">
        <v>25.0</v>
      </c>
      <c r="E345" s="5">
        <v>10.0</v>
      </c>
      <c r="F345" s="5">
        <v>35.0</v>
      </c>
      <c r="H345" s="5" t="s">
        <v>174</v>
      </c>
      <c r="I345" s="12">
        <v>43329.0</v>
      </c>
      <c r="J345" s="23">
        <v>43339.0</v>
      </c>
      <c r="K345" s="12">
        <v>43326.0</v>
      </c>
      <c r="L345" s="9" t="s">
        <v>81</v>
      </c>
      <c r="M345" s="12">
        <v>43336.0</v>
      </c>
      <c r="N345" s="14">
        <v>0.4618055555555556</v>
      </c>
      <c r="O345" s="5">
        <v>1.0</v>
      </c>
      <c r="P345" s="12">
        <v>43336.0</v>
      </c>
      <c r="Q345" s="14">
        <v>0.4395833333333333</v>
      </c>
      <c r="R345" s="5">
        <v>29.92</v>
      </c>
      <c r="S345" s="12">
        <v>43336.0</v>
      </c>
      <c r="T345" s="14">
        <v>0.5513888888888889</v>
      </c>
      <c r="U345" s="5">
        <v>33.19</v>
      </c>
      <c r="V345" s="12">
        <v>43337.0</v>
      </c>
      <c r="W345" s="14">
        <v>0.5520833333333334</v>
      </c>
      <c r="X345" s="5">
        <v>72.8</v>
      </c>
      <c r="BA345" s="17"/>
    </row>
    <row r="346">
      <c r="A346" s="5">
        <v>346.0</v>
      </c>
      <c r="B346" s="5" t="s">
        <v>73</v>
      </c>
      <c r="C346" s="5" t="s">
        <v>75</v>
      </c>
      <c r="D346" s="5">
        <v>25.0</v>
      </c>
      <c r="E346" s="5">
        <v>10.0</v>
      </c>
      <c r="F346" s="5">
        <v>35.0</v>
      </c>
      <c r="H346" s="5" t="s">
        <v>174</v>
      </c>
      <c r="I346" s="12">
        <v>43329.0</v>
      </c>
      <c r="K346" s="12">
        <v>43326.0</v>
      </c>
      <c r="L346" s="9" t="s">
        <v>81</v>
      </c>
      <c r="M346" s="12">
        <v>43336.0</v>
      </c>
      <c r="N346" s="14">
        <v>0.46319444444444446</v>
      </c>
      <c r="O346" s="5">
        <v>1.0</v>
      </c>
      <c r="P346" s="12">
        <v>43336.0</v>
      </c>
      <c r="Q346" s="14">
        <v>0.4395833333333333</v>
      </c>
      <c r="R346" s="5">
        <v>34.49</v>
      </c>
      <c r="S346" s="12">
        <v>43336.0</v>
      </c>
      <c r="T346" s="14">
        <v>0.5513888888888889</v>
      </c>
      <c r="U346" s="5">
        <v>39.1</v>
      </c>
      <c r="V346" s="12">
        <v>43337.0</v>
      </c>
      <c r="W346" s="14">
        <v>0.5520833333333334</v>
      </c>
      <c r="X346" s="5">
        <v>144.49</v>
      </c>
      <c r="Y346" s="12">
        <v>43339.0</v>
      </c>
      <c r="Z346" s="5">
        <v>140.09</v>
      </c>
      <c r="AA346" s="12">
        <v>43344.0</v>
      </c>
      <c r="AB346" s="5">
        <v>607.86</v>
      </c>
      <c r="AY346" s="12">
        <v>43351.0</v>
      </c>
      <c r="AZ346" s="5">
        <v>1001.13</v>
      </c>
      <c r="BA346" s="18"/>
      <c r="BB346" s="5">
        <v>45.0</v>
      </c>
      <c r="BC346" s="5">
        <v>17.0</v>
      </c>
      <c r="BF346" s="12">
        <v>43361.0</v>
      </c>
      <c r="BK346" s="5">
        <v>1.0</v>
      </c>
      <c r="BL346" s="5" t="s">
        <v>186</v>
      </c>
    </row>
    <row r="347">
      <c r="A347" s="5">
        <v>347.0</v>
      </c>
      <c r="B347" s="5" t="s">
        <v>115</v>
      </c>
      <c r="C347" s="5" t="s">
        <v>75</v>
      </c>
      <c r="D347" s="5">
        <v>25.0</v>
      </c>
      <c r="E347" s="5">
        <v>10.0</v>
      </c>
      <c r="F347" s="5">
        <v>43.0</v>
      </c>
      <c r="H347" s="5" t="s">
        <v>169</v>
      </c>
      <c r="I347" s="12">
        <v>43329.0</v>
      </c>
      <c r="J347" s="12">
        <v>43338.0</v>
      </c>
      <c r="K347" s="12">
        <v>43326.0</v>
      </c>
      <c r="L347" s="9" t="s">
        <v>81</v>
      </c>
      <c r="M347" s="12">
        <v>43336.0</v>
      </c>
      <c r="N347" s="14">
        <v>0.4638888888888889</v>
      </c>
      <c r="O347" s="5">
        <v>1.0</v>
      </c>
      <c r="P347" s="12">
        <v>43336.0</v>
      </c>
      <c r="Q347" s="14">
        <v>0.4409722222222222</v>
      </c>
      <c r="R347" s="5">
        <v>25.25</v>
      </c>
      <c r="S347" s="12">
        <v>43336.0</v>
      </c>
      <c r="T347" s="14">
        <v>0.5513888888888889</v>
      </c>
      <c r="U347" s="5">
        <v>29.24</v>
      </c>
      <c r="V347" s="12">
        <v>43337.0</v>
      </c>
      <c r="W347" s="14">
        <v>0.5520833333333334</v>
      </c>
      <c r="X347" s="5">
        <v>23.07</v>
      </c>
      <c r="BA347" s="17"/>
    </row>
    <row r="348">
      <c r="A348" s="5">
        <v>348.0</v>
      </c>
      <c r="B348" s="5" t="s">
        <v>115</v>
      </c>
      <c r="C348" s="5" t="s">
        <v>75</v>
      </c>
      <c r="D348" s="5">
        <v>25.0</v>
      </c>
      <c r="E348" s="5">
        <v>10.0</v>
      </c>
      <c r="F348" s="5">
        <v>43.0</v>
      </c>
      <c r="H348" s="5" t="s">
        <v>169</v>
      </c>
      <c r="I348" s="12">
        <v>43330.0</v>
      </c>
      <c r="K348" s="12">
        <v>43326.0</v>
      </c>
      <c r="L348" s="9" t="s">
        <v>81</v>
      </c>
      <c r="M348" s="12">
        <v>43336.0</v>
      </c>
      <c r="N348" s="14">
        <v>0.46458333333333335</v>
      </c>
      <c r="O348" s="5">
        <v>1.0</v>
      </c>
      <c r="P348" s="12">
        <v>43336.0</v>
      </c>
      <c r="Q348" s="14">
        <v>0.44166666666666665</v>
      </c>
      <c r="R348" s="5">
        <v>38.2</v>
      </c>
      <c r="S348" s="12">
        <v>43336.0</v>
      </c>
      <c r="T348" s="14">
        <v>0.5513888888888889</v>
      </c>
      <c r="U348" s="5">
        <v>41.65</v>
      </c>
      <c r="V348" s="12">
        <v>43337.0</v>
      </c>
      <c r="W348" s="14">
        <v>0.5520833333333334</v>
      </c>
      <c r="X348" s="5">
        <v>72.93</v>
      </c>
      <c r="Y348" s="12">
        <v>43341.0</v>
      </c>
      <c r="Z348" s="5">
        <v>288.81</v>
      </c>
      <c r="AA348" s="12">
        <v>43345.0</v>
      </c>
      <c r="AB348" s="5">
        <v>1360.24</v>
      </c>
      <c r="AI348" s="12">
        <v>43350.0</v>
      </c>
      <c r="AJ348" s="5">
        <v>8151.68</v>
      </c>
      <c r="BA348" s="17"/>
      <c r="BJ348" s="5">
        <v>1.0</v>
      </c>
    </row>
    <row r="349">
      <c r="A349" s="5">
        <v>349.0</v>
      </c>
      <c r="B349" s="5" t="s">
        <v>115</v>
      </c>
      <c r="C349" s="5" t="s">
        <v>75</v>
      </c>
      <c r="D349" s="5">
        <v>25.0</v>
      </c>
      <c r="E349" s="5">
        <v>10.0</v>
      </c>
      <c r="F349" s="5">
        <v>42.0</v>
      </c>
      <c r="H349" s="5" t="s">
        <v>77</v>
      </c>
      <c r="I349" s="12">
        <v>43330.0</v>
      </c>
      <c r="K349" s="12">
        <v>43326.0</v>
      </c>
      <c r="L349" s="9" t="s">
        <v>81</v>
      </c>
      <c r="M349" s="12">
        <v>43336.0</v>
      </c>
      <c r="N349" s="14">
        <v>0.46597222222222223</v>
      </c>
      <c r="O349" s="5">
        <v>1.0</v>
      </c>
      <c r="P349" s="12">
        <v>43336.0</v>
      </c>
      <c r="Q349" s="14">
        <v>0.4423611111111111</v>
      </c>
      <c r="R349" s="5">
        <v>30.07</v>
      </c>
      <c r="S349" s="12">
        <v>43336.0</v>
      </c>
      <c r="T349" s="14">
        <v>0.5513888888888889</v>
      </c>
      <c r="U349" s="5">
        <v>32.36</v>
      </c>
      <c r="V349" s="12">
        <v>43337.0</v>
      </c>
      <c r="W349" s="14">
        <v>0.5520833333333334</v>
      </c>
      <c r="X349" s="5">
        <v>60.1</v>
      </c>
      <c r="Y349" s="12">
        <v>43342.0</v>
      </c>
      <c r="Z349" s="5">
        <v>118.34</v>
      </c>
      <c r="AA349" s="12">
        <v>43348.0</v>
      </c>
      <c r="AB349" s="5">
        <v>358.24</v>
      </c>
      <c r="AC349" s="5">
        <v>1.0</v>
      </c>
      <c r="AD349" s="12">
        <v>43361.0</v>
      </c>
      <c r="AE349" s="5">
        <v>772.94</v>
      </c>
      <c r="BA349" s="17"/>
      <c r="BK349" s="5">
        <v>1.0</v>
      </c>
    </row>
    <row r="350">
      <c r="A350" s="5">
        <v>350.0</v>
      </c>
      <c r="B350" s="5" t="s">
        <v>115</v>
      </c>
      <c r="C350" s="5" t="s">
        <v>127</v>
      </c>
      <c r="D350" s="5">
        <v>25.0</v>
      </c>
      <c r="E350" s="5">
        <v>10.0</v>
      </c>
      <c r="F350" s="5">
        <v>42.0</v>
      </c>
      <c r="H350" s="5" t="s">
        <v>77</v>
      </c>
      <c r="I350" s="12">
        <v>43330.0</v>
      </c>
      <c r="K350" s="12">
        <v>43326.0</v>
      </c>
      <c r="L350" s="9" t="s">
        <v>81</v>
      </c>
      <c r="M350" s="12"/>
      <c r="P350" s="12">
        <v>43336.0</v>
      </c>
      <c r="Q350" s="14">
        <v>0.44305555555555554</v>
      </c>
      <c r="R350" s="5">
        <v>30.16</v>
      </c>
      <c r="S350" s="12">
        <v>43336.0</v>
      </c>
      <c r="T350" s="14">
        <v>0.5513888888888889</v>
      </c>
      <c r="U350" s="5">
        <v>30.83</v>
      </c>
      <c r="V350" s="12">
        <v>43337.0</v>
      </c>
      <c r="W350" s="14">
        <v>0.5520833333333334</v>
      </c>
      <c r="X350" s="5">
        <v>69.05</v>
      </c>
      <c r="Y350" s="12">
        <v>43341.0</v>
      </c>
      <c r="Z350" s="5">
        <v>141.16</v>
      </c>
      <c r="AA350" s="12">
        <v>43347.0</v>
      </c>
      <c r="AB350" s="5">
        <v>834.03</v>
      </c>
      <c r="AI350" s="12">
        <v>43353.0</v>
      </c>
      <c r="AJ350" s="5">
        <v>6296.68</v>
      </c>
      <c r="BA350" s="17"/>
    </row>
    <row r="351">
      <c r="A351" s="5">
        <v>351.0</v>
      </c>
      <c r="B351" s="5" t="s">
        <v>115</v>
      </c>
      <c r="C351" s="5" t="s">
        <v>127</v>
      </c>
      <c r="D351" s="5">
        <v>25.0</v>
      </c>
      <c r="E351" s="5">
        <v>10.0</v>
      </c>
      <c r="F351" s="5">
        <v>42.0</v>
      </c>
      <c r="H351" s="5" t="s">
        <v>77</v>
      </c>
      <c r="I351" s="12">
        <v>43330.0</v>
      </c>
      <c r="K351" s="12">
        <v>43326.0</v>
      </c>
      <c r="L351" s="9" t="s">
        <v>81</v>
      </c>
      <c r="M351" s="12"/>
      <c r="P351" s="12">
        <v>43336.0</v>
      </c>
      <c r="Q351" s="14">
        <v>0.4444444444444444</v>
      </c>
      <c r="R351" s="5">
        <v>24.85</v>
      </c>
      <c r="S351" s="12">
        <v>43336.0</v>
      </c>
      <c r="T351" s="14">
        <v>0.5513888888888889</v>
      </c>
      <c r="U351" s="5">
        <v>27.67</v>
      </c>
      <c r="V351" s="12">
        <v>43337.0</v>
      </c>
      <c r="W351" s="14">
        <v>0.5520833333333334</v>
      </c>
      <c r="X351" s="5">
        <v>67.29</v>
      </c>
      <c r="Y351" s="12">
        <v>43343.0</v>
      </c>
      <c r="Z351" s="5">
        <v>242.57</v>
      </c>
      <c r="AA351" s="12">
        <v>43347.0</v>
      </c>
      <c r="AB351" s="5">
        <v>810.59</v>
      </c>
      <c r="AI351" s="12">
        <v>43352.0</v>
      </c>
      <c r="AJ351" s="5">
        <v>5824.46</v>
      </c>
      <c r="BA351" s="17"/>
      <c r="BK351" s="5"/>
      <c r="BL351" s="5" t="s">
        <v>187</v>
      </c>
    </row>
    <row r="352">
      <c r="A352" s="5">
        <v>352.0</v>
      </c>
      <c r="B352" s="5" t="s">
        <v>73</v>
      </c>
      <c r="C352" s="5" t="s">
        <v>75</v>
      </c>
      <c r="D352" s="5">
        <v>25.0</v>
      </c>
      <c r="E352" s="5">
        <v>10.0</v>
      </c>
      <c r="F352" s="5">
        <v>35.0</v>
      </c>
      <c r="H352" s="5" t="s">
        <v>174</v>
      </c>
      <c r="I352" s="12">
        <v>43330.0</v>
      </c>
      <c r="K352" s="12">
        <v>43326.0</v>
      </c>
      <c r="L352" s="9" t="s">
        <v>81</v>
      </c>
      <c r="M352" s="12">
        <v>43336.0</v>
      </c>
      <c r="N352" s="14">
        <v>0.4666666666666667</v>
      </c>
      <c r="O352" s="5">
        <v>1.0</v>
      </c>
      <c r="P352" s="12">
        <v>43336.0</v>
      </c>
      <c r="Q352" s="14">
        <v>0.44583333333333336</v>
      </c>
      <c r="R352" s="5">
        <v>34.39</v>
      </c>
      <c r="S352" s="12">
        <v>43336.0</v>
      </c>
      <c r="T352" s="14">
        <v>0.5513888888888889</v>
      </c>
      <c r="U352" s="5">
        <v>40.44</v>
      </c>
      <c r="V352" s="12">
        <v>43337.0</v>
      </c>
      <c r="W352" s="14">
        <v>0.5520833333333334</v>
      </c>
      <c r="X352" s="5">
        <v>84.3</v>
      </c>
      <c r="Y352" s="23">
        <v>43341.0</v>
      </c>
      <c r="Z352" s="5">
        <v>162.48</v>
      </c>
      <c r="AA352" s="12">
        <v>43345.0</v>
      </c>
      <c r="AB352" s="5">
        <v>487.03</v>
      </c>
      <c r="AY352" s="12">
        <v>43350.0</v>
      </c>
      <c r="AZ352" s="5">
        <v>1251.36</v>
      </c>
      <c r="BA352" s="17"/>
      <c r="BB352" s="5">
        <v>50.0</v>
      </c>
      <c r="BC352" s="5">
        <v>4.0</v>
      </c>
      <c r="BF352" s="12">
        <v>43361.0</v>
      </c>
      <c r="BK352" s="5">
        <v>1.0</v>
      </c>
      <c r="BL352" s="5" t="s">
        <v>175</v>
      </c>
    </row>
    <row r="353">
      <c r="A353" s="5">
        <v>353.0</v>
      </c>
      <c r="B353" s="5" t="s">
        <v>73</v>
      </c>
      <c r="C353" s="5" t="s">
        <v>127</v>
      </c>
      <c r="D353" s="5">
        <v>25.0</v>
      </c>
      <c r="E353" s="5">
        <v>10.0</v>
      </c>
      <c r="F353" s="5">
        <v>35.0</v>
      </c>
      <c r="H353" s="5" t="s">
        <v>174</v>
      </c>
      <c r="I353" s="12">
        <v>43330.0</v>
      </c>
      <c r="K353" s="12">
        <v>43326.0</v>
      </c>
      <c r="L353" s="9" t="s">
        <v>81</v>
      </c>
      <c r="M353" s="12"/>
      <c r="P353" s="12">
        <v>43336.0</v>
      </c>
      <c r="Q353" s="14">
        <v>0.4465277777777778</v>
      </c>
      <c r="R353" s="5">
        <v>40.67</v>
      </c>
      <c r="S353" s="12">
        <v>43336.0</v>
      </c>
      <c r="T353" s="14">
        <v>0.5513888888888889</v>
      </c>
      <c r="U353" s="5">
        <v>45.72</v>
      </c>
      <c r="V353" s="12">
        <v>43337.0</v>
      </c>
      <c r="W353" s="14">
        <v>0.5520833333333334</v>
      </c>
      <c r="X353" s="5">
        <v>176.78</v>
      </c>
      <c r="Y353" s="12">
        <v>43339.0</v>
      </c>
      <c r="Z353" s="5">
        <v>253.95</v>
      </c>
      <c r="AA353" s="12">
        <v>43343.0</v>
      </c>
      <c r="AB353" s="5">
        <v>1197.25</v>
      </c>
      <c r="AI353" s="12">
        <v>43348.0</v>
      </c>
      <c r="AJ353" s="5">
        <v>5853.5</v>
      </c>
      <c r="BA353" s="17"/>
    </row>
    <row r="354">
      <c r="A354" s="5">
        <v>354.0</v>
      </c>
      <c r="B354" s="5" t="s">
        <v>115</v>
      </c>
      <c r="C354" s="5" t="s">
        <v>75</v>
      </c>
      <c r="D354" s="5">
        <v>25.0</v>
      </c>
      <c r="E354" s="5">
        <v>10.0</v>
      </c>
      <c r="F354" s="5">
        <v>40.0</v>
      </c>
      <c r="H354" s="5" t="s">
        <v>117</v>
      </c>
      <c r="I354" s="12">
        <v>43330.0</v>
      </c>
      <c r="K354" s="12">
        <v>43326.0</v>
      </c>
      <c r="L354" s="9" t="s">
        <v>81</v>
      </c>
      <c r="M354" s="12">
        <v>43336.0</v>
      </c>
      <c r="N354" s="14">
        <v>0.4673611111111111</v>
      </c>
      <c r="O354" s="5">
        <v>1.0</v>
      </c>
      <c r="P354" s="12">
        <v>43336.0</v>
      </c>
      <c r="Q354" s="14">
        <v>0.44722222222222224</v>
      </c>
      <c r="R354" s="5">
        <v>39.35</v>
      </c>
      <c r="S354" s="12">
        <v>43336.0</v>
      </c>
      <c r="T354" s="14">
        <v>0.5513888888888889</v>
      </c>
      <c r="U354" s="5">
        <v>40.16</v>
      </c>
      <c r="V354" s="12">
        <v>43337.0</v>
      </c>
      <c r="W354" s="14">
        <v>0.5520833333333334</v>
      </c>
      <c r="X354" s="5">
        <v>73.85</v>
      </c>
      <c r="Y354" s="23">
        <v>43341.0</v>
      </c>
      <c r="Z354" s="5">
        <v>213.88</v>
      </c>
      <c r="AA354" s="12">
        <v>43345.0</v>
      </c>
      <c r="AB354" s="5">
        <v>791.3</v>
      </c>
      <c r="AC354" s="5">
        <v>1.0</v>
      </c>
      <c r="AD354" s="12">
        <v>43350.0</v>
      </c>
      <c r="AE354" s="5">
        <v>3223.32</v>
      </c>
      <c r="AP354" s="12">
        <v>43361.0</v>
      </c>
      <c r="AQ354" s="5">
        <v>18667.42</v>
      </c>
      <c r="BA354" s="17"/>
      <c r="BK354" s="5">
        <v>1.0</v>
      </c>
    </row>
    <row r="355">
      <c r="A355" s="5">
        <v>355.0</v>
      </c>
      <c r="B355" s="5" t="s">
        <v>115</v>
      </c>
      <c r="C355" s="5" t="s">
        <v>127</v>
      </c>
      <c r="D355" s="5">
        <v>25.0</v>
      </c>
      <c r="E355" s="5">
        <v>10.0</v>
      </c>
      <c r="F355" s="5">
        <v>40.0</v>
      </c>
      <c r="H355" s="5" t="s">
        <v>117</v>
      </c>
      <c r="I355" s="12">
        <v>43330.0</v>
      </c>
      <c r="K355" s="12">
        <v>43326.0</v>
      </c>
      <c r="L355" s="9" t="s">
        <v>81</v>
      </c>
      <c r="M355" s="12"/>
      <c r="P355" s="12">
        <v>43336.0</v>
      </c>
      <c r="Q355" s="14">
        <v>0.4479166666666667</v>
      </c>
      <c r="R355" s="5">
        <v>30.23</v>
      </c>
      <c r="S355" s="12">
        <v>43336.0</v>
      </c>
      <c r="T355" s="14">
        <v>0.5513888888888889</v>
      </c>
      <c r="U355" s="5">
        <v>33.14</v>
      </c>
      <c r="V355" s="12">
        <v>43337.0</v>
      </c>
      <c r="W355" s="14">
        <v>0.5520833333333334</v>
      </c>
      <c r="X355" s="5">
        <v>72.59</v>
      </c>
      <c r="Y355" s="23">
        <v>43341.0</v>
      </c>
      <c r="Z355" s="5">
        <v>120.75</v>
      </c>
      <c r="AA355" s="12">
        <v>43348.0</v>
      </c>
      <c r="AB355" s="5">
        <v>857.68</v>
      </c>
      <c r="AI355" s="12">
        <v>43353.0</v>
      </c>
      <c r="AJ355" s="5">
        <v>7081.78</v>
      </c>
      <c r="BA355" s="17"/>
    </row>
    <row r="356">
      <c r="A356" s="5">
        <v>356.0</v>
      </c>
      <c r="B356" s="5" t="s">
        <v>115</v>
      </c>
      <c r="C356" s="5" t="s">
        <v>75</v>
      </c>
      <c r="D356" s="5">
        <v>25.0</v>
      </c>
      <c r="E356" s="5">
        <v>10.0</v>
      </c>
      <c r="F356" s="5">
        <v>42.0</v>
      </c>
      <c r="H356" s="5" t="s">
        <v>77</v>
      </c>
      <c r="I356" s="12">
        <v>43330.0</v>
      </c>
      <c r="J356" s="12">
        <v>43354.0</v>
      </c>
      <c r="K356" s="12">
        <v>43326.0</v>
      </c>
      <c r="L356" s="9" t="s">
        <v>81</v>
      </c>
      <c r="M356" s="12">
        <v>43336.0</v>
      </c>
      <c r="N356" s="14">
        <v>0.46805555555555556</v>
      </c>
      <c r="O356" s="5">
        <v>1.0</v>
      </c>
      <c r="P356" s="12">
        <v>43336.0</v>
      </c>
      <c r="Q356" s="14">
        <v>0.4486111111111111</v>
      </c>
      <c r="R356" s="5">
        <v>25.2</v>
      </c>
      <c r="S356" s="12">
        <v>43336.0</v>
      </c>
      <c r="T356" s="14">
        <v>0.5513888888888889</v>
      </c>
      <c r="U356" s="5">
        <v>27.45</v>
      </c>
      <c r="V356" s="12">
        <v>43337.0</v>
      </c>
      <c r="W356" s="14">
        <v>0.5520833333333334</v>
      </c>
      <c r="X356" s="5">
        <v>51.78</v>
      </c>
      <c r="Y356" s="12">
        <v>43342.0</v>
      </c>
      <c r="Z356" s="5">
        <v>83.85</v>
      </c>
      <c r="AA356" s="12">
        <v>43348.0</v>
      </c>
      <c r="AB356" s="5">
        <v>173.63</v>
      </c>
      <c r="BA356" s="17"/>
    </row>
    <row r="357">
      <c r="A357" s="5">
        <v>357.0</v>
      </c>
      <c r="B357" s="5" t="s">
        <v>115</v>
      </c>
      <c r="C357" s="5" t="s">
        <v>127</v>
      </c>
      <c r="D357" s="5">
        <v>25.0</v>
      </c>
      <c r="E357" s="5">
        <v>10.0</v>
      </c>
      <c r="F357" s="5">
        <v>42.0</v>
      </c>
      <c r="H357" s="5" t="s">
        <v>77</v>
      </c>
      <c r="I357" s="12">
        <v>43329.0</v>
      </c>
      <c r="K357" s="12">
        <v>43326.0</v>
      </c>
      <c r="L357" s="9" t="s">
        <v>81</v>
      </c>
      <c r="M357" s="12"/>
      <c r="P357" s="12">
        <v>43336.0</v>
      </c>
      <c r="Q357" s="14">
        <v>0.44930555555555557</v>
      </c>
      <c r="R357" s="5">
        <v>35.03</v>
      </c>
      <c r="S357" s="12">
        <v>43336.0</v>
      </c>
      <c r="T357" s="14">
        <v>0.5513888888888889</v>
      </c>
      <c r="U357" s="5">
        <v>37.71</v>
      </c>
      <c r="V357" s="12">
        <v>43337.0</v>
      </c>
      <c r="W357" s="14">
        <v>0.5520833333333334</v>
      </c>
      <c r="X357" s="5">
        <v>86.26</v>
      </c>
      <c r="Y357" s="12">
        <v>43341.0</v>
      </c>
      <c r="Z357" s="5">
        <v>260.29</v>
      </c>
      <c r="AA357" s="12">
        <v>43345.0</v>
      </c>
      <c r="AB357" s="5">
        <v>1021.81</v>
      </c>
      <c r="AI357" s="12">
        <v>43351.0</v>
      </c>
      <c r="AJ357" s="5">
        <v>6857.95</v>
      </c>
      <c r="BA357" s="17"/>
    </row>
    <row r="358">
      <c r="A358" s="5">
        <v>358.0</v>
      </c>
      <c r="B358" s="5" t="s">
        <v>115</v>
      </c>
      <c r="C358" s="5" t="s">
        <v>75</v>
      </c>
      <c r="D358" s="5">
        <v>25.0</v>
      </c>
      <c r="E358" s="5">
        <v>10.0</v>
      </c>
      <c r="F358" s="5">
        <v>43.0</v>
      </c>
      <c r="H358" s="5" t="s">
        <v>169</v>
      </c>
      <c r="I358" s="12">
        <v>43329.0</v>
      </c>
      <c r="J358" s="12">
        <v>43337.0</v>
      </c>
      <c r="K358" s="12">
        <v>43326.0</v>
      </c>
      <c r="L358" s="9" t="s">
        <v>81</v>
      </c>
      <c r="M358" s="12">
        <v>43336.0</v>
      </c>
      <c r="N358" s="14">
        <v>0.46875</v>
      </c>
      <c r="O358" s="5">
        <v>1.0</v>
      </c>
      <c r="P358" s="12">
        <v>43336.0</v>
      </c>
      <c r="Q358" s="14">
        <v>0.45208333333333334</v>
      </c>
      <c r="R358" s="5">
        <v>20.13</v>
      </c>
      <c r="S358" s="12">
        <v>43336.0</v>
      </c>
      <c r="T358" s="14">
        <v>0.5513888888888889</v>
      </c>
      <c r="U358" s="5">
        <v>18.81</v>
      </c>
      <c r="V358" s="12"/>
      <c r="W358" s="14"/>
      <c r="BA358" s="17"/>
    </row>
    <row r="359">
      <c r="A359" s="5">
        <v>359.0</v>
      </c>
      <c r="B359" s="5" t="s">
        <v>115</v>
      </c>
      <c r="C359" s="5" t="s">
        <v>127</v>
      </c>
      <c r="D359" s="5">
        <v>25.0</v>
      </c>
      <c r="E359" s="5">
        <v>10.0</v>
      </c>
      <c r="F359" s="5">
        <v>43.0</v>
      </c>
      <c r="H359" s="5" t="s">
        <v>169</v>
      </c>
      <c r="I359" s="12">
        <v>43329.0</v>
      </c>
      <c r="K359" s="12">
        <v>43326.0</v>
      </c>
      <c r="L359" s="9" t="s">
        <v>81</v>
      </c>
      <c r="M359" s="12"/>
      <c r="P359" s="12">
        <v>43336.0</v>
      </c>
      <c r="Q359" s="14">
        <v>0.4527777777777778</v>
      </c>
      <c r="R359" s="5">
        <v>31.12</v>
      </c>
      <c r="S359" s="12">
        <v>43336.0</v>
      </c>
      <c r="T359" s="14">
        <v>0.5513888888888889</v>
      </c>
      <c r="U359" s="5">
        <v>33.28</v>
      </c>
      <c r="V359" s="12">
        <v>43337.0</v>
      </c>
      <c r="W359" s="14">
        <v>0.5520833333333334</v>
      </c>
      <c r="X359" s="5">
        <v>53.51</v>
      </c>
      <c r="Y359" s="12">
        <v>43342.0</v>
      </c>
      <c r="Z359" s="5">
        <v>211.07</v>
      </c>
      <c r="AA359" s="12">
        <v>43347.0</v>
      </c>
      <c r="AB359" s="5">
        <v>925.88</v>
      </c>
      <c r="AI359" s="12">
        <v>43352.0</v>
      </c>
      <c r="AJ359" s="5">
        <v>6406.57</v>
      </c>
      <c r="BA359" s="17"/>
    </row>
    <row r="360">
      <c r="A360" s="5">
        <v>360.0</v>
      </c>
      <c r="B360" s="5" t="s">
        <v>115</v>
      </c>
      <c r="C360" s="5" t="s">
        <v>75</v>
      </c>
      <c r="D360" s="5">
        <v>25.0</v>
      </c>
      <c r="E360" s="5">
        <v>10.0</v>
      </c>
      <c r="F360" s="5">
        <v>42.0</v>
      </c>
      <c r="H360" s="5" t="s">
        <v>77</v>
      </c>
      <c r="I360" s="12">
        <v>43330.0</v>
      </c>
      <c r="J360" s="12">
        <v>43350.0</v>
      </c>
      <c r="K360" s="12">
        <v>43326.0</v>
      </c>
      <c r="L360" s="9" t="s">
        <v>81</v>
      </c>
      <c r="M360" s="12">
        <v>43336.0</v>
      </c>
      <c r="N360" s="14">
        <v>0.46944444444444444</v>
      </c>
      <c r="O360" s="5">
        <v>1.0</v>
      </c>
      <c r="P360" s="12">
        <v>43336.0</v>
      </c>
      <c r="Q360" s="14">
        <v>0.4534722222222222</v>
      </c>
      <c r="R360" s="5">
        <v>25.56</v>
      </c>
      <c r="S360" s="12">
        <v>43336.0</v>
      </c>
      <c r="T360" s="14">
        <v>0.5513888888888889</v>
      </c>
      <c r="U360" s="5">
        <v>26.48</v>
      </c>
      <c r="V360" s="12">
        <v>43337.0</v>
      </c>
      <c r="W360" s="14">
        <v>0.5520833333333334</v>
      </c>
      <c r="X360" s="5">
        <v>35.91</v>
      </c>
      <c r="Y360" s="12">
        <v>43343.0</v>
      </c>
      <c r="Z360" s="5">
        <v>130.3</v>
      </c>
      <c r="BA360" s="17"/>
    </row>
    <row r="361">
      <c r="A361" s="5">
        <v>361.0</v>
      </c>
      <c r="B361" s="5" t="s">
        <v>115</v>
      </c>
      <c r="C361" s="5" t="s">
        <v>127</v>
      </c>
      <c r="D361" s="5">
        <v>25.0</v>
      </c>
      <c r="E361" s="5">
        <v>10.0</v>
      </c>
      <c r="F361" s="5">
        <v>42.0</v>
      </c>
      <c r="H361" s="5" t="s">
        <v>77</v>
      </c>
      <c r="I361" s="12">
        <v>43329.0</v>
      </c>
      <c r="J361" s="12">
        <v>43352.0</v>
      </c>
      <c r="K361" s="12">
        <v>43326.0</v>
      </c>
      <c r="L361" s="9" t="s">
        <v>81</v>
      </c>
      <c r="M361" s="12"/>
      <c r="P361" s="12">
        <v>43336.0</v>
      </c>
      <c r="Q361" s="14">
        <v>0.4548611111111111</v>
      </c>
      <c r="R361" s="5">
        <v>26.42</v>
      </c>
      <c r="S361" s="12">
        <v>43336.0</v>
      </c>
      <c r="T361" s="14">
        <v>0.5513888888888889</v>
      </c>
      <c r="U361" s="5">
        <v>29.28</v>
      </c>
      <c r="V361" s="12">
        <v>43337.0</v>
      </c>
      <c r="W361" s="14">
        <v>0.5520833333333334</v>
      </c>
      <c r="X361" s="5">
        <v>41.28</v>
      </c>
      <c r="Y361" s="12">
        <v>43344.0</v>
      </c>
      <c r="Z361" s="5">
        <v>88.45</v>
      </c>
      <c r="BA361" s="17"/>
    </row>
    <row r="362">
      <c r="A362" s="5">
        <v>362.0</v>
      </c>
      <c r="B362" s="5" t="s">
        <v>115</v>
      </c>
      <c r="C362" s="5" t="s">
        <v>75</v>
      </c>
      <c r="D362" s="5">
        <v>25.0</v>
      </c>
      <c r="E362" s="5">
        <v>10.0</v>
      </c>
      <c r="F362" s="5">
        <v>40.0</v>
      </c>
      <c r="H362" s="5" t="s">
        <v>117</v>
      </c>
      <c r="I362" s="12">
        <v>43328.0</v>
      </c>
      <c r="K362" s="12">
        <v>43326.0</v>
      </c>
      <c r="L362" s="9" t="s">
        <v>81</v>
      </c>
      <c r="M362" s="12">
        <v>43336.0</v>
      </c>
      <c r="N362" s="14">
        <v>0.4701388888888889</v>
      </c>
      <c r="O362" s="5">
        <v>1.0</v>
      </c>
      <c r="P362" s="12">
        <v>43336.0</v>
      </c>
      <c r="Q362" s="14">
        <v>0.45555555555555555</v>
      </c>
      <c r="R362" s="5">
        <v>34.95</v>
      </c>
      <c r="S362" s="12">
        <v>43336.0</v>
      </c>
      <c r="T362" s="14">
        <v>0.5513888888888889</v>
      </c>
      <c r="U362" s="5">
        <v>35.89</v>
      </c>
      <c r="V362" s="12">
        <v>43337.0</v>
      </c>
      <c r="W362" s="14">
        <v>0.5520833333333334</v>
      </c>
      <c r="X362" s="5">
        <v>58.46</v>
      </c>
      <c r="Y362" s="12">
        <v>43342.0</v>
      </c>
      <c r="Z362" s="5">
        <v>191.89</v>
      </c>
      <c r="AA362" s="12">
        <v>43346.0</v>
      </c>
      <c r="AB362" s="5">
        <v>508.83</v>
      </c>
      <c r="AD362" s="12">
        <v>43355.0</v>
      </c>
      <c r="AE362" s="5">
        <v>1342.05</v>
      </c>
      <c r="AP362" s="12">
        <v>43362.0</v>
      </c>
      <c r="AQ362" s="5">
        <v>1335.6</v>
      </c>
      <c r="BA362" s="17"/>
    </row>
    <row r="363">
      <c r="A363" s="5">
        <v>363.0</v>
      </c>
      <c r="B363" s="5" t="s">
        <v>73</v>
      </c>
      <c r="C363" s="5" t="s">
        <v>127</v>
      </c>
      <c r="D363" s="5">
        <v>25.0</v>
      </c>
      <c r="E363" s="5">
        <v>10.0</v>
      </c>
      <c r="F363" s="5">
        <v>35.0</v>
      </c>
      <c r="H363" s="5" t="s">
        <v>174</v>
      </c>
      <c r="I363" s="12">
        <v>43328.0</v>
      </c>
      <c r="K363" s="12">
        <v>43326.0</v>
      </c>
      <c r="L363" s="9" t="s">
        <v>81</v>
      </c>
      <c r="P363" s="12">
        <v>43336.0</v>
      </c>
      <c r="Q363" s="14">
        <v>0.56875</v>
      </c>
      <c r="R363" s="5">
        <v>26.91</v>
      </c>
      <c r="S363" s="12">
        <v>43336.0</v>
      </c>
      <c r="T363" s="14">
        <v>0.6895833333333333</v>
      </c>
      <c r="U363" s="5">
        <v>30.11</v>
      </c>
      <c r="V363" s="12">
        <v>43337.0</v>
      </c>
      <c r="W363" s="14">
        <v>0.6840277777777778</v>
      </c>
      <c r="X363" s="5">
        <v>106.68</v>
      </c>
      <c r="Y363" s="12">
        <v>43339.0</v>
      </c>
      <c r="Z363" s="5">
        <v>82.64</v>
      </c>
      <c r="AA363" s="12">
        <v>43345.0</v>
      </c>
      <c r="AB363" s="5">
        <v>260.74</v>
      </c>
      <c r="AC363" s="5">
        <v>1.0</v>
      </c>
      <c r="AD363" s="12">
        <v>43351.0</v>
      </c>
      <c r="AE363" s="5">
        <v>852.38</v>
      </c>
      <c r="AI363" s="12">
        <v>43361.0</v>
      </c>
      <c r="AJ363" s="5">
        <v>4073.84</v>
      </c>
      <c r="BA363" s="17"/>
      <c r="BK363" s="5">
        <v>1.0</v>
      </c>
    </row>
    <row r="364">
      <c r="A364" s="5">
        <v>364.0</v>
      </c>
      <c r="B364" s="5" t="s">
        <v>73</v>
      </c>
      <c r="C364" s="5" t="s">
        <v>75</v>
      </c>
      <c r="D364" s="5">
        <v>25.0</v>
      </c>
      <c r="E364" s="5">
        <v>10.0</v>
      </c>
      <c r="F364" s="5">
        <v>35.0</v>
      </c>
      <c r="H364" s="5" t="s">
        <v>174</v>
      </c>
      <c r="I364" s="12">
        <v>43328.0</v>
      </c>
      <c r="J364" s="12">
        <v>43350.0</v>
      </c>
      <c r="K364" s="12">
        <v>43326.0</v>
      </c>
      <c r="L364" s="9" t="s">
        <v>81</v>
      </c>
      <c r="M364" s="12">
        <v>43336.0</v>
      </c>
      <c r="N364" s="14">
        <v>0.5958333333333333</v>
      </c>
      <c r="O364" s="5">
        <v>1.0</v>
      </c>
      <c r="P364" s="12">
        <v>43336.0</v>
      </c>
      <c r="Q364" s="14">
        <v>0.5694444444444444</v>
      </c>
      <c r="R364" s="5">
        <v>25.78</v>
      </c>
      <c r="S364" s="12">
        <v>43336.0</v>
      </c>
      <c r="T364" s="14">
        <v>0.6895833333333333</v>
      </c>
      <c r="U364" s="5">
        <v>27.66</v>
      </c>
      <c r="V364" s="12">
        <v>43337.0</v>
      </c>
      <c r="W364" s="14">
        <v>0.6840277777777778</v>
      </c>
      <c r="X364" s="5">
        <v>86.13</v>
      </c>
      <c r="Y364" s="12">
        <v>43340.0</v>
      </c>
      <c r="Z364" s="5">
        <v>129.2</v>
      </c>
      <c r="AA364" s="12">
        <v>43345.0</v>
      </c>
      <c r="AB364" s="5">
        <v>354.77</v>
      </c>
      <c r="BA364" s="17"/>
    </row>
    <row r="365">
      <c r="A365" s="5">
        <v>365.0</v>
      </c>
      <c r="B365" s="5" t="s">
        <v>115</v>
      </c>
      <c r="C365" s="5" t="s">
        <v>127</v>
      </c>
      <c r="D365" s="5">
        <v>25.0</v>
      </c>
      <c r="E365" s="5">
        <v>10.0</v>
      </c>
      <c r="F365" s="5">
        <v>40.0</v>
      </c>
      <c r="H365" s="5" t="s">
        <v>117</v>
      </c>
      <c r="I365" s="12">
        <v>43328.0</v>
      </c>
      <c r="K365" s="12">
        <v>43326.0</v>
      </c>
      <c r="L365" s="9" t="s">
        <v>81</v>
      </c>
      <c r="P365" s="12">
        <v>43336.0</v>
      </c>
      <c r="Q365" s="14">
        <v>0.5701388888888889</v>
      </c>
      <c r="R365" s="5">
        <v>26.74</v>
      </c>
      <c r="S365" s="12">
        <v>43336.0</v>
      </c>
      <c r="T365" s="14">
        <v>0.6895833333333333</v>
      </c>
      <c r="U365" s="5">
        <v>27.98</v>
      </c>
      <c r="V365" s="12">
        <v>43337.0</v>
      </c>
      <c r="W365" s="14">
        <v>0.6840277777777778</v>
      </c>
      <c r="X365" s="5">
        <v>80.07</v>
      </c>
      <c r="Y365" s="23">
        <v>43341.0</v>
      </c>
      <c r="Z365" s="5">
        <v>147.46</v>
      </c>
      <c r="AA365" s="12">
        <v>43346.0</v>
      </c>
      <c r="AB365" s="5">
        <v>992.78</v>
      </c>
      <c r="AI365" s="12">
        <v>43352.0</v>
      </c>
      <c r="AJ365" s="5">
        <v>7560.2</v>
      </c>
      <c r="BA365" s="17"/>
    </row>
    <row r="366">
      <c r="A366" s="5">
        <v>366.0</v>
      </c>
      <c r="B366" s="5" t="s">
        <v>115</v>
      </c>
      <c r="C366" s="5" t="s">
        <v>75</v>
      </c>
      <c r="D366" s="5">
        <v>25.0</v>
      </c>
      <c r="E366" s="5">
        <v>10.0</v>
      </c>
      <c r="F366" s="5">
        <v>40.0</v>
      </c>
      <c r="H366" s="5" t="s">
        <v>117</v>
      </c>
      <c r="I366" s="12">
        <v>43328.0</v>
      </c>
      <c r="J366" s="12">
        <v>43350.0</v>
      </c>
      <c r="K366" s="12">
        <v>43326.0</v>
      </c>
      <c r="L366" s="9" t="s">
        <v>81</v>
      </c>
      <c r="M366" s="12">
        <v>43336.0</v>
      </c>
      <c r="N366" s="14">
        <v>0.5986111111111111</v>
      </c>
      <c r="O366" s="5">
        <v>1.0</v>
      </c>
      <c r="P366" s="12">
        <v>43336.0</v>
      </c>
      <c r="Q366" s="14">
        <v>0.5708333333333333</v>
      </c>
      <c r="R366" s="5">
        <v>25.55</v>
      </c>
      <c r="S366" s="12">
        <v>43336.0</v>
      </c>
      <c r="T366" s="14">
        <v>0.6895833333333333</v>
      </c>
      <c r="U366" s="5">
        <v>27.89</v>
      </c>
      <c r="V366" s="12">
        <v>43337.0</v>
      </c>
      <c r="W366" s="14">
        <v>0.6840277777777778</v>
      </c>
      <c r="X366" s="5">
        <v>70.3</v>
      </c>
      <c r="Y366" s="12">
        <v>43342.0</v>
      </c>
      <c r="Z366" s="5">
        <v>96.31</v>
      </c>
      <c r="BA366" s="17"/>
    </row>
    <row r="367">
      <c r="A367" s="5">
        <v>367.0</v>
      </c>
      <c r="B367" s="5" t="s">
        <v>115</v>
      </c>
      <c r="C367" s="5" t="s">
        <v>127</v>
      </c>
      <c r="D367" s="5">
        <v>25.0</v>
      </c>
      <c r="E367" s="5">
        <v>10.0</v>
      </c>
      <c r="F367" s="5">
        <v>42.0</v>
      </c>
      <c r="H367" s="5" t="s">
        <v>77</v>
      </c>
      <c r="I367" s="12">
        <v>43330.0</v>
      </c>
      <c r="J367" s="12">
        <v>43347.0</v>
      </c>
      <c r="K367" s="12">
        <v>43326.0</v>
      </c>
      <c r="L367" s="9" t="s">
        <v>81</v>
      </c>
      <c r="P367" s="12">
        <v>43336.0</v>
      </c>
      <c r="Q367" s="14">
        <v>0.5722222222222222</v>
      </c>
      <c r="R367" s="5">
        <v>22.01</v>
      </c>
      <c r="S367" s="12">
        <v>43336.0</v>
      </c>
      <c r="T367" s="14">
        <v>0.6895833333333333</v>
      </c>
      <c r="U367" s="5">
        <v>23.72</v>
      </c>
      <c r="V367" s="12">
        <v>43337.0</v>
      </c>
      <c r="W367" s="5">
        <v>16.25</v>
      </c>
      <c r="X367" s="5">
        <v>48.03</v>
      </c>
      <c r="Y367" s="23">
        <v>43341.0</v>
      </c>
      <c r="Z367" s="5">
        <v>53.29</v>
      </c>
      <c r="BA367" s="17"/>
    </row>
    <row r="368">
      <c r="A368" s="5">
        <v>368.0</v>
      </c>
      <c r="B368" s="5" t="s">
        <v>115</v>
      </c>
      <c r="C368" s="5" t="s">
        <v>75</v>
      </c>
      <c r="D368" s="5">
        <v>25.0</v>
      </c>
      <c r="E368" s="5">
        <v>10.0</v>
      </c>
      <c r="F368" s="5">
        <v>42.0</v>
      </c>
      <c r="H368" s="5" t="s">
        <v>77</v>
      </c>
      <c r="I368" s="12">
        <v>43330.0</v>
      </c>
      <c r="J368" s="12">
        <v>43349.0</v>
      </c>
      <c r="K368" s="12">
        <v>43326.0</v>
      </c>
      <c r="L368" s="9" t="s">
        <v>81</v>
      </c>
      <c r="M368" s="12">
        <v>43336.0</v>
      </c>
      <c r="N368" s="14">
        <v>0.6013888888888889</v>
      </c>
      <c r="O368" s="5">
        <v>1.0</v>
      </c>
      <c r="P368" s="12">
        <v>43336.0</v>
      </c>
      <c r="Q368" s="14">
        <v>0.5729166666666666</v>
      </c>
      <c r="R368" s="5">
        <v>36.83</v>
      </c>
      <c r="S368" s="12">
        <v>43336.0</v>
      </c>
      <c r="T368" s="14">
        <v>0.6895833333333333</v>
      </c>
      <c r="U368" s="5">
        <v>39.3</v>
      </c>
      <c r="V368" s="12">
        <v>43337.0</v>
      </c>
      <c r="W368" s="14">
        <v>0.6840277777777778</v>
      </c>
      <c r="X368" s="5">
        <v>59.66</v>
      </c>
      <c r="Y368" s="12">
        <v>43343.0</v>
      </c>
      <c r="Z368" s="5">
        <v>170.96</v>
      </c>
      <c r="AA368" s="12">
        <v>43348.0</v>
      </c>
      <c r="AB368" s="5">
        <v>492.83</v>
      </c>
      <c r="BA368" s="17"/>
      <c r="BK368" s="5"/>
      <c r="BL368" s="5" t="s">
        <v>188</v>
      </c>
    </row>
    <row r="369">
      <c r="A369" s="5">
        <v>369.0</v>
      </c>
      <c r="B369" s="5" t="s">
        <v>115</v>
      </c>
      <c r="C369" s="5" t="s">
        <v>127</v>
      </c>
      <c r="D369" s="5">
        <v>25.0</v>
      </c>
      <c r="E369" s="5">
        <v>10.0</v>
      </c>
      <c r="F369" s="5">
        <v>43.0</v>
      </c>
      <c r="H369" s="5" t="s">
        <v>169</v>
      </c>
      <c r="I369" s="12">
        <v>43330.0</v>
      </c>
      <c r="J369" s="12">
        <v>43340.0</v>
      </c>
      <c r="K369" s="12">
        <v>43326.0</v>
      </c>
      <c r="L369" s="9" t="s">
        <v>81</v>
      </c>
      <c r="P369" s="12">
        <v>43336.0</v>
      </c>
      <c r="Q369" s="14">
        <v>0.5729166666666666</v>
      </c>
      <c r="R369" s="5">
        <v>29.96</v>
      </c>
      <c r="S369" s="12">
        <v>43336.0</v>
      </c>
      <c r="T369" s="14">
        <v>0.6895833333333333</v>
      </c>
      <c r="U369" s="5">
        <v>33.98</v>
      </c>
      <c r="V369" s="12">
        <v>43337.0</v>
      </c>
      <c r="W369" s="14">
        <v>0.6840277777777778</v>
      </c>
      <c r="X369" s="5">
        <v>29.28</v>
      </c>
      <c r="BA369" s="17"/>
    </row>
    <row r="370">
      <c r="A370" s="5">
        <v>370.0</v>
      </c>
      <c r="B370" s="5" t="s">
        <v>115</v>
      </c>
      <c r="C370" s="5" t="s">
        <v>75</v>
      </c>
      <c r="D370" s="5">
        <v>25.0</v>
      </c>
      <c r="E370" s="5">
        <v>10.0</v>
      </c>
      <c r="F370" s="5">
        <v>43.0</v>
      </c>
      <c r="H370" s="5" t="s">
        <v>169</v>
      </c>
      <c r="I370" s="12">
        <v>43330.0</v>
      </c>
      <c r="K370" s="12">
        <v>43326.0</v>
      </c>
      <c r="L370" s="9" t="s">
        <v>81</v>
      </c>
      <c r="M370" s="12">
        <v>43336.0</v>
      </c>
      <c r="N370" s="14">
        <v>0.6027777777777777</v>
      </c>
      <c r="O370" s="5">
        <v>1.0</v>
      </c>
      <c r="P370" s="12">
        <v>43336.0</v>
      </c>
      <c r="Q370" s="14">
        <v>0.5736111111111111</v>
      </c>
      <c r="R370" s="5">
        <v>32.29</v>
      </c>
      <c r="S370" s="12">
        <v>43336.0</v>
      </c>
      <c r="T370" s="14">
        <v>0.6895833333333333</v>
      </c>
      <c r="U370" s="5">
        <v>35.68</v>
      </c>
      <c r="V370" s="12">
        <v>43337.0</v>
      </c>
      <c r="W370" s="14">
        <v>0.6840277777777778</v>
      </c>
      <c r="X370" s="5">
        <v>45.55</v>
      </c>
      <c r="Y370" s="12">
        <v>43343.0</v>
      </c>
      <c r="Z370" s="5">
        <v>217.25</v>
      </c>
      <c r="AA370" s="12">
        <v>43346.0</v>
      </c>
      <c r="AB370" s="5">
        <v>414.97</v>
      </c>
      <c r="AC370" s="5">
        <v>1.0</v>
      </c>
      <c r="AD370" s="12">
        <v>43352.0</v>
      </c>
      <c r="AE370" s="5">
        <v>1916.77</v>
      </c>
      <c r="AO370" s="12">
        <v>43361.0</v>
      </c>
      <c r="AP370" s="5">
        <v>12547.1</v>
      </c>
      <c r="BA370" s="17"/>
      <c r="BK370" s="5">
        <v>1.0</v>
      </c>
    </row>
    <row r="371">
      <c r="A371" s="5">
        <v>371.0</v>
      </c>
      <c r="B371" s="5" t="s">
        <v>73</v>
      </c>
      <c r="C371" s="5" t="s">
        <v>127</v>
      </c>
      <c r="D371" s="5">
        <v>25.0</v>
      </c>
      <c r="E371" s="5">
        <v>10.0</v>
      </c>
      <c r="F371" s="5">
        <v>35.0</v>
      </c>
      <c r="H371" s="5" t="s">
        <v>174</v>
      </c>
      <c r="I371" s="12">
        <v>43330.0</v>
      </c>
      <c r="K371" s="12">
        <v>43326.0</v>
      </c>
      <c r="L371" s="9" t="s">
        <v>81</v>
      </c>
      <c r="P371" s="12">
        <v>43336.0</v>
      </c>
      <c r="Q371" s="14">
        <v>0.5743055555555555</v>
      </c>
      <c r="R371" s="5">
        <v>36.69</v>
      </c>
      <c r="S371" s="12">
        <v>43336.0</v>
      </c>
      <c r="T371" s="14">
        <v>0.6895833333333333</v>
      </c>
      <c r="U371" s="5">
        <v>42.01</v>
      </c>
      <c r="V371" s="12">
        <v>43337.0</v>
      </c>
      <c r="W371" s="14">
        <v>0.6840277777777778</v>
      </c>
      <c r="X371" s="5">
        <v>100.26</v>
      </c>
      <c r="Y371" s="23">
        <v>43341.0</v>
      </c>
      <c r="Z371" s="5">
        <v>117.67</v>
      </c>
      <c r="AA371" s="12">
        <v>43346.0</v>
      </c>
      <c r="AB371" s="5">
        <v>371.68</v>
      </c>
      <c r="AC371" s="5">
        <v>1.0</v>
      </c>
      <c r="AD371" s="12">
        <v>43352.0</v>
      </c>
      <c r="AE371" s="5">
        <v>1537.75</v>
      </c>
      <c r="AI371" s="12">
        <v>43361.0</v>
      </c>
      <c r="AJ371" s="5">
        <v>5875.18</v>
      </c>
      <c r="BA371" s="17"/>
      <c r="BK371" s="5">
        <v>1.0</v>
      </c>
    </row>
    <row r="372">
      <c r="A372" s="5">
        <v>372.0</v>
      </c>
      <c r="B372" s="5" t="s">
        <v>73</v>
      </c>
      <c r="C372" s="5" t="s">
        <v>75</v>
      </c>
      <c r="D372" s="5">
        <v>25.0</v>
      </c>
      <c r="E372" s="5">
        <v>10.0</v>
      </c>
      <c r="F372" s="5">
        <v>35.0</v>
      </c>
      <c r="H372" s="5" t="s">
        <v>174</v>
      </c>
      <c r="I372" s="12">
        <v>43330.0</v>
      </c>
      <c r="K372" s="12">
        <v>43326.0</v>
      </c>
      <c r="L372" s="9" t="s">
        <v>81</v>
      </c>
      <c r="M372" s="12">
        <v>43336.0</v>
      </c>
      <c r="N372" s="14">
        <v>0.5951388888888889</v>
      </c>
      <c r="O372" s="5">
        <v>1.0</v>
      </c>
      <c r="P372" s="12">
        <v>43336.0</v>
      </c>
      <c r="Q372" s="14">
        <v>0.575</v>
      </c>
      <c r="R372" s="5">
        <v>41.07</v>
      </c>
      <c r="S372" s="12">
        <v>43336.0</v>
      </c>
      <c r="T372" s="14">
        <v>0.6895833333333333</v>
      </c>
      <c r="U372" s="5">
        <v>44.77</v>
      </c>
      <c r="V372" s="12">
        <v>43337.0</v>
      </c>
      <c r="W372" s="14">
        <v>0.6840277777777778</v>
      </c>
      <c r="X372" s="5">
        <v>163.55</v>
      </c>
      <c r="Y372" s="12">
        <v>43339.0</v>
      </c>
      <c r="Z372" s="5">
        <v>178.44</v>
      </c>
      <c r="AA372" s="12">
        <v>43344.0</v>
      </c>
      <c r="AB372" s="5">
        <v>1026.08</v>
      </c>
      <c r="AI372" s="12">
        <v>43349.0</v>
      </c>
      <c r="AJ372" s="5">
        <v>6783.52</v>
      </c>
      <c r="BA372" s="17"/>
      <c r="BJ372" s="5">
        <v>1.0</v>
      </c>
    </row>
    <row r="373">
      <c r="A373" s="5">
        <v>373.0</v>
      </c>
      <c r="B373" s="5" t="s">
        <v>115</v>
      </c>
      <c r="C373" s="5" t="s">
        <v>127</v>
      </c>
      <c r="D373" s="5">
        <v>25.0</v>
      </c>
      <c r="E373" s="5">
        <v>10.0</v>
      </c>
      <c r="F373" s="5">
        <v>40.0</v>
      </c>
      <c r="H373" s="5" t="s">
        <v>117</v>
      </c>
      <c r="I373" s="12">
        <v>43330.0</v>
      </c>
      <c r="J373" s="12">
        <v>43354.0</v>
      </c>
      <c r="K373" s="12">
        <v>43326.0</v>
      </c>
      <c r="L373" s="9" t="s">
        <v>81</v>
      </c>
      <c r="P373" s="12">
        <v>43336.0</v>
      </c>
      <c r="Q373" s="14">
        <v>0.5763888888888888</v>
      </c>
      <c r="R373" s="5">
        <v>33.55</v>
      </c>
      <c r="S373" s="12">
        <v>43336.0</v>
      </c>
      <c r="T373" s="14">
        <v>0.6895833333333333</v>
      </c>
      <c r="U373" s="5">
        <v>38.8</v>
      </c>
      <c r="V373" s="12">
        <v>43337.0</v>
      </c>
      <c r="W373" s="14">
        <v>0.6840277777777778</v>
      </c>
      <c r="X373" s="5">
        <v>116.12</v>
      </c>
      <c r="Y373" s="12">
        <v>43340.0</v>
      </c>
      <c r="Z373" s="5">
        <v>138.14</v>
      </c>
      <c r="AA373" s="12">
        <v>43345.0</v>
      </c>
      <c r="AB373" s="5">
        <v>761.71</v>
      </c>
      <c r="BA373" s="17"/>
    </row>
    <row r="374">
      <c r="A374" s="5">
        <v>374.0</v>
      </c>
      <c r="B374" s="5" t="s">
        <v>115</v>
      </c>
      <c r="C374" s="5" t="s">
        <v>75</v>
      </c>
      <c r="D374" s="5">
        <v>25.0</v>
      </c>
      <c r="E374" s="5">
        <v>10.0</v>
      </c>
      <c r="F374" s="5">
        <v>40.0</v>
      </c>
      <c r="H374" s="5" t="s">
        <v>117</v>
      </c>
      <c r="I374" s="12">
        <v>43329.0</v>
      </c>
      <c r="K374" s="12">
        <v>43326.0</v>
      </c>
      <c r="L374" s="9" t="s">
        <v>81</v>
      </c>
      <c r="M374" s="12">
        <v>43336.0</v>
      </c>
      <c r="N374" s="14">
        <v>0.5979166666666667</v>
      </c>
      <c r="O374" s="5">
        <v>1.0</v>
      </c>
      <c r="P374" s="12">
        <v>43336.0</v>
      </c>
      <c r="Q374" s="14">
        <v>0.5791666666666667</v>
      </c>
      <c r="R374" s="5">
        <v>23.74</v>
      </c>
      <c r="S374" s="12">
        <v>43336.0</v>
      </c>
      <c r="T374" s="14">
        <v>0.6895833333333333</v>
      </c>
      <c r="U374" s="5">
        <v>26.08</v>
      </c>
      <c r="V374" s="12">
        <v>43337.0</v>
      </c>
      <c r="W374" s="14">
        <v>0.6840277777777778</v>
      </c>
      <c r="X374" s="5">
        <v>64.88</v>
      </c>
      <c r="Y374" s="12">
        <v>43342.0</v>
      </c>
      <c r="Z374" s="5">
        <v>111.08</v>
      </c>
      <c r="AA374" s="12">
        <v>43347.0</v>
      </c>
      <c r="AB374" s="5">
        <v>311.1</v>
      </c>
      <c r="AC374" s="5">
        <v>1.0</v>
      </c>
      <c r="AD374" s="12">
        <v>43361.0</v>
      </c>
      <c r="AE374" s="5">
        <v>789.07</v>
      </c>
      <c r="BA374" s="17"/>
      <c r="BK374" s="5">
        <v>1.0</v>
      </c>
    </row>
    <row r="375">
      <c r="A375" s="5">
        <v>375.0</v>
      </c>
      <c r="B375" s="5" t="s">
        <v>115</v>
      </c>
      <c r="C375" s="5" t="s">
        <v>127</v>
      </c>
      <c r="D375" s="5">
        <v>25.0</v>
      </c>
      <c r="E375" s="5">
        <v>10.0</v>
      </c>
      <c r="F375" s="5">
        <v>42.0</v>
      </c>
      <c r="H375" s="5" t="s">
        <v>77</v>
      </c>
      <c r="I375" s="12">
        <v>43329.0</v>
      </c>
      <c r="J375" s="12">
        <v>43337.0</v>
      </c>
      <c r="K375" s="12">
        <v>43326.0</v>
      </c>
      <c r="L375" s="9" t="s">
        <v>81</v>
      </c>
      <c r="P375" s="12">
        <v>43336.0</v>
      </c>
      <c r="Q375" s="14">
        <v>0.5798611111111112</v>
      </c>
      <c r="R375" s="5">
        <v>15.84</v>
      </c>
      <c r="S375" s="12">
        <v>43336.0</v>
      </c>
      <c r="T375" s="14">
        <v>0.6895833333333333</v>
      </c>
      <c r="U375" s="5">
        <v>14.83</v>
      </c>
      <c r="BA375" s="17"/>
    </row>
    <row r="376">
      <c r="A376" s="5">
        <v>376.0</v>
      </c>
      <c r="B376" s="5" t="s">
        <v>115</v>
      </c>
      <c r="C376" s="5" t="s">
        <v>75</v>
      </c>
      <c r="D376" s="5">
        <v>25.0</v>
      </c>
      <c r="E376" s="5">
        <v>10.0</v>
      </c>
      <c r="F376" s="5">
        <v>42.0</v>
      </c>
      <c r="H376" s="5" t="s">
        <v>77</v>
      </c>
      <c r="I376" s="12">
        <v>43329.0</v>
      </c>
      <c r="K376" s="12">
        <v>43326.0</v>
      </c>
      <c r="L376" s="9" t="s">
        <v>81</v>
      </c>
      <c r="M376" s="12">
        <v>43336.0</v>
      </c>
      <c r="N376" s="14">
        <v>0.6</v>
      </c>
      <c r="O376" s="5">
        <v>2.0</v>
      </c>
      <c r="P376" s="12">
        <v>43336.0</v>
      </c>
      <c r="Q376" s="14">
        <v>0.5805555555555556</v>
      </c>
      <c r="R376" s="5">
        <v>23.01</v>
      </c>
      <c r="S376" s="12">
        <v>43336.0</v>
      </c>
      <c r="T376" s="14">
        <v>0.6895833333333333</v>
      </c>
      <c r="U376" s="5">
        <v>24.09</v>
      </c>
      <c r="V376" s="12">
        <v>43337.0</v>
      </c>
      <c r="W376" s="14">
        <v>0.6833333333333333</v>
      </c>
      <c r="X376" s="5">
        <v>27.1</v>
      </c>
      <c r="Y376" s="12">
        <v>43345.0</v>
      </c>
      <c r="Z376" s="5">
        <v>50.24</v>
      </c>
      <c r="AA376" s="12">
        <v>43352.0</v>
      </c>
      <c r="AB376" s="5">
        <v>193.47</v>
      </c>
      <c r="AO376" s="12">
        <v>43361.0</v>
      </c>
      <c r="AP376" s="5">
        <v>627.84</v>
      </c>
      <c r="BA376" s="17"/>
      <c r="BK376" s="5">
        <v>1.0</v>
      </c>
    </row>
    <row r="377">
      <c r="A377" s="5">
        <v>377.0</v>
      </c>
      <c r="B377" s="5" t="s">
        <v>115</v>
      </c>
      <c r="C377" s="5" t="s">
        <v>127</v>
      </c>
      <c r="D377" s="5">
        <v>25.0</v>
      </c>
      <c r="E377" s="5">
        <v>10.0</v>
      </c>
      <c r="F377" s="5">
        <v>43.0</v>
      </c>
      <c r="H377" s="5" t="s">
        <v>169</v>
      </c>
      <c r="I377" s="12">
        <v>43329.0</v>
      </c>
      <c r="J377" s="12">
        <v>43337.0</v>
      </c>
      <c r="K377" s="12">
        <v>43326.0</v>
      </c>
      <c r="L377" s="9" t="s">
        <v>81</v>
      </c>
      <c r="P377" s="12">
        <v>43336.0</v>
      </c>
      <c r="Q377" s="14">
        <v>0.5805555555555556</v>
      </c>
      <c r="R377" s="5">
        <v>21.63</v>
      </c>
      <c r="S377" s="12">
        <v>43336.0</v>
      </c>
      <c r="T377" s="14">
        <v>0.6895833333333333</v>
      </c>
      <c r="U377" s="5">
        <v>21.26</v>
      </c>
      <c r="V377" s="12"/>
      <c r="W377" s="14"/>
      <c r="BA377" s="17"/>
    </row>
    <row r="378">
      <c r="A378" s="5">
        <v>378.0</v>
      </c>
      <c r="B378" s="5" t="s">
        <v>115</v>
      </c>
      <c r="C378" s="5" t="s">
        <v>75</v>
      </c>
      <c r="D378" s="5">
        <v>25.0</v>
      </c>
      <c r="E378" s="5">
        <v>10.0</v>
      </c>
      <c r="F378" s="5">
        <v>43.0</v>
      </c>
      <c r="H378" s="5" t="s">
        <v>169</v>
      </c>
      <c r="I378" s="12">
        <v>43329.0</v>
      </c>
      <c r="J378" s="12">
        <v>43354.0</v>
      </c>
      <c r="K378" s="12">
        <v>43326.0</v>
      </c>
      <c r="L378" s="9" t="s">
        <v>81</v>
      </c>
      <c r="M378" s="12">
        <v>43336.0</v>
      </c>
      <c r="N378" s="14">
        <v>0.6020833333333333</v>
      </c>
      <c r="O378" s="5">
        <v>1.0</v>
      </c>
      <c r="P378" s="12">
        <v>43336.0</v>
      </c>
      <c r="Q378" s="14">
        <v>0.58125</v>
      </c>
      <c r="R378" s="5">
        <v>27.68</v>
      </c>
      <c r="S378" s="12">
        <v>43336.0</v>
      </c>
      <c r="T378" s="14">
        <v>0.6895833333333333</v>
      </c>
      <c r="U378" s="5">
        <v>30.1</v>
      </c>
      <c r="V378" s="12">
        <v>43337.0</v>
      </c>
      <c r="W378" s="14">
        <v>0.6840277777777778</v>
      </c>
      <c r="X378" s="5">
        <v>44.57</v>
      </c>
      <c r="Y378" s="12">
        <v>43342.0</v>
      </c>
      <c r="Z378" s="5">
        <v>158.6</v>
      </c>
      <c r="AA378" s="12">
        <v>43346.0</v>
      </c>
      <c r="AB378" s="5">
        <v>601.89</v>
      </c>
      <c r="AC378" s="5">
        <v>1.0</v>
      </c>
      <c r="AD378" s="12">
        <v>43351.0</v>
      </c>
      <c r="AE378" s="5">
        <v>2006.27</v>
      </c>
      <c r="AO378" s="12">
        <v>43361.0</v>
      </c>
      <c r="AP378" s="5">
        <v>13065.39</v>
      </c>
      <c r="BA378" s="17"/>
      <c r="BK378" s="5">
        <v>1.0</v>
      </c>
    </row>
    <row r="379">
      <c r="A379" s="5">
        <v>379.0</v>
      </c>
      <c r="B379" s="5" t="s">
        <v>73</v>
      </c>
      <c r="C379" s="5" t="s">
        <v>127</v>
      </c>
      <c r="D379" s="5">
        <v>25.0</v>
      </c>
      <c r="E379" s="5">
        <v>10.0</v>
      </c>
      <c r="F379" s="5">
        <v>35.0</v>
      </c>
      <c r="H379" s="5" t="s">
        <v>174</v>
      </c>
      <c r="I379" s="12">
        <v>43329.0</v>
      </c>
      <c r="K379" s="12">
        <v>43326.0</v>
      </c>
      <c r="L379" s="9" t="s">
        <v>81</v>
      </c>
      <c r="P379" s="12">
        <v>43336.0</v>
      </c>
      <c r="Q379" s="14">
        <v>0.5847222222222223</v>
      </c>
      <c r="R379" s="5">
        <v>22.32</v>
      </c>
      <c r="S379" s="12">
        <v>43336.0</v>
      </c>
      <c r="T379" s="14">
        <v>0.6895833333333333</v>
      </c>
      <c r="U379" s="5">
        <v>17.66</v>
      </c>
      <c r="V379" s="12">
        <v>43337.0</v>
      </c>
      <c r="W379" s="14">
        <v>0.6840277777777778</v>
      </c>
      <c r="X379" s="5">
        <v>77.11</v>
      </c>
      <c r="Y379" s="12">
        <v>43339.0</v>
      </c>
      <c r="Z379" s="5">
        <v>79.27</v>
      </c>
      <c r="AA379" s="12">
        <v>43344.0</v>
      </c>
      <c r="AB379" s="5">
        <v>304.56</v>
      </c>
      <c r="AC379" s="5">
        <v>1.0</v>
      </c>
      <c r="AD379" s="12">
        <v>43352.0</v>
      </c>
      <c r="AE379" s="5">
        <v>918.66</v>
      </c>
      <c r="AI379" s="12">
        <v>43361.0</v>
      </c>
      <c r="AJ379" s="5">
        <v>5050.67</v>
      </c>
      <c r="BA379" s="17"/>
      <c r="BK379" s="5">
        <v>1.0</v>
      </c>
    </row>
    <row r="380">
      <c r="A380" s="5">
        <v>380.0</v>
      </c>
      <c r="B380" s="5" t="s">
        <v>73</v>
      </c>
      <c r="C380" s="5" t="s">
        <v>75</v>
      </c>
      <c r="D380" s="5">
        <v>25.0</v>
      </c>
      <c r="E380" s="5">
        <v>10.0</v>
      </c>
      <c r="F380" s="5">
        <v>35.0</v>
      </c>
      <c r="H380" s="5" t="s">
        <v>174</v>
      </c>
      <c r="I380" s="12">
        <v>43329.0</v>
      </c>
      <c r="J380" s="12">
        <v>43351.0</v>
      </c>
      <c r="K380" s="12">
        <v>43326.0</v>
      </c>
      <c r="L380" s="9" t="s">
        <v>81</v>
      </c>
      <c r="M380" s="12">
        <v>43336.0</v>
      </c>
      <c r="N380" s="14">
        <v>0.59375</v>
      </c>
      <c r="O380" s="5">
        <v>1.0</v>
      </c>
      <c r="P380" s="12">
        <v>43336.0</v>
      </c>
      <c r="Q380" s="14">
        <v>0.5854166666666667</v>
      </c>
      <c r="R380" s="5">
        <v>25.55</v>
      </c>
      <c r="S380" s="12">
        <v>43336.0</v>
      </c>
      <c r="T380" s="14">
        <v>0.6895833333333333</v>
      </c>
      <c r="U380" s="5">
        <v>26.23</v>
      </c>
      <c r="V380" s="12">
        <v>43337.0</v>
      </c>
      <c r="W380" s="14">
        <v>0.6840277777777778</v>
      </c>
      <c r="X380" s="5">
        <v>46.52</v>
      </c>
      <c r="Y380" s="12">
        <v>43343.0</v>
      </c>
      <c r="Z380" s="5">
        <v>64.13</v>
      </c>
      <c r="AA380" s="12">
        <v>43349.0</v>
      </c>
      <c r="AB380" s="5">
        <v>271.28</v>
      </c>
      <c r="BA380" s="17"/>
    </row>
    <row r="381">
      <c r="A381" s="5">
        <v>381.0</v>
      </c>
      <c r="B381" s="5" t="s">
        <v>115</v>
      </c>
      <c r="C381" s="5" t="s">
        <v>127</v>
      </c>
      <c r="D381" s="5">
        <v>25.0</v>
      </c>
      <c r="E381" s="5">
        <v>10.0</v>
      </c>
      <c r="F381" s="5">
        <v>40.0</v>
      </c>
      <c r="H381" s="5" t="s">
        <v>117</v>
      </c>
      <c r="I381" s="12">
        <v>43329.0</v>
      </c>
      <c r="K381" s="12">
        <v>43326.0</v>
      </c>
      <c r="L381" s="9" t="s">
        <v>81</v>
      </c>
      <c r="P381" s="12">
        <v>43336.0</v>
      </c>
      <c r="Q381" s="14">
        <v>0.5854166666666667</v>
      </c>
      <c r="R381" s="5">
        <v>33.93</v>
      </c>
      <c r="S381" s="12">
        <v>43336.0</v>
      </c>
      <c r="T381" s="14">
        <v>0.6895833333333333</v>
      </c>
      <c r="U381" s="5">
        <v>34.39</v>
      </c>
      <c r="V381" s="12">
        <v>43337.0</v>
      </c>
      <c r="W381" s="14">
        <v>0.6840277777777778</v>
      </c>
      <c r="X381" s="5">
        <v>92.02</v>
      </c>
      <c r="Y381" s="12">
        <v>43342.0</v>
      </c>
      <c r="Z381" s="5">
        <v>90.42</v>
      </c>
      <c r="AA381" s="12">
        <v>43351.0</v>
      </c>
      <c r="AB381" s="5">
        <v>289.77</v>
      </c>
      <c r="BA381" s="17"/>
      <c r="BK381" s="5">
        <v>1.0</v>
      </c>
    </row>
    <row r="382">
      <c r="A382" s="5">
        <v>382.0</v>
      </c>
      <c r="B382" s="5" t="s">
        <v>115</v>
      </c>
      <c r="C382" s="5" t="s">
        <v>75</v>
      </c>
      <c r="D382" s="5">
        <v>25.0</v>
      </c>
      <c r="E382" s="5">
        <v>10.0</v>
      </c>
      <c r="F382" s="5">
        <v>40.0</v>
      </c>
      <c r="H382" s="5" t="s">
        <v>117</v>
      </c>
      <c r="I382" s="12">
        <v>43329.0</v>
      </c>
      <c r="K382" s="12">
        <v>43326.0</v>
      </c>
      <c r="L382" s="9" t="s">
        <v>81</v>
      </c>
      <c r="M382" s="12">
        <v>43336.0</v>
      </c>
      <c r="N382" s="14">
        <v>0.5972222222222222</v>
      </c>
      <c r="O382" s="5">
        <v>1.0</v>
      </c>
      <c r="P382" s="12">
        <v>43336.0</v>
      </c>
      <c r="Q382" s="14">
        <v>0.5868055555555556</v>
      </c>
      <c r="R382" s="5">
        <v>26.99</v>
      </c>
      <c r="S382" s="12">
        <v>43336.0</v>
      </c>
      <c r="T382" s="14">
        <v>0.6895833333333333</v>
      </c>
      <c r="U382" s="5">
        <v>28.32</v>
      </c>
      <c r="V382" s="12">
        <v>43337.0</v>
      </c>
      <c r="W382" s="14">
        <v>0.6840277777777778</v>
      </c>
      <c r="X382" s="5">
        <v>65.98</v>
      </c>
      <c r="Y382" s="23">
        <v>43341.0</v>
      </c>
      <c r="Z382" s="5">
        <v>111.29</v>
      </c>
      <c r="AA382" s="12">
        <v>43347.0</v>
      </c>
      <c r="AB382" s="5">
        <v>348.92</v>
      </c>
      <c r="AC382" s="5">
        <v>1.0</v>
      </c>
      <c r="AD382" s="12">
        <v>43354.0</v>
      </c>
      <c r="AE382" s="5">
        <v>1158.6</v>
      </c>
      <c r="AO382" s="12">
        <v>43361.0</v>
      </c>
      <c r="AP382" s="5">
        <v>3030.39</v>
      </c>
      <c r="BA382" s="17"/>
      <c r="BK382" s="5">
        <v>1.0</v>
      </c>
    </row>
    <row r="383">
      <c r="A383" s="5">
        <v>383.0</v>
      </c>
      <c r="B383" s="5" t="s">
        <v>115</v>
      </c>
      <c r="C383" s="5" t="s">
        <v>127</v>
      </c>
      <c r="D383" s="5">
        <v>25.0</v>
      </c>
      <c r="E383" s="5">
        <v>10.0</v>
      </c>
      <c r="F383" s="5">
        <v>42.0</v>
      </c>
      <c r="H383" s="5" t="s">
        <v>77</v>
      </c>
      <c r="I383" s="12">
        <v>43329.0</v>
      </c>
      <c r="K383" s="12">
        <v>43326.0</v>
      </c>
      <c r="L383" s="9" t="s">
        <v>81</v>
      </c>
      <c r="P383" s="12">
        <v>43336.0</v>
      </c>
      <c r="Q383" s="14">
        <v>0.5881944444444445</v>
      </c>
      <c r="R383" s="5">
        <v>30.01</v>
      </c>
      <c r="S383" s="12">
        <v>43336.0</v>
      </c>
      <c r="T383" s="14">
        <v>0.6895833333333333</v>
      </c>
      <c r="U383" s="5">
        <v>33.96</v>
      </c>
      <c r="V383" s="12">
        <v>43337.0</v>
      </c>
      <c r="W383" s="14">
        <v>0.6840277777777778</v>
      </c>
      <c r="X383" s="5">
        <v>89.12</v>
      </c>
      <c r="Y383" s="23">
        <v>43341.0</v>
      </c>
      <c r="Z383" s="5">
        <v>212.5</v>
      </c>
      <c r="AA383" s="12">
        <v>43345.0</v>
      </c>
      <c r="AB383" s="5">
        <v>879.43</v>
      </c>
      <c r="AI383" s="12">
        <v>43351.0</v>
      </c>
      <c r="AJ383" s="5">
        <v>6741.53</v>
      </c>
      <c r="BA383" s="17"/>
    </row>
    <row r="384">
      <c r="A384" s="5">
        <v>384.0</v>
      </c>
      <c r="B384" s="5" t="s">
        <v>115</v>
      </c>
      <c r="C384" s="5" t="s">
        <v>75</v>
      </c>
      <c r="D384" s="5">
        <v>25.0</v>
      </c>
      <c r="E384" s="5">
        <v>10.0</v>
      </c>
      <c r="F384" s="5">
        <v>42.0</v>
      </c>
      <c r="H384" s="5" t="s">
        <v>77</v>
      </c>
      <c r="I384" s="12">
        <v>43329.0</v>
      </c>
      <c r="K384" s="12">
        <v>43326.0</v>
      </c>
      <c r="L384" s="9" t="s">
        <v>81</v>
      </c>
      <c r="M384" s="12">
        <v>43336.0</v>
      </c>
      <c r="N384" s="14">
        <v>0.6104166666666667</v>
      </c>
      <c r="O384" s="5">
        <v>1.0</v>
      </c>
      <c r="P384" s="12">
        <v>43336.0</v>
      </c>
      <c r="Q384" s="14">
        <v>0.5888888888888889</v>
      </c>
      <c r="R384" s="5">
        <v>25.81</v>
      </c>
      <c r="S384" s="12">
        <v>43336.0</v>
      </c>
      <c r="T384" s="14">
        <v>0.6895833333333333</v>
      </c>
      <c r="U384" s="5">
        <v>27.24</v>
      </c>
      <c r="V384" s="12">
        <v>43337.0</v>
      </c>
      <c r="W384" s="14">
        <v>0.6840277777777778</v>
      </c>
      <c r="X384" s="5">
        <v>46.03</v>
      </c>
      <c r="Y384" s="12">
        <v>43342.0</v>
      </c>
      <c r="Z384" s="5">
        <v>126.44</v>
      </c>
      <c r="AA384" s="12">
        <v>43346.0</v>
      </c>
      <c r="AB384" s="5">
        <v>369.44</v>
      </c>
      <c r="AC384" s="5">
        <v>1.0</v>
      </c>
      <c r="AD384" s="12">
        <v>43352.0</v>
      </c>
      <c r="AE384" s="5">
        <v>1379.69</v>
      </c>
      <c r="AO384" s="12">
        <v>43361.0</v>
      </c>
      <c r="AP384" s="5">
        <v>10543.06</v>
      </c>
      <c r="BA384" s="17"/>
      <c r="BK384" s="5">
        <v>1.0</v>
      </c>
    </row>
    <row r="385">
      <c r="A385" s="5">
        <v>385.0</v>
      </c>
      <c r="B385" s="5" t="s">
        <v>115</v>
      </c>
      <c r="C385" s="5" t="s">
        <v>127</v>
      </c>
      <c r="D385" s="5">
        <v>25.0</v>
      </c>
      <c r="E385" s="5">
        <v>10.0</v>
      </c>
      <c r="F385" s="5">
        <v>43.0</v>
      </c>
      <c r="H385" s="5" t="s">
        <v>169</v>
      </c>
      <c r="I385" s="12">
        <v>43329.0</v>
      </c>
      <c r="J385" s="12">
        <v>43337.0</v>
      </c>
      <c r="K385" s="12">
        <v>43326.0</v>
      </c>
      <c r="L385" s="9" t="s">
        <v>81</v>
      </c>
      <c r="P385" s="12">
        <v>43336.0</v>
      </c>
      <c r="Q385" s="14">
        <v>0.5895833333333333</v>
      </c>
      <c r="R385" s="5">
        <v>24.87</v>
      </c>
      <c r="S385" s="12">
        <v>43336.0</v>
      </c>
      <c r="T385" s="14">
        <v>0.6895833333333333</v>
      </c>
      <c r="U385" s="5">
        <v>26.49</v>
      </c>
      <c r="V385" s="12"/>
      <c r="W385" s="14"/>
      <c r="BA385" s="17"/>
    </row>
    <row r="386">
      <c r="A386" s="5">
        <v>386.0</v>
      </c>
      <c r="B386" s="5" t="s">
        <v>115</v>
      </c>
      <c r="C386" s="5" t="s">
        <v>75</v>
      </c>
      <c r="D386" s="5">
        <v>25.0</v>
      </c>
      <c r="E386" s="5">
        <v>10.0</v>
      </c>
      <c r="F386" s="5">
        <v>43.0</v>
      </c>
      <c r="H386" s="5" t="s">
        <v>169</v>
      </c>
      <c r="I386" s="12">
        <v>43329.0</v>
      </c>
      <c r="K386" s="12">
        <v>43326.0</v>
      </c>
      <c r="L386" s="9" t="s">
        <v>81</v>
      </c>
      <c r="M386" s="12">
        <v>43336.0</v>
      </c>
      <c r="N386" s="14">
        <v>0.6055555555555555</v>
      </c>
      <c r="O386" s="5">
        <v>1.0</v>
      </c>
      <c r="P386" s="12">
        <v>43336.0</v>
      </c>
      <c r="Q386" s="14">
        <v>0.5895833333333333</v>
      </c>
      <c r="R386" s="5">
        <v>36.34</v>
      </c>
      <c r="S386" s="12">
        <v>43336.0</v>
      </c>
      <c r="T386" s="14">
        <v>0.6895833333333333</v>
      </c>
      <c r="U386" s="5">
        <v>40.62</v>
      </c>
      <c r="V386" s="12">
        <v>43337.0</v>
      </c>
      <c r="W386" s="14">
        <v>0.6840277777777778</v>
      </c>
      <c r="X386" s="5">
        <v>51.99</v>
      </c>
      <c r="Y386" s="12">
        <v>43343.0</v>
      </c>
      <c r="Z386" s="5">
        <v>140.54</v>
      </c>
      <c r="AA386" s="12">
        <v>43347.0</v>
      </c>
      <c r="AB386" s="5">
        <v>536.87</v>
      </c>
      <c r="AC386" s="5">
        <v>1.0</v>
      </c>
      <c r="AD386" s="12">
        <v>43352.0</v>
      </c>
      <c r="AE386" s="5">
        <v>1602.69</v>
      </c>
      <c r="AO386" s="12">
        <v>43361.0</v>
      </c>
      <c r="AP386" s="5">
        <v>9933.37</v>
      </c>
      <c r="BA386" s="17"/>
      <c r="BK386" s="5">
        <v>1.0</v>
      </c>
    </row>
    <row r="387">
      <c r="A387" s="5">
        <v>387.0</v>
      </c>
      <c r="B387" s="5" t="s">
        <v>73</v>
      </c>
      <c r="C387" s="5" t="s">
        <v>127</v>
      </c>
      <c r="D387" s="5">
        <v>25.0</v>
      </c>
      <c r="E387" s="5">
        <v>10.0</v>
      </c>
      <c r="F387" s="5">
        <v>35.0</v>
      </c>
      <c r="H387" s="5" t="s">
        <v>174</v>
      </c>
      <c r="I387" s="12">
        <v>43329.0</v>
      </c>
      <c r="J387" s="23">
        <v>43339.0</v>
      </c>
      <c r="K387" s="12">
        <v>43326.0</v>
      </c>
      <c r="L387" s="9" t="s">
        <v>81</v>
      </c>
      <c r="P387" s="12">
        <v>43336.0</v>
      </c>
      <c r="Q387" s="14">
        <v>0.5951388888888889</v>
      </c>
      <c r="R387" s="5">
        <v>22.14</v>
      </c>
      <c r="S387" s="12">
        <v>43336.0</v>
      </c>
      <c r="T387" s="14">
        <v>0.6895833333333333</v>
      </c>
      <c r="U387" s="5">
        <v>23.29</v>
      </c>
      <c r="V387" s="12">
        <v>43337.0</v>
      </c>
      <c r="W387" s="14">
        <v>0.6840277777777778</v>
      </c>
      <c r="X387" s="5">
        <v>22.51</v>
      </c>
      <c r="BA387" s="17"/>
    </row>
    <row r="388">
      <c r="A388" s="5">
        <v>388.0</v>
      </c>
      <c r="B388" s="5" t="s">
        <v>73</v>
      </c>
      <c r="C388" s="5" t="s">
        <v>75</v>
      </c>
      <c r="D388" s="5">
        <v>25.0</v>
      </c>
      <c r="E388" s="5">
        <v>10.0</v>
      </c>
      <c r="F388" s="5">
        <v>35.0</v>
      </c>
      <c r="H388" s="5" t="s">
        <v>174</v>
      </c>
      <c r="I388" s="12">
        <v>43329.0</v>
      </c>
      <c r="K388" s="12">
        <v>43326.0</v>
      </c>
      <c r="L388" s="9" t="s">
        <v>81</v>
      </c>
      <c r="M388" s="12">
        <v>43336.0</v>
      </c>
      <c r="N388" s="14">
        <v>0.6131944444444445</v>
      </c>
      <c r="O388" s="5">
        <v>1.0</v>
      </c>
      <c r="P388" s="12">
        <v>43336.0</v>
      </c>
      <c r="Q388" s="14">
        <v>0.5958333333333333</v>
      </c>
      <c r="R388" s="5">
        <v>37.59</v>
      </c>
      <c r="S388" s="12">
        <v>43336.0</v>
      </c>
      <c r="T388" s="14">
        <v>0.6895833333333333</v>
      </c>
      <c r="U388" s="5">
        <v>37.25</v>
      </c>
      <c r="V388" s="12">
        <v>43337.0</v>
      </c>
      <c r="W388" s="14">
        <v>0.6840277777777778</v>
      </c>
      <c r="X388" s="5">
        <v>92.29</v>
      </c>
      <c r="Y388" s="23">
        <v>43341.0</v>
      </c>
      <c r="Z388" s="5">
        <v>116.02</v>
      </c>
      <c r="AA388" s="12">
        <v>43346.0</v>
      </c>
      <c r="AB388" s="5">
        <v>484.32</v>
      </c>
      <c r="AY388" s="12">
        <v>43354.0</v>
      </c>
      <c r="AZ388" s="5">
        <v>1021.46</v>
      </c>
      <c r="BA388" s="17"/>
      <c r="BB388" s="5">
        <v>3.0</v>
      </c>
      <c r="BC388" s="5">
        <v>3.0</v>
      </c>
      <c r="BK388" s="5">
        <v>1.0</v>
      </c>
      <c r="BL388" s="5" t="s">
        <v>175</v>
      </c>
    </row>
    <row r="389">
      <c r="A389" s="5">
        <v>389.0</v>
      </c>
      <c r="B389" s="5" t="s">
        <v>115</v>
      </c>
      <c r="C389" s="5" t="s">
        <v>127</v>
      </c>
      <c r="D389" s="5">
        <v>25.0</v>
      </c>
      <c r="E389" s="5">
        <v>10.0</v>
      </c>
      <c r="F389" s="5">
        <v>40.0</v>
      </c>
      <c r="H389" s="5" t="s">
        <v>117</v>
      </c>
      <c r="I389" s="12">
        <v>43329.0</v>
      </c>
      <c r="K389" s="12">
        <v>43326.0</v>
      </c>
      <c r="L389" s="9" t="s">
        <v>81</v>
      </c>
      <c r="P389" s="12">
        <v>43336.0</v>
      </c>
      <c r="Q389" s="14">
        <v>0.5965277777777778</v>
      </c>
      <c r="R389" s="5">
        <v>29.8</v>
      </c>
      <c r="S389" s="12">
        <v>43336.0</v>
      </c>
      <c r="T389" s="14">
        <v>0.6895833333333333</v>
      </c>
      <c r="U389" s="5">
        <v>32.26</v>
      </c>
      <c r="V389" s="12">
        <v>43337.0</v>
      </c>
      <c r="W389" s="14">
        <v>0.6840277777777778</v>
      </c>
      <c r="X389" s="5">
        <v>132.68</v>
      </c>
      <c r="Y389" s="12">
        <v>43340.0</v>
      </c>
      <c r="Z389" s="5">
        <v>170.38</v>
      </c>
      <c r="AA389" s="12">
        <v>43345.0</v>
      </c>
      <c r="AB389" s="5">
        <v>1298.3</v>
      </c>
      <c r="AI389" s="12">
        <v>43350.0</v>
      </c>
      <c r="AJ389" s="5">
        <v>7117.23</v>
      </c>
      <c r="BA389" s="17"/>
    </row>
    <row r="390">
      <c r="A390" s="5">
        <v>390.0</v>
      </c>
      <c r="B390" s="5" t="s">
        <v>115</v>
      </c>
      <c r="C390" s="5" t="s">
        <v>127</v>
      </c>
      <c r="D390" s="5">
        <v>25.0</v>
      </c>
      <c r="E390" s="5">
        <v>10.0</v>
      </c>
      <c r="F390" s="5">
        <v>42.0</v>
      </c>
      <c r="H390" s="5" t="s">
        <v>77</v>
      </c>
      <c r="I390" s="12">
        <v>43329.0</v>
      </c>
      <c r="K390" s="12">
        <v>43326.0</v>
      </c>
      <c r="L390" s="9" t="s">
        <v>81</v>
      </c>
      <c r="P390" s="12">
        <v>43336.0</v>
      </c>
      <c r="Q390" s="14">
        <v>0.5965277777777778</v>
      </c>
      <c r="R390" s="5">
        <v>31.5</v>
      </c>
      <c r="S390" s="12">
        <v>43336.0</v>
      </c>
      <c r="T390" s="14">
        <v>0.6895833333333333</v>
      </c>
      <c r="U390" s="5">
        <v>35.19</v>
      </c>
      <c r="V390" s="12">
        <v>43337.0</v>
      </c>
      <c r="W390" s="14">
        <v>0.6840277777777778</v>
      </c>
      <c r="X390" s="5">
        <v>88.8</v>
      </c>
      <c r="Y390" s="23">
        <v>43341.0</v>
      </c>
      <c r="Z390" s="5">
        <v>195.55</v>
      </c>
      <c r="AA390" s="12">
        <v>43345.0</v>
      </c>
      <c r="AB390" s="5">
        <v>1012.96</v>
      </c>
      <c r="AI390" s="12">
        <v>43351.0</v>
      </c>
      <c r="AJ390" s="5">
        <v>5909.77</v>
      </c>
      <c r="BA390" s="17"/>
    </row>
    <row r="391">
      <c r="A391" s="5">
        <v>391.0</v>
      </c>
      <c r="B391" s="5" t="s">
        <v>115</v>
      </c>
      <c r="C391" s="5" t="s">
        <v>75</v>
      </c>
      <c r="D391" s="5">
        <v>25.0</v>
      </c>
      <c r="E391" s="5">
        <v>10.0</v>
      </c>
      <c r="F391" s="5">
        <v>42.0</v>
      </c>
      <c r="H391" s="5" t="s">
        <v>77</v>
      </c>
      <c r="I391" s="12">
        <v>43329.0</v>
      </c>
      <c r="K391" s="12">
        <v>43326.0</v>
      </c>
      <c r="L391" s="9" t="s">
        <v>81</v>
      </c>
      <c r="M391" s="12">
        <v>43336.0</v>
      </c>
      <c r="N391" s="14">
        <v>0.6097222222222223</v>
      </c>
      <c r="O391" s="5">
        <v>2.0</v>
      </c>
      <c r="P391" s="12">
        <v>43336.0</v>
      </c>
      <c r="Q391" s="14">
        <v>0.5972222222222222</v>
      </c>
      <c r="R391" s="5">
        <v>37.24</v>
      </c>
      <c r="S391" s="12">
        <v>43336.0</v>
      </c>
      <c r="T391" s="14">
        <v>0.6895833333333333</v>
      </c>
      <c r="U391" s="5">
        <v>38.31</v>
      </c>
      <c r="V391" s="12">
        <v>43337.0</v>
      </c>
      <c r="W391" s="14">
        <v>0.6840277777777778</v>
      </c>
      <c r="X391" s="5">
        <v>55.66</v>
      </c>
      <c r="Y391" s="12">
        <v>43344.0</v>
      </c>
      <c r="Z391" s="5">
        <v>148.37</v>
      </c>
      <c r="AA391" s="12">
        <v>43348.0</v>
      </c>
      <c r="AB391" s="5">
        <v>608.23</v>
      </c>
      <c r="AM391" s="12">
        <v>43362.0</v>
      </c>
      <c r="AN391" s="5">
        <v>10846.71</v>
      </c>
      <c r="BA391" s="17"/>
      <c r="BK391" s="5">
        <v>1.0</v>
      </c>
    </row>
    <row r="392">
      <c r="A392" s="5">
        <v>392.0</v>
      </c>
      <c r="B392" s="5" t="s">
        <v>115</v>
      </c>
      <c r="C392" s="5" t="s">
        <v>127</v>
      </c>
      <c r="D392" s="5">
        <v>25.0</v>
      </c>
      <c r="E392" s="5">
        <v>10.0</v>
      </c>
      <c r="F392" s="5">
        <v>43.0</v>
      </c>
      <c r="H392" s="5" t="s">
        <v>169</v>
      </c>
      <c r="I392" s="12">
        <v>43329.0</v>
      </c>
      <c r="J392" s="23">
        <v>43339.0</v>
      </c>
      <c r="K392" s="12">
        <v>43326.0</v>
      </c>
      <c r="L392" s="9" t="s">
        <v>81</v>
      </c>
      <c r="P392" s="12">
        <v>43336.0</v>
      </c>
      <c r="Q392" s="14">
        <v>0.5979166666666667</v>
      </c>
      <c r="R392" s="5">
        <v>23.2</v>
      </c>
      <c r="S392" s="12">
        <v>43336.0</v>
      </c>
      <c r="T392" s="14">
        <v>0.6895833333333333</v>
      </c>
      <c r="U392" s="5">
        <v>24.71</v>
      </c>
      <c r="V392" s="12">
        <v>43337.0</v>
      </c>
      <c r="W392" s="14">
        <v>0.6840277777777778</v>
      </c>
      <c r="X392" s="5">
        <v>24.61</v>
      </c>
      <c r="BA392" s="17"/>
    </row>
    <row r="393">
      <c r="A393" s="5">
        <v>393.0</v>
      </c>
      <c r="B393" s="5" t="s">
        <v>115</v>
      </c>
      <c r="C393" s="5" t="s">
        <v>75</v>
      </c>
      <c r="D393" s="5">
        <v>25.0</v>
      </c>
      <c r="E393" s="5">
        <v>10.0</v>
      </c>
      <c r="F393" s="5">
        <v>43.0</v>
      </c>
      <c r="H393" s="5" t="s">
        <v>169</v>
      </c>
      <c r="I393" s="12">
        <v>43329.0</v>
      </c>
      <c r="J393" s="12">
        <v>43346.0</v>
      </c>
      <c r="K393" s="12">
        <v>43326.0</v>
      </c>
      <c r="L393" s="9" t="s">
        <v>81</v>
      </c>
      <c r="M393" s="12">
        <v>43336.0</v>
      </c>
      <c r="N393" s="14">
        <v>0.6048611111111111</v>
      </c>
      <c r="O393" s="5">
        <v>2.0</v>
      </c>
      <c r="P393" s="12">
        <v>43336.0</v>
      </c>
      <c r="Q393" s="14">
        <v>0.5986111111111111</v>
      </c>
      <c r="R393" s="5">
        <v>37.01</v>
      </c>
      <c r="S393" s="12">
        <v>43336.0</v>
      </c>
      <c r="T393" s="14">
        <v>0.6895833333333333</v>
      </c>
      <c r="U393" s="5">
        <v>40.84</v>
      </c>
      <c r="V393" s="12">
        <v>43337.0</v>
      </c>
      <c r="W393" s="14">
        <v>0.6840277777777778</v>
      </c>
      <c r="X393" s="5">
        <v>52.52</v>
      </c>
      <c r="Y393" s="12">
        <v>43345.0</v>
      </c>
      <c r="Z393" s="5">
        <v>64.94</v>
      </c>
      <c r="BA393" s="17"/>
    </row>
    <row r="394">
      <c r="A394" s="5">
        <v>394.0</v>
      </c>
      <c r="B394" s="5" t="s">
        <v>73</v>
      </c>
      <c r="C394" s="5" t="s">
        <v>75</v>
      </c>
      <c r="D394" s="5">
        <v>25.0</v>
      </c>
      <c r="E394" s="5">
        <v>10.0</v>
      </c>
      <c r="F394" s="5">
        <v>35.0</v>
      </c>
      <c r="H394" s="5" t="s">
        <v>174</v>
      </c>
      <c r="I394" s="12">
        <v>43329.0</v>
      </c>
      <c r="J394" s="23">
        <v>43341.0</v>
      </c>
      <c r="K394" s="12">
        <v>43326.0</v>
      </c>
      <c r="L394" s="9" t="s">
        <v>81</v>
      </c>
      <c r="M394" s="12">
        <v>43336.0</v>
      </c>
      <c r="N394" s="14">
        <v>0.6118055555555556</v>
      </c>
      <c r="O394" s="5">
        <v>1.0</v>
      </c>
      <c r="P394" s="12">
        <v>43336.0</v>
      </c>
      <c r="Q394" s="14">
        <v>0.5993055555555555</v>
      </c>
      <c r="R394" s="5">
        <v>27.38</v>
      </c>
      <c r="S394" s="12">
        <v>43336.0</v>
      </c>
      <c r="T394" s="14">
        <v>0.6895833333333333</v>
      </c>
      <c r="U394" s="5">
        <v>27.75</v>
      </c>
      <c r="V394" s="12">
        <v>43337.0</v>
      </c>
      <c r="W394" s="14">
        <v>0.6840277777777778</v>
      </c>
      <c r="X394" s="5">
        <v>63.91</v>
      </c>
      <c r="BA394" s="17"/>
    </row>
    <row r="395">
      <c r="A395" s="5">
        <v>395.0</v>
      </c>
      <c r="B395" s="5" t="s">
        <v>115</v>
      </c>
      <c r="C395" s="5" t="s">
        <v>75</v>
      </c>
      <c r="D395" s="5">
        <v>25.0</v>
      </c>
      <c r="E395" s="5">
        <v>10.0</v>
      </c>
      <c r="F395" s="5">
        <v>42.0</v>
      </c>
      <c r="H395" s="5" t="s">
        <v>77</v>
      </c>
      <c r="I395" s="12">
        <v>43329.0</v>
      </c>
      <c r="J395" s="23">
        <v>43339.0</v>
      </c>
      <c r="K395" s="12">
        <v>43326.0</v>
      </c>
      <c r="L395" s="9" t="s">
        <v>81</v>
      </c>
      <c r="M395" s="12">
        <v>43336.0</v>
      </c>
      <c r="N395" s="14">
        <v>0.6076388888888888</v>
      </c>
      <c r="O395" s="5">
        <v>1.0</v>
      </c>
      <c r="P395" s="12">
        <v>43336.0</v>
      </c>
      <c r="Q395" s="14">
        <v>0.5993055555555555</v>
      </c>
      <c r="R395" s="5">
        <v>27.42</v>
      </c>
      <c r="S395" s="12">
        <v>43336.0</v>
      </c>
      <c r="T395" s="14">
        <v>0.6895833333333333</v>
      </c>
      <c r="U395" s="5">
        <v>27.79</v>
      </c>
      <c r="V395" s="12">
        <v>43337.0</v>
      </c>
      <c r="W395" s="14">
        <v>0.6840277777777778</v>
      </c>
      <c r="X395" s="5">
        <v>33.01</v>
      </c>
      <c r="BA395" s="17"/>
    </row>
    <row r="396">
      <c r="A396" s="5">
        <v>396.0</v>
      </c>
      <c r="B396" s="5" t="s">
        <v>115</v>
      </c>
      <c r="C396" s="5" t="s">
        <v>127</v>
      </c>
      <c r="D396" s="5">
        <v>25.0</v>
      </c>
      <c r="E396" s="5">
        <v>10.0</v>
      </c>
      <c r="F396" s="5">
        <v>42.0</v>
      </c>
      <c r="H396" s="5" t="s">
        <v>77</v>
      </c>
      <c r="I396" s="12">
        <v>43329.0</v>
      </c>
      <c r="K396" s="12">
        <v>43326.0</v>
      </c>
      <c r="L396" s="9" t="s">
        <v>81</v>
      </c>
      <c r="P396" s="12">
        <v>43336.0</v>
      </c>
      <c r="Q396" s="14">
        <v>0.6027777777777777</v>
      </c>
      <c r="R396" s="5">
        <v>29.45</v>
      </c>
      <c r="S396" s="12">
        <v>43336.0</v>
      </c>
      <c r="T396" s="14">
        <v>0.6895833333333333</v>
      </c>
      <c r="U396" s="5">
        <v>30.83</v>
      </c>
      <c r="V396" s="12">
        <v>43337.0</v>
      </c>
      <c r="W396" s="14">
        <v>0.6840277777777778</v>
      </c>
      <c r="X396" s="5">
        <v>49.3</v>
      </c>
      <c r="Y396" s="12">
        <v>43342.0</v>
      </c>
      <c r="Z396" s="5">
        <v>113.74</v>
      </c>
      <c r="AA396" s="12">
        <v>43347.0</v>
      </c>
      <c r="AB396" s="5">
        <v>856.14</v>
      </c>
      <c r="AI396" s="12">
        <v>43353.0</v>
      </c>
      <c r="AJ396" s="5">
        <v>6884.83</v>
      </c>
      <c r="BA396" s="17"/>
    </row>
    <row r="397">
      <c r="A397" s="5">
        <v>397.0</v>
      </c>
      <c r="B397" s="5" t="s">
        <v>115</v>
      </c>
      <c r="C397" s="5" t="s">
        <v>75</v>
      </c>
      <c r="D397" s="5">
        <v>25.0</v>
      </c>
      <c r="E397" s="5">
        <v>10.0</v>
      </c>
      <c r="F397" s="5">
        <v>42.0</v>
      </c>
      <c r="H397" s="5" t="s">
        <v>77</v>
      </c>
      <c r="I397" s="12">
        <v>43330.0</v>
      </c>
      <c r="J397" s="12">
        <v>43355.0</v>
      </c>
      <c r="K397" s="12">
        <v>43326.0</v>
      </c>
      <c r="L397" s="9" t="s">
        <v>81</v>
      </c>
      <c r="M397" s="12">
        <v>43336.0</v>
      </c>
      <c r="N397" s="14">
        <v>0.60625</v>
      </c>
      <c r="O397" s="5">
        <v>1.0</v>
      </c>
      <c r="P397" s="12">
        <v>43336.0</v>
      </c>
      <c r="Q397" s="14">
        <v>0.6034722222222222</v>
      </c>
      <c r="R397" s="5">
        <v>33.75</v>
      </c>
      <c r="S397" s="12">
        <v>43336.0</v>
      </c>
      <c r="T397" s="14">
        <v>0.6895833333333333</v>
      </c>
      <c r="U397" s="5">
        <v>33.49</v>
      </c>
      <c r="V397" s="12">
        <v>43337.0</v>
      </c>
      <c r="W397" s="14">
        <v>0.6840277777777778</v>
      </c>
      <c r="X397" s="5">
        <v>51.58</v>
      </c>
      <c r="Y397" s="12">
        <v>43343.0</v>
      </c>
      <c r="Z397" s="5">
        <v>85.97</v>
      </c>
      <c r="AA397" s="12">
        <v>43352.0</v>
      </c>
      <c r="AB397" s="5">
        <v>280.44</v>
      </c>
      <c r="BA397" s="17"/>
    </row>
    <row r="398">
      <c r="A398" s="5">
        <v>398.0</v>
      </c>
      <c r="B398" s="5" t="s">
        <v>115</v>
      </c>
      <c r="C398" s="5" t="s">
        <v>127</v>
      </c>
      <c r="D398" s="5">
        <v>25.0</v>
      </c>
      <c r="E398" s="5">
        <v>10.0</v>
      </c>
      <c r="F398" s="5">
        <v>42.0</v>
      </c>
      <c r="H398" s="5" t="s">
        <v>77</v>
      </c>
      <c r="I398" s="12">
        <v>43329.0</v>
      </c>
      <c r="J398" s="12">
        <v>43349.0</v>
      </c>
      <c r="K398" s="12">
        <v>43326.0</v>
      </c>
      <c r="L398" s="9" t="s">
        <v>81</v>
      </c>
      <c r="P398" s="12">
        <v>43337.0</v>
      </c>
      <c r="Q398" s="14">
        <v>0.4534722222222222</v>
      </c>
      <c r="R398" s="5">
        <v>19.72</v>
      </c>
      <c r="S398" s="12">
        <v>43337.0</v>
      </c>
      <c r="T398" s="14">
        <v>0.6076388888888888</v>
      </c>
      <c r="U398" s="5">
        <v>22.49</v>
      </c>
      <c r="V398" s="12">
        <v>43338.0</v>
      </c>
      <c r="W398" s="14">
        <v>0.5638888888888889</v>
      </c>
      <c r="X398" s="5">
        <v>31.59</v>
      </c>
      <c r="Y398" s="12">
        <v>43342.0</v>
      </c>
      <c r="Z398" s="5">
        <v>54.99</v>
      </c>
      <c r="BA398" s="17"/>
    </row>
    <row r="399">
      <c r="A399" s="5">
        <v>399.0</v>
      </c>
      <c r="B399" s="5" t="s">
        <v>115</v>
      </c>
      <c r="C399" s="5" t="s">
        <v>75</v>
      </c>
      <c r="D399" s="5">
        <v>25.0</v>
      </c>
      <c r="E399" s="5">
        <v>10.0</v>
      </c>
      <c r="F399" s="5">
        <v>42.0</v>
      </c>
      <c r="H399" s="5" t="s">
        <v>77</v>
      </c>
      <c r="I399" s="12">
        <v>43329.0</v>
      </c>
      <c r="J399" s="12">
        <v>43338.0</v>
      </c>
      <c r="K399" s="12">
        <v>43326.0</v>
      </c>
      <c r="L399" s="9" t="s">
        <v>81</v>
      </c>
      <c r="M399" s="12">
        <v>43337.0</v>
      </c>
      <c r="N399" s="14">
        <v>0.5034722222222222</v>
      </c>
      <c r="O399" s="5">
        <v>1.0</v>
      </c>
      <c r="P399" s="12">
        <v>43337.0</v>
      </c>
      <c r="Q399" s="14">
        <v>0.45416666666666666</v>
      </c>
      <c r="R399" s="5">
        <v>45.91</v>
      </c>
      <c r="S399" s="12">
        <v>43337.0</v>
      </c>
      <c r="T399" s="14">
        <v>0.6076388888888888</v>
      </c>
      <c r="U399" s="5">
        <v>56.54</v>
      </c>
      <c r="BA399" s="17"/>
    </row>
    <row r="400">
      <c r="A400" s="5">
        <v>400.0</v>
      </c>
      <c r="B400" s="5" t="s">
        <v>115</v>
      </c>
      <c r="C400" s="5" t="s">
        <v>127</v>
      </c>
      <c r="D400" s="5">
        <v>25.0</v>
      </c>
      <c r="E400" s="5">
        <v>10.0</v>
      </c>
      <c r="F400" s="5">
        <v>42.0</v>
      </c>
      <c r="H400" s="5" t="s">
        <v>77</v>
      </c>
      <c r="I400" s="12">
        <v>43329.0</v>
      </c>
      <c r="J400" s="12">
        <v>43338.0</v>
      </c>
      <c r="K400" s="12">
        <v>43326.0</v>
      </c>
      <c r="L400" s="9" t="s">
        <v>81</v>
      </c>
      <c r="P400" s="12">
        <v>43337.0</v>
      </c>
      <c r="Q400" s="14">
        <v>0.45555555555555555</v>
      </c>
      <c r="R400" s="5">
        <v>14.43</v>
      </c>
      <c r="S400" s="12">
        <v>43337.0</v>
      </c>
      <c r="T400" s="14">
        <v>0.6076388888888888</v>
      </c>
      <c r="U400" s="5">
        <v>14.82</v>
      </c>
      <c r="BA400" s="17"/>
    </row>
    <row r="401">
      <c r="A401" s="5">
        <v>401.0</v>
      </c>
      <c r="B401" s="5" t="s">
        <v>115</v>
      </c>
      <c r="C401" s="5" t="s">
        <v>75</v>
      </c>
      <c r="D401" s="5">
        <v>25.0</v>
      </c>
      <c r="E401" s="5">
        <v>10.0</v>
      </c>
      <c r="F401" s="5">
        <v>42.0</v>
      </c>
      <c r="H401" s="5" t="s">
        <v>77</v>
      </c>
      <c r="I401" s="12">
        <v>43329.0</v>
      </c>
      <c r="J401" s="12">
        <v>43338.0</v>
      </c>
      <c r="K401" s="12">
        <v>43326.0</v>
      </c>
      <c r="L401" s="9" t="s">
        <v>81</v>
      </c>
      <c r="M401" s="12">
        <v>43337.0</v>
      </c>
      <c r="N401" s="14">
        <v>0.5048611111111111</v>
      </c>
      <c r="O401" s="5">
        <v>1.0</v>
      </c>
      <c r="P401" s="12">
        <v>43337.0</v>
      </c>
      <c r="Q401" s="14">
        <v>0.45625</v>
      </c>
      <c r="R401" s="5">
        <v>31.11</v>
      </c>
      <c r="S401" s="12">
        <v>43337.0</v>
      </c>
      <c r="T401" s="14">
        <v>0.6076388888888888</v>
      </c>
      <c r="U401" s="5">
        <v>34.22</v>
      </c>
      <c r="BA401" s="17"/>
    </row>
    <row r="402">
      <c r="A402" s="5">
        <v>402.0</v>
      </c>
      <c r="B402" s="5" t="s">
        <v>115</v>
      </c>
      <c r="C402" s="5" t="s">
        <v>127</v>
      </c>
      <c r="D402" s="5">
        <v>25.0</v>
      </c>
      <c r="E402" s="5">
        <v>10.0</v>
      </c>
      <c r="F402" s="5">
        <v>42.0</v>
      </c>
      <c r="H402" s="5" t="s">
        <v>77</v>
      </c>
      <c r="I402" s="12">
        <v>43329.0</v>
      </c>
      <c r="J402" s="12">
        <v>43362.0</v>
      </c>
      <c r="K402" s="12">
        <v>43326.0</v>
      </c>
      <c r="L402" s="9" t="s">
        <v>81</v>
      </c>
      <c r="P402" s="12">
        <v>43337.0</v>
      </c>
      <c r="Q402" s="14">
        <v>0.45625</v>
      </c>
      <c r="R402" s="5">
        <v>18.73</v>
      </c>
      <c r="S402" s="12">
        <v>43337.0</v>
      </c>
      <c r="T402" s="14">
        <v>0.6076388888888888</v>
      </c>
      <c r="U402" s="5">
        <v>21.61</v>
      </c>
      <c r="V402" s="12">
        <v>43338.0</v>
      </c>
      <c r="W402" s="14">
        <v>0.5638888888888889</v>
      </c>
      <c r="X402" s="5">
        <v>44.26</v>
      </c>
      <c r="Y402" s="12">
        <v>43343.0</v>
      </c>
      <c r="Z402" s="5">
        <v>56.72</v>
      </c>
      <c r="AA402" s="12">
        <v>43348.0</v>
      </c>
      <c r="AB402" s="5">
        <v>230.79</v>
      </c>
      <c r="BA402" s="17"/>
      <c r="BK402" s="5">
        <v>1.0</v>
      </c>
    </row>
    <row r="403">
      <c r="A403" s="5">
        <v>403.0</v>
      </c>
      <c r="B403" s="5" t="s">
        <v>115</v>
      </c>
      <c r="C403" s="5" t="s">
        <v>75</v>
      </c>
      <c r="D403" s="5">
        <v>25.0</v>
      </c>
      <c r="E403" s="5">
        <v>10.0</v>
      </c>
      <c r="F403" s="5">
        <v>42.0</v>
      </c>
      <c r="H403" s="5" t="s">
        <v>77</v>
      </c>
      <c r="I403" s="12">
        <v>43329.0</v>
      </c>
      <c r="J403" s="12">
        <v>43341.0</v>
      </c>
      <c r="K403" s="12">
        <v>43326.0</v>
      </c>
      <c r="L403" s="9" t="s">
        <v>81</v>
      </c>
      <c r="M403" s="12">
        <v>43337.0</v>
      </c>
      <c r="N403" s="14">
        <v>0.5055555555555555</v>
      </c>
      <c r="O403" s="5">
        <v>2.0</v>
      </c>
      <c r="P403" s="12">
        <v>43337.0</v>
      </c>
      <c r="Q403" s="14">
        <v>0.45694444444444443</v>
      </c>
      <c r="R403" s="5">
        <v>40.49</v>
      </c>
      <c r="S403" s="12">
        <v>43337.0</v>
      </c>
      <c r="T403" s="14">
        <v>0.6076388888888888</v>
      </c>
      <c r="U403" s="5">
        <v>42.89</v>
      </c>
      <c r="V403" s="12">
        <v>43338.0</v>
      </c>
      <c r="W403" s="14">
        <v>0.5638888888888889</v>
      </c>
      <c r="X403" s="5">
        <v>43.21</v>
      </c>
      <c r="BA403" s="17"/>
    </row>
    <row r="404">
      <c r="A404" s="5">
        <v>404.0</v>
      </c>
      <c r="B404" s="5" t="s">
        <v>115</v>
      </c>
      <c r="C404" s="5" t="s">
        <v>127</v>
      </c>
      <c r="D404" s="5">
        <v>25.0</v>
      </c>
      <c r="E404" s="5">
        <v>10.0</v>
      </c>
      <c r="F404" s="5">
        <v>42.0</v>
      </c>
      <c r="H404" s="5" t="s">
        <v>77</v>
      </c>
      <c r="I404" s="12">
        <v>43329.0</v>
      </c>
      <c r="K404" s="12">
        <v>43326.0</v>
      </c>
      <c r="L404" s="9" t="s">
        <v>81</v>
      </c>
      <c r="P404" s="12">
        <v>43337.0</v>
      </c>
      <c r="Q404" s="14">
        <v>0.4576388888888889</v>
      </c>
      <c r="R404" s="5">
        <v>22.26</v>
      </c>
      <c r="S404" s="12">
        <v>43337.0</v>
      </c>
      <c r="T404" s="14">
        <v>0.6076388888888888</v>
      </c>
      <c r="U404" s="5">
        <v>27.53</v>
      </c>
      <c r="V404" s="12">
        <v>43338.0</v>
      </c>
      <c r="W404" s="14">
        <v>0.5638888888888889</v>
      </c>
      <c r="X404" s="5">
        <v>72.18</v>
      </c>
      <c r="Y404" s="12">
        <v>43342.0</v>
      </c>
      <c r="Z404" s="5">
        <v>274.97</v>
      </c>
      <c r="AA404" s="12">
        <v>43346.0</v>
      </c>
      <c r="AB404" s="5">
        <v>1393.32</v>
      </c>
      <c r="AI404" s="12">
        <v>43351.0</v>
      </c>
      <c r="AJ404" s="5">
        <v>6820.63</v>
      </c>
      <c r="BA404" s="17"/>
    </row>
    <row r="405">
      <c r="A405" s="5">
        <v>405.0</v>
      </c>
      <c r="B405" s="5" t="s">
        <v>115</v>
      </c>
      <c r="C405" s="5" t="s">
        <v>75</v>
      </c>
      <c r="D405" s="5">
        <v>25.0</v>
      </c>
      <c r="E405" s="5">
        <v>10.0</v>
      </c>
      <c r="F405" s="5">
        <v>42.0</v>
      </c>
      <c r="H405" s="5" t="s">
        <v>77</v>
      </c>
      <c r="I405" s="12">
        <v>43329.0</v>
      </c>
      <c r="K405" s="12">
        <v>43326.0</v>
      </c>
      <c r="L405" s="9" t="s">
        <v>81</v>
      </c>
      <c r="M405" s="12">
        <v>43337.0</v>
      </c>
      <c r="N405" s="14">
        <v>0.5069444444444444</v>
      </c>
      <c r="O405" s="5">
        <v>1.0</v>
      </c>
      <c r="P405" s="12">
        <v>43337.0</v>
      </c>
      <c r="Q405" s="14">
        <v>0.4583333333333333</v>
      </c>
      <c r="R405" s="5">
        <v>31.24</v>
      </c>
      <c r="S405" s="12">
        <v>43337.0</v>
      </c>
      <c r="T405" s="14">
        <v>0.6076388888888888</v>
      </c>
      <c r="U405" s="5">
        <v>35.43</v>
      </c>
      <c r="V405" s="12">
        <v>43338.0</v>
      </c>
      <c r="W405" s="14">
        <v>0.5638888888888889</v>
      </c>
      <c r="X405" s="5">
        <v>48.6</v>
      </c>
      <c r="Y405" s="12">
        <v>43343.0</v>
      </c>
      <c r="Z405" s="5">
        <v>135.38</v>
      </c>
      <c r="AA405" s="12">
        <v>43347.0</v>
      </c>
      <c r="AB405" s="5">
        <v>486.57</v>
      </c>
      <c r="AC405" s="5">
        <v>1.0</v>
      </c>
      <c r="AD405" s="12">
        <v>43352.0</v>
      </c>
      <c r="AE405" s="5">
        <v>1679.69</v>
      </c>
      <c r="AO405" s="12">
        <v>43361.0</v>
      </c>
      <c r="AP405" s="5">
        <v>8029.08</v>
      </c>
      <c r="BA405" s="17"/>
      <c r="BK405" s="5">
        <v>1.0</v>
      </c>
    </row>
    <row r="406">
      <c r="A406" s="5">
        <v>406.0</v>
      </c>
      <c r="B406" s="5" t="s">
        <v>115</v>
      </c>
      <c r="C406" s="5" t="s">
        <v>127</v>
      </c>
      <c r="D406" s="5">
        <v>25.0</v>
      </c>
      <c r="E406" s="5">
        <v>10.0</v>
      </c>
      <c r="F406" s="5">
        <v>42.0</v>
      </c>
      <c r="H406" s="5" t="s">
        <v>77</v>
      </c>
      <c r="I406" s="12">
        <v>43329.0</v>
      </c>
      <c r="K406" s="12">
        <v>43326.0</v>
      </c>
      <c r="L406" s="9" t="s">
        <v>81</v>
      </c>
      <c r="P406" s="12">
        <v>43337.0</v>
      </c>
      <c r="Q406" s="14">
        <v>0.45902777777777776</v>
      </c>
      <c r="R406" s="5">
        <v>44.32</v>
      </c>
      <c r="S406" s="12">
        <v>43337.0</v>
      </c>
      <c r="T406" s="14">
        <v>0.6076388888888888</v>
      </c>
      <c r="U406" s="5">
        <v>54.78</v>
      </c>
      <c r="V406" s="12">
        <v>43338.0</v>
      </c>
      <c r="W406" s="14">
        <v>0.5638888888888889</v>
      </c>
      <c r="X406" s="5">
        <v>115.98</v>
      </c>
      <c r="Y406" s="12">
        <v>43342.0</v>
      </c>
      <c r="Z406" s="5">
        <v>276.55</v>
      </c>
      <c r="AA406" s="12">
        <v>43346.0</v>
      </c>
      <c r="AB406" s="5">
        <v>1217.91</v>
      </c>
      <c r="AI406" s="12">
        <v>43352.0</v>
      </c>
      <c r="AJ406" s="5">
        <v>7380.31</v>
      </c>
      <c r="BA406" s="17"/>
    </row>
    <row r="407">
      <c r="A407" s="5">
        <v>407.0</v>
      </c>
      <c r="B407" s="5" t="s">
        <v>115</v>
      </c>
      <c r="C407" s="5" t="s">
        <v>75</v>
      </c>
      <c r="D407" s="5">
        <v>25.0</v>
      </c>
      <c r="E407" s="5">
        <v>10.0</v>
      </c>
      <c r="F407" s="5">
        <v>42.0</v>
      </c>
      <c r="H407" s="5" t="s">
        <v>77</v>
      </c>
      <c r="I407" s="12">
        <v>43329.0</v>
      </c>
      <c r="J407" s="12">
        <v>43338.0</v>
      </c>
      <c r="K407" s="12">
        <v>43326.0</v>
      </c>
      <c r="L407" s="9" t="s">
        <v>81</v>
      </c>
      <c r="M407" s="12">
        <v>43337.0</v>
      </c>
      <c r="N407" s="14">
        <v>0.5104166666666666</v>
      </c>
      <c r="O407" s="5">
        <v>1.0</v>
      </c>
      <c r="P407" s="12">
        <v>43337.0</v>
      </c>
      <c r="Q407" s="14">
        <v>0.4597222222222222</v>
      </c>
      <c r="R407" s="5">
        <v>19.28</v>
      </c>
      <c r="S407" s="12">
        <v>43337.0</v>
      </c>
      <c r="T407" s="14">
        <v>0.6076388888888888</v>
      </c>
      <c r="U407" s="5">
        <v>19.27</v>
      </c>
      <c r="BA407" s="17"/>
    </row>
    <row r="408">
      <c r="A408" s="5">
        <v>408.0</v>
      </c>
      <c r="B408" s="5" t="s">
        <v>115</v>
      </c>
      <c r="C408" s="5" t="s">
        <v>127</v>
      </c>
      <c r="D408" s="5">
        <v>25.0</v>
      </c>
      <c r="E408" s="5">
        <v>10.0</v>
      </c>
      <c r="F408" s="5">
        <v>42.0</v>
      </c>
      <c r="H408" s="5" t="s">
        <v>77</v>
      </c>
      <c r="I408" s="12">
        <v>43329.0</v>
      </c>
      <c r="K408" s="12">
        <v>43326.0</v>
      </c>
      <c r="L408" s="9" t="s">
        <v>81</v>
      </c>
      <c r="P408" s="12">
        <v>43337.0</v>
      </c>
      <c r="Q408" s="14">
        <v>0.46041666666666664</v>
      </c>
      <c r="R408" s="5">
        <v>50.62</v>
      </c>
      <c r="S408" s="12">
        <v>43337.0</v>
      </c>
      <c r="T408" s="14">
        <v>0.6076388888888888</v>
      </c>
      <c r="U408" s="5">
        <v>56.61</v>
      </c>
      <c r="V408" s="12">
        <v>43338.0</v>
      </c>
      <c r="W408" s="14">
        <v>0.5638888888888889</v>
      </c>
      <c r="X408" s="5">
        <v>92.25</v>
      </c>
      <c r="Y408" s="12">
        <v>43343.0</v>
      </c>
      <c r="Z408" s="5">
        <v>92.35</v>
      </c>
      <c r="AA408" s="12">
        <v>43348.0</v>
      </c>
      <c r="AB408" s="5">
        <v>281.91</v>
      </c>
      <c r="AC408" s="5">
        <v>1.0</v>
      </c>
      <c r="AD408" s="12">
        <v>43353.0</v>
      </c>
      <c r="AE408" s="5">
        <v>1111.73</v>
      </c>
      <c r="AI408" s="12">
        <v>43361.0</v>
      </c>
      <c r="AJ408" s="5">
        <v>4427.65</v>
      </c>
      <c r="BA408" s="17"/>
      <c r="BK408" s="5">
        <v>1.0</v>
      </c>
    </row>
    <row r="409">
      <c r="A409" s="5">
        <v>409.0</v>
      </c>
      <c r="B409" s="5" t="s">
        <v>115</v>
      </c>
      <c r="C409" s="5" t="s">
        <v>75</v>
      </c>
      <c r="D409" s="5">
        <v>25.0</v>
      </c>
      <c r="E409" s="5">
        <v>10.0</v>
      </c>
      <c r="F409" s="5">
        <v>42.0</v>
      </c>
      <c r="H409" s="5" t="s">
        <v>77</v>
      </c>
      <c r="I409" s="12">
        <v>43329.0</v>
      </c>
      <c r="J409" s="12">
        <v>43338.0</v>
      </c>
      <c r="K409" s="12">
        <v>43326.0</v>
      </c>
      <c r="L409" s="9" t="s">
        <v>81</v>
      </c>
      <c r="M409" s="12">
        <v>43337.0</v>
      </c>
      <c r="N409" s="14">
        <v>0.5118055555555555</v>
      </c>
      <c r="O409" s="5">
        <v>1.0</v>
      </c>
      <c r="P409" s="12">
        <v>43337.0</v>
      </c>
      <c r="Q409" s="14">
        <v>0.46111111111111114</v>
      </c>
      <c r="R409" s="5">
        <v>18.62</v>
      </c>
      <c r="S409" s="12">
        <v>43337.0</v>
      </c>
      <c r="T409" s="14">
        <v>0.6076388888888888</v>
      </c>
      <c r="U409" s="5">
        <v>18.32</v>
      </c>
      <c r="BA409" s="17"/>
    </row>
    <row r="410">
      <c r="A410" s="5">
        <v>410.0</v>
      </c>
      <c r="B410" s="5" t="s">
        <v>115</v>
      </c>
      <c r="C410" s="5" t="s">
        <v>127</v>
      </c>
      <c r="D410" s="5">
        <v>25.0</v>
      </c>
      <c r="E410" s="5">
        <v>10.0</v>
      </c>
      <c r="F410" s="5">
        <v>42.0</v>
      </c>
      <c r="H410" s="5" t="s">
        <v>77</v>
      </c>
      <c r="I410" s="12">
        <v>43329.0</v>
      </c>
      <c r="J410" s="12">
        <v>43352.0</v>
      </c>
      <c r="K410" s="12">
        <v>43326.0</v>
      </c>
      <c r="L410" s="9" t="s">
        <v>81</v>
      </c>
      <c r="P410" s="12">
        <v>43337.0</v>
      </c>
      <c r="Q410" s="14">
        <v>0.46111111111111114</v>
      </c>
      <c r="R410" s="5">
        <v>21.25</v>
      </c>
      <c r="S410" s="12">
        <v>43337.0</v>
      </c>
      <c r="T410" s="14">
        <v>0.6076388888888888</v>
      </c>
      <c r="U410" s="5">
        <v>22.15</v>
      </c>
      <c r="V410" s="12">
        <v>43338.0</v>
      </c>
      <c r="W410" s="14">
        <v>0.5638888888888889</v>
      </c>
      <c r="X410" s="5">
        <v>45.93</v>
      </c>
      <c r="Y410" s="12">
        <v>43342.0</v>
      </c>
      <c r="Z410" s="5">
        <v>81.81</v>
      </c>
      <c r="BA410" s="17"/>
    </row>
    <row r="411">
      <c r="A411" s="5">
        <v>411.0</v>
      </c>
      <c r="B411" s="5" t="s">
        <v>115</v>
      </c>
      <c r="C411" s="5" t="s">
        <v>75</v>
      </c>
      <c r="D411" s="5">
        <v>25.0</v>
      </c>
      <c r="E411" s="5">
        <v>10.0</v>
      </c>
      <c r="F411" s="5">
        <v>42.0</v>
      </c>
      <c r="H411" s="5" t="s">
        <v>77</v>
      </c>
      <c r="I411" s="12">
        <v>43329.0</v>
      </c>
      <c r="K411" s="12">
        <v>43326.0</v>
      </c>
      <c r="L411" s="9" t="s">
        <v>81</v>
      </c>
      <c r="M411" s="12">
        <v>43337.0</v>
      </c>
      <c r="N411" s="14">
        <v>0.5131944444444444</v>
      </c>
      <c r="O411" s="5">
        <v>1.0</v>
      </c>
      <c r="P411" s="12">
        <v>43337.0</v>
      </c>
      <c r="Q411" s="14">
        <v>0.4618055555555556</v>
      </c>
      <c r="R411" s="5">
        <v>29.39</v>
      </c>
      <c r="S411" s="12">
        <v>43337.0</v>
      </c>
      <c r="T411" s="14">
        <v>0.6076388888888888</v>
      </c>
      <c r="U411" s="5">
        <v>31.96</v>
      </c>
      <c r="V411" s="12">
        <v>43338.0</v>
      </c>
      <c r="W411" s="14">
        <v>0.5638888888888889</v>
      </c>
      <c r="X411" s="5">
        <v>51.82</v>
      </c>
      <c r="Y411" s="12">
        <v>43343.0</v>
      </c>
      <c r="Z411" s="5">
        <v>169.71</v>
      </c>
      <c r="AA411" s="12">
        <v>43348.0</v>
      </c>
      <c r="AB411" s="5">
        <v>720.48</v>
      </c>
      <c r="AI411" s="12">
        <v>43354.0</v>
      </c>
      <c r="AJ411" s="5">
        <v>3850.15</v>
      </c>
      <c r="BA411" s="17"/>
    </row>
    <row r="412">
      <c r="A412" s="5">
        <v>412.0</v>
      </c>
      <c r="B412" s="5" t="s">
        <v>115</v>
      </c>
      <c r="C412" s="5" t="s">
        <v>127</v>
      </c>
      <c r="D412" s="5">
        <v>25.0</v>
      </c>
      <c r="E412" s="5">
        <v>10.0</v>
      </c>
      <c r="F412" s="5">
        <v>42.0</v>
      </c>
      <c r="H412" s="5" t="s">
        <v>77</v>
      </c>
      <c r="I412" s="12">
        <v>43329.0</v>
      </c>
      <c r="K412" s="12">
        <v>43326.0</v>
      </c>
      <c r="L412" s="9" t="s">
        <v>81</v>
      </c>
      <c r="P412" s="12">
        <v>43337.0</v>
      </c>
      <c r="Q412" s="14">
        <v>0.4625</v>
      </c>
      <c r="R412" s="5">
        <v>21.94</v>
      </c>
      <c r="S412" s="12">
        <v>43337.0</v>
      </c>
      <c r="T412" s="14">
        <v>0.6076388888888888</v>
      </c>
      <c r="U412" s="5">
        <v>23.32</v>
      </c>
      <c r="V412" s="12">
        <v>43338.0</v>
      </c>
      <c r="W412" s="14">
        <v>0.5638888888888889</v>
      </c>
      <c r="X412" s="5">
        <v>53.98</v>
      </c>
      <c r="Y412" s="12">
        <v>43342.0</v>
      </c>
      <c r="Z412" s="5">
        <v>165.74</v>
      </c>
      <c r="AA412" s="12">
        <v>43347.0</v>
      </c>
      <c r="AB412" s="5">
        <v>1008.1</v>
      </c>
      <c r="AI412" s="12">
        <v>43352.0</v>
      </c>
      <c r="AJ412" s="5">
        <v>6590.92</v>
      </c>
      <c r="BA412" s="17"/>
    </row>
    <row r="413">
      <c r="A413" s="5">
        <v>413.0</v>
      </c>
      <c r="B413" s="5" t="s">
        <v>115</v>
      </c>
      <c r="C413" s="5" t="s">
        <v>75</v>
      </c>
      <c r="D413" s="5">
        <v>25.0</v>
      </c>
      <c r="E413" s="5">
        <v>10.0</v>
      </c>
      <c r="F413" s="5">
        <v>42.0</v>
      </c>
      <c r="H413" s="5" t="s">
        <v>77</v>
      </c>
      <c r="I413" s="12">
        <v>43329.0</v>
      </c>
      <c r="K413" s="12">
        <v>43326.0</v>
      </c>
      <c r="L413" s="9" t="s">
        <v>81</v>
      </c>
      <c r="M413" s="12">
        <v>43337.0</v>
      </c>
      <c r="N413" s="14">
        <v>0.5138888888888888</v>
      </c>
      <c r="O413" s="5">
        <v>1.0</v>
      </c>
      <c r="P413" s="12">
        <v>43337.0</v>
      </c>
      <c r="Q413" s="14">
        <v>0.46319444444444446</v>
      </c>
      <c r="R413" s="5">
        <v>30.15</v>
      </c>
      <c r="S413" s="12">
        <v>43337.0</v>
      </c>
      <c r="T413" s="14">
        <v>0.6076388888888888</v>
      </c>
      <c r="U413" s="5">
        <v>36.47</v>
      </c>
      <c r="V413" s="12">
        <v>43338.0</v>
      </c>
      <c r="W413" s="14">
        <v>0.5638888888888889</v>
      </c>
      <c r="X413" s="5">
        <v>58.43</v>
      </c>
      <c r="Y413" s="12">
        <v>43343.0</v>
      </c>
      <c r="Z413" s="5">
        <v>181.97</v>
      </c>
      <c r="AA413" s="12">
        <v>43347.0</v>
      </c>
      <c r="AB413" s="5">
        <v>606.98</v>
      </c>
      <c r="AM413" s="12">
        <v>43361.0</v>
      </c>
      <c r="AN413" s="5">
        <v>6031.49</v>
      </c>
      <c r="BA413" s="17"/>
      <c r="BK413" s="5">
        <v>1.0</v>
      </c>
    </row>
    <row r="414">
      <c r="A414" s="5">
        <v>414.0</v>
      </c>
      <c r="B414" s="5" t="s">
        <v>115</v>
      </c>
      <c r="C414" s="5" t="s">
        <v>127</v>
      </c>
      <c r="D414" s="5">
        <v>25.0</v>
      </c>
      <c r="E414" s="5">
        <v>10.0</v>
      </c>
      <c r="F414" s="5">
        <v>42.0</v>
      </c>
      <c r="H414" s="5" t="s">
        <v>77</v>
      </c>
      <c r="I414" s="12">
        <v>43330.0</v>
      </c>
      <c r="K414" s="12">
        <v>43326.0</v>
      </c>
      <c r="L414" s="9" t="s">
        <v>81</v>
      </c>
      <c r="P414" s="12">
        <v>43337.0</v>
      </c>
      <c r="Q414" s="14">
        <v>0.46597222222222223</v>
      </c>
      <c r="R414" s="5">
        <v>33.29</v>
      </c>
      <c r="S414" s="12">
        <v>43337.0</v>
      </c>
      <c r="T414" s="14">
        <v>0.6076388888888888</v>
      </c>
      <c r="U414" s="5">
        <v>40.07</v>
      </c>
      <c r="V414" s="12">
        <v>43338.0</v>
      </c>
      <c r="W414" s="14">
        <v>0.5638888888888889</v>
      </c>
      <c r="X414" s="5">
        <v>74.52</v>
      </c>
      <c r="Y414" s="12">
        <v>43342.0</v>
      </c>
      <c r="Z414" s="5">
        <v>274.41</v>
      </c>
      <c r="AA414" s="12">
        <v>43346.0</v>
      </c>
      <c r="AB414" s="5">
        <v>1218.49</v>
      </c>
      <c r="AI414" s="12">
        <v>43352.0</v>
      </c>
      <c r="AJ414" s="5">
        <v>6572.61</v>
      </c>
      <c r="BA414" s="17"/>
    </row>
    <row r="415">
      <c r="A415" s="5">
        <v>415.0</v>
      </c>
      <c r="B415" s="5" t="s">
        <v>115</v>
      </c>
      <c r="C415" s="5" t="s">
        <v>75</v>
      </c>
      <c r="D415" s="5">
        <v>25.0</v>
      </c>
      <c r="E415" s="5">
        <v>10.0</v>
      </c>
      <c r="F415" s="5">
        <v>42.0</v>
      </c>
      <c r="H415" s="5" t="s">
        <v>77</v>
      </c>
      <c r="I415" s="12">
        <v>43330.0</v>
      </c>
      <c r="K415" s="12">
        <v>43326.0</v>
      </c>
      <c r="L415" s="9" t="s">
        <v>81</v>
      </c>
      <c r="M415" s="12">
        <v>43337.0</v>
      </c>
      <c r="N415" s="14">
        <v>0.5145833333333333</v>
      </c>
      <c r="O415" s="5">
        <v>1.0</v>
      </c>
      <c r="P415" s="12">
        <v>43337.0</v>
      </c>
      <c r="Q415" s="14">
        <v>0.4666666666666667</v>
      </c>
      <c r="R415" s="5">
        <v>41.59</v>
      </c>
      <c r="S415" s="12">
        <v>43337.0</v>
      </c>
      <c r="T415" s="14">
        <v>0.6076388888888888</v>
      </c>
      <c r="U415" s="5">
        <v>46.59</v>
      </c>
      <c r="V415" s="12">
        <v>43338.0</v>
      </c>
      <c r="W415" s="14">
        <v>0.5638888888888889</v>
      </c>
      <c r="X415" s="5">
        <v>66.42</v>
      </c>
      <c r="Y415" s="12">
        <v>43343.0</v>
      </c>
      <c r="Z415" s="5">
        <v>188.2</v>
      </c>
      <c r="AA415" s="12">
        <v>43347.0</v>
      </c>
      <c r="AB415" s="5">
        <v>703.98</v>
      </c>
      <c r="AC415" s="5">
        <v>1.0</v>
      </c>
      <c r="AD415" s="12">
        <v>43352.0</v>
      </c>
      <c r="AE415" s="5">
        <v>1588.42</v>
      </c>
      <c r="AO415" s="12">
        <v>43361.0</v>
      </c>
      <c r="AP415" s="5">
        <v>8060.41</v>
      </c>
      <c r="BA415" s="17"/>
      <c r="BK415" s="5">
        <v>1.0</v>
      </c>
    </row>
    <row r="416">
      <c r="A416" s="5">
        <v>416.0</v>
      </c>
      <c r="B416" s="5" t="s">
        <v>115</v>
      </c>
      <c r="C416" s="5" t="s">
        <v>127</v>
      </c>
      <c r="D416" s="5">
        <v>25.0</v>
      </c>
      <c r="E416" s="5">
        <v>10.0</v>
      </c>
      <c r="F416" s="5">
        <v>44.0</v>
      </c>
      <c r="H416" s="5" t="s">
        <v>189</v>
      </c>
      <c r="I416" s="12">
        <v>43330.0</v>
      </c>
      <c r="K416" s="12">
        <v>43326.0</v>
      </c>
      <c r="L416" s="9" t="s">
        <v>81</v>
      </c>
      <c r="P416" s="12">
        <v>43337.0</v>
      </c>
      <c r="Q416" s="14">
        <v>0.4798611111111111</v>
      </c>
      <c r="R416" s="5">
        <v>27.49</v>
      </c>
      <c r="S416" s="12">
        <v>43337.0</v>
      </c>
      <c r="T416" s="14">
        <v>0.6180555555555556</v>
      </c>
      <c r="U416" s="5">
        <v>31.98</v>
      </c>
      <c r="V416" s="22">
        <v>43338.0</v>
      </c>
      <c r="W416" s="36">
        <v>0.5868055555555556</v>
      </c>
      <c r="X416" s="5">
        <v>36.36</v>
      </c>
      <c r="Y416" s="12">
        <v>43343.0</v>
      </c>
      <c r="Z416" s="5">
        <v>157.33</v>
      </c>
      <c r="AA416" s="12">
        <v>43348.0</v>
      </c>
      <c r="AB416" s="5">
        <v>453.37</v>
      </c>
      <c r="AI416" s="12">
        <v>43354.0</v>
      </c>
      <c r="AJ416" s="5">
        <v>6636.25</v>
      </c>
      <c r="BA416" s="17"/>
    </row>
    <row r="417">
      <c r="A417" s="5">
        <v>417.0</v>
      </c>
      <c r="B417" s="5" t="s">
        <v>115</v>
      </c>
      <c r="C417" s="5" t="s">
        <v>75</v>
      </c>
      <c r="D417" s="5">
        <v>25.0</v>
      </c>
      <c r="E417" s="5">
        <v>10.0</v>
      </c>
      <c r="F417" s="5">
        <v>44.0</v>
      </c>
      <c r="H417" s="5" t="s">
        <v>189</v>
      </c>
      <c r="I417" s="12">
        <v>43330.0</v>
      </c>
      <c r="K417" s="12">
        <v>43326.0</v>
      </c>
      <c r="L417" s="9" t="s">
        <v>81</v>
      </c>
      <c r="M417" s="12">
        <v>43337.0</v>
      </c>
      <c r="N417" s="14">
        <v>0.5166666666666667</v>
      </c>
      <c r="O417" s="5">
        <v>1.0</v>
      </c>
      <c r="P417" s="12">
        <v>43337.0</v>
      </c>
      <c r="Q417" s="14">
        <v>0.4798611111111111</v>
      </c>
      <c r="R417" s="5">
        <v>37.06</v>
      </c>
      <c r="S417" s="12">
        <v>43337.0</v>
      </c>
      <c r="T417" s="14">
        <v>0.6180555555555556</v>
      </c>
      <c r="U417" s="5">
        <v>42.03</v>
      </c>
      <c r="V417" s="22">
        <v>43338.0</v>
      </c>
      <c r="W417" s="36">
        <v>0.5868055555555556</v>
      </c>
      <c r="X417" s="5">
        <v>47.98</v>
      </c>
      <c r="Y417" s="12">
        <v>43344.0</v>
      </c>
      <c r="Z417" s="5">
        <v>380.68</v>
      </c>
      <c r="AA417" s="12">
        <v>43348.0</v>
      </c>
      <c r="AB417" s="5">
        <v>1332.67</v>
      </c>
      <c r="AI417" s="12">
        <v>43354.0</v>
      </c>
      <c r="AJ417" s="5">
        <v>5987.55</v>
      </c>
      <c r="BA417" s="17"/>
      <c r="BJ417" s="5">
        <v>1.0</v>
      </c>
      <c r="BK417" s="5">
        <v>1.0</v>
      </c>
      <c r="BL417" s="5" t="s">
        <v>190</v>
      </c>
    </row>
    <row r="418">
      <c r="A418" s="5">
        <v>418.0</v>
      </c>
      <c r="B418" s="5" t="s">
        <v>115</v>
      </c>
      <c r="C418" s="5" t="s">
        <v>127</v>
      </c>
      <c r="D418" s="5">
        <v>25.0</v>
      </c>
      <c r="E418" s="5">
        <v>10.0</v>
      </c>
      <c r="F418" s="5">
        <v>44.0</v>
      </c>
      <c r="H418" s="5" t="s">
        <v>189</v>
      </c>
      <c r="I418" s="12">
        <v>43330.0</v>
      </c>
      <c r="K418" s="12">
        <v>43326.0</v>
      </c>
      <c r="L418" s="9" t="s">
        <v>81</v>
      </c>
      <c r="P418" s="12">
        <v>43337.0</v>
      </c>
      <c r="Q418" s="14">
        <v>0.48055555555555557</v>
      </c>
      <c r="R418" s="5">
        <v>39.31</v>
      </c>
      <c r="S418" s="12">
        <v>43337.0</v>
      </c>
      <c r="T418" s="14">
        <v>0.6180555555555556</v>
      </c>
      <c r="U418" s="5">
        <v>46.03</v>
      </c>
      <c r="V418" s="22">
        <v>43338.0</v>
      </c>
      <c r="W418" s="36">
        <v>0.5868055555555556</v>
      </c>
      <c r="X418" s="5">
        <v>64.59</v>
      </c>
      <c r="Y418" s="12">
        <v>43342.0</v>
      </c>
      <c r="Z418" s="5">
        <v>224.84</v>
      </c>
      <c r="AA418" s="12">
        <v>43346.0</v>
      </c>
      <c r="AB418" s="5">
        <v>755.24</v>
      </c>
      <c r="AI418" s="12">
        <v>43352.0</v>
      </c>
      <c r="AJ418" s="5">
        <v>5264.01</v>
      </c>
      <c r="BA418" s="17"/>
    </row>
    <row r="419">
      <c r="A419" s="5">
        <v>419.0</v>
      </c>
      <c r="B419" s="5" t="s">
        <v>115</v>
      </c>
      <c r="C419" s="5" t="s">
        <v>75</v>
      </c>
      <c r="D419" s="5">
        <v>25.0</v>
      </c>
      <c r="E419" s="5">
        <v>10.0</v>
      </c>
      <c r="F419" s="5">
        <v>44.0</v>
      </c>
      <c r="H419" s="5" t="s">
        <v>189</v>
      </c>
      <c r="I419" s="12">
        <v>43330.0</v>
      </c>
      <c r="J419" s="12">
        <v>43338.0</v>
      </c>
      <c r="K419" s="12">
        <v>43326.0</v>
      </c>
      <c r="L419" s="9" t="s">
        <v>81</v>
      </c>
      <c r="M419" s="12">
        <v>43337.0</v>
      </c>
      <c r="N419" s="14">
        <v>0.5173611111111112</v>
      </c>
      <c r="O419" s="5">
        <v>1.0</v>
      </c>
      <c r="P419" s="12">
        <v>43337.0</v>
      </c>
      <c r="Q419" s="14">
        <v>0.4826388888888889</v>
      </c>
      <c r="R419" s="5">
        <v>41.86</v>
      </c>
      <c r="S419" s="12">
        <v>43337.0</v>
      </c>
      <c r="T419" s="14">
        <v>0.6180555555555556</v>
      </c>
      <c r="U419" s="5">
        <v>49.74</v>
      </c>
      <c r="V419" s="22"/>
      <c r="W419" s="36"/>
      <c r="BA419" s="17"/>
    </row>
    <row r="420">
      <c r="A420" s="5">
        <v>420.0</v>
      </c>
      <c r="B420" s="5" t="s">
        <v>115</v>
      </c>
      <c r="C420" s="5" t="s">
        <v>127</v>
      </c>
      <c r="D420" s="5">
        <v>25.0</v>
      </c>
      <c r="E420" s="5">
        <v>10.0</v>
      </c>
      <c r="F420" s="5">
        <v>44.0</v>
      </c>
      <c r="H420" s="5" t="s">
        <v>189</v>
      </c>
      <c r="I420" s="12">
        <v>43330.0</v>
      </c>
      <c r="J420" s="12">
        <v>43338.0</v>
      </c>
      <c r="K420" s="12">
        <v>43326.0</v>
      </c>
      <c r="L420" s="9" t="s">
        <v>81</v>
      </c>
      <c r="P420" s="12">
        <v>43337.0</v>
      </c>
      <c r="Q420" s="14">
        <v>0.4826388888888889</v>
      </c>
      <c r="R420" s="5">
        <v>26.65</v>
      </c>
      <c r="S420" s="12">
        <v>43337.0</v>
      </c>
      <c r="T420" s="14">
        <v>0.6180555555555556</v>
      </c>
      <c r="U420" s="5">
        <v>33.24</v>
      </c>
      <c r="BA420" s="17"/>
    </row>
    <row r="421">
      <c r="A421" s="5">
        <v>421.0</v>
      </c>
      <c r="B421" s="5" t="s">
        <v>115</v>
      </c>
      <c r="C421" s="5" t="s">
        <v>75</v>
      </c>
      <c r="D421" s="5">
        <v>25.0</v>
      </c>
      <c r="E421" s="5">
        <v>10.0</v>
      </c>
      <c r="F421" s="5">
        <v>44.0</v>
      </c>
      <c r="H421" s="5" t="s">
        <v>189</v>
      </c>
      <c r="I421" s="12">
        <v>43330.0</v>
      </c>
      <c r="J421" s="12">
        <v>43338.0</v>
      </c>
      <c r="K421" s="12">
        <v>43326.0</v>
      </c>
      <c r="L421" s="9" t="s">
        <v>81</v>
      </c>
      <c r="M421" s="12">
        <v>43337.0</v>
      </c>
      <c r="N421" s="14">
        <v>0.5180555555555556</v>
      </c>
      <c r="O421" s="5">
        <v>1.0</v>
      </c>
      <c r="P421" s="12">
        <v>43337.0</v>
      </c>
      <c r="Q421" s="14">
        <v>0.48333333333333334</v>
      </c>
      <c r="R421" s="5">
        <v>39.78</v>
      </c>
      <c r="S421" s="12">
        <v>43337.0</v>
      </c>
      <c r="T421" s="14">
        <v>0.6180555555555556</v>
      </c>
      <c r="U421" s="5">
        <v>44.23</v>
      </c>
      <c r="BA421" s="17"/>
    </row>
    <row r="422">
      <c r="A422" s="5">
        <v>422.0</v>
      </c>
      <c r="B422" s="5" t="s">
        <v>115</v>
      </c>
      <c r="C422" s="5" t="s">
        <v>127</v>
      </c>
      <c r="D422" s="5">
        <v>25.0</v>
      </c>
      <c r="E422" s="5">
        <v>10.0</v>
      </c>
      <c r="F422" s="5">
        <v>44.0</v>
      </c>
      <c r="H422" s="5" t="s">
        <v>189</v>
      </c>
      <c r="I422" s="12">
        <v>43330.0</v>
      </c>
      <c r="J422" s="12">
        <v>43338.0</v>
      </c>
      <c r="K422" s="12">
        <v>43326.0</v>
      </c>
      <c r="L422" s="9" t="s">
        <v>81</v>
      </c>
      <c r="P422" s="12">
        <v>43337.0</v>
      </c>
      <c r="Q422" s="14">
        <v>0.48333333333333334</v>
      </c>
      <c r="R422" s="5">
        <v>19.86</v>
      </c>
      <c r="S422" s="12">
        <v>43337.0</v>
      </c>
      <c r="T422" s="14">
        <v>0.6180555555555556</v>
      </c>
      <c r="U422" s="5">
        <v>21.87</v>
      </c>
      <c r="BA422" s="17"/>
    </row>
    <row r="423">
      <c r="A423" s="5">
        <v>423.0</v>
      </c>
      <c r="B423" s="5" t="s">
        <v>115</v>
      </c>
      <c r="C423" s="5" t="s">
        <v>75</v>
      </c>
      <c r="D423" s="5">
        <v>25.0</v>
      </c>
      <c r="E423" s="5">
        <v>10.0</v>
      </c>
      <c r="F423" s="5">
        <v>44.0</v>
      </c>
      <c r="H423" s="5" t="s">
        <v>189</v>
      </c>
      <c r="I423" s="12">
        <v>43330.0</v>
      </c>
      <c r="J423" s="12">
        <v>43340.0</v>
      </c>
      <c r="K423" s="12">
        <v>43326.0</v>
      </c>
      <c r="L423" s="9" t="s">
        <v>81</v>
      </c>
      <c r="M423" s="12">
        <v>43337.0</v>
      </c>
      <c r="N423" s="14">
        <v>0.5194444444444445</v>
      </c>
      <c r="O423" s="5">
        <v>1.0</v>
      </c>
      <c r="P423" s="12">
        <v>43337.0</v>
      </c>
      <c r="Q423" s="14">
        <v>0.4840277777777778</v>
      </c>
      <c r="R423" s="5">
        <v>27.54</v>
      </c>
      <c r="S423" s="12">
        <v>43337.0</v>
      </c>
      <c r="T423" s="14">
        <v>0.6180555555555556</v>
      </c>
      <c r="U423" s="5">
        <v>31.44</v>
      </c>
      <c r="V423" s="22">
        <v>43338.0</v>
      </c>
      <c r="W423" s="36">
        <v>0.5868055555555556</v>
      </c>
      <c r="X423" s="5">
        <v>36.36</v>
      </c>
      <c r="BA423" s="17"/>
    </row>
    <row r="424">
      <c r="A424" s="5">
        <v>425.0</v>
      </c>
      <c r="B424" s="5" t="s">
        <v>115</v>
      </c>
      <c r="C424" s="5" t="s">
        <v>75</v>
      </c>
      <c r="D424" s="5">
        <v>25.0</v>
      </c>
      <c r="E424" s="5">
        <v>10.0</v>
      </c>
      <c r="F424" s="5">
        <v>44.0</v>
      </c>
      <c r="H424" s="5" t="s">
        <v>189</v>
      </c>
      <c r="I424" s="12">
        <v>43330.0</v>
      </c>
      <c r="J424" s="12">
        <v>43345.0</v>
      </c>
      <c r="K424" s="12">
        <v>43326.0</v>
      </c>
      <c r="L424" s="9" t="s">
        <v>81</v>
      </c>
      <c r="M424" s="12">
        <v>43337.0</v>
      </c>
      <c r="N424" s="14">
        <v>0.5208333333333334</v>
      </c>
      <c r="O424" s="5">
        <v>1.0</v>
      </c>
      <c r="P424" s="12">
        <v>43337.0</v>
      </c>
      <c r="Q424" s="14">
        <v>0.4847222222222222</v>
      </c>
      <c r="R424" s="5">
        <v>38.12</v>
      </c>
      <c r="S424" s="12">
        <v>43337.0</v>
      </c>
      <c r="T424" s="14">
        <v>0.6180555555555556</v>
      </c>
      <c r="U424" s="5">
        <v>39.63</v>
      </c>
      <c r="V424" s="22">
        <v>43338.0</v>
      </c>
      <c r="W424" s="36">
        <v>0.5868055555555556</v>
      </c>
      <c r="X424" s="5">
        <v>52.88</v>
      </c>
      <c r="Y424" s="12">
        <v>43343.0</v>
      </c>
      <c r="Z424" s="5">
        <v>113.14</v>
      </c>
      <c r="BA424" s="17"/>
    </row>
    <row r="425">
      <c r="A425" s="5">
        <v>426.0</v>
      </c>
      <c r="B425" s="5" t="s">
        <v>115</v>
      </c>
      <c r="C425" s="5" t="s">
        <v>127</v>
      </c>
      <c r="D425" s="5">
        <v>25.0</v>
      </c>
      <c r="E425" s="5">
        <v>10.0</v>
      </c>
      <c r="F425" s="5">
        <v>44.0</v>
      </c>
      <c r="H425" s="5" t="s">
        <v>189</v>
      </c>
      <c r="I425" s="12">
        <v>43330.0</v>
      </c>
      <c r="K425" s="12">
        <v>43326.0</v>
      </c>
      <c r="L425" s="9" t="s">
        <v>81</v>
      </c>
      <c r="M425" s="12">
        <v>43337.0</v>
      </c>
      <c r="N425" s="14">
        <v>0.5208333333333334</v>
      </c>
      <c r="O425" s="5">
        <v>1.0</v>
      </c>
      <c r="P425" s="12">
        <v>43337.0</v>
      </c>
      <c r="Q425" s="14">
        <v>0.4847222222222222</v>
      </c>
      <c r="R425" s="5">
        <v>31.59</v>
      </c>
      <c r="S425" s="12">
        <v>43337.0</v>
      </c>
      <c r="T425" s="14">
        <v>0.6180555555555556</v>
      </c>
      <c r="U425" s="5">
        <v>36.03</v>
      </c>
      <c r="V425" s="22">
        <v>43338.0</v>
      </c>
      <c r="W425" s="36">
        <v>0.5868055555555556</v>
      </c>
      <c r="X425" s="5">
        <v>59.99</v>
      </c>
      <c r="Y425" s="12">
        <v>43342.0</v>
      </c>
      <c r="Z425" s="5">
        <v>243.86</v>
      </c>
      <c r="AA425" s="12">
        <v>43346.0</v>
      </c>
      <c r="AB425" s="5">
        <v>1043.82</v>
      </c>
      <c r="AI425" s="5">
        <v>5099.05</v>
      </c>
      <c r="BA425" s="17"/>
    </row>
    <row r="426">
      <c r="A426" s="5">
        <v>427.0</v>
      </c>
      <c r="B426" s="5" t="s">
        <v>115</v>
      </c>
      <c r="C426" s="5" t="s">
        <v>127</v>
      </c>
      <c r="D426" s="5">
        <v>25.0</v>
      </c>
      <c r="E426" s="5">
        <v>10.0</v>
      </c>
      <c r="F426" s="5">
        <v>44.0</v>
      </c>
      <c r="H426" s="5" t="s">
        <v>189</v>
      </c>
      <c r="I426" s="12">
        <v>43331.0</v>
      </c>
      <c r="K426" s="12">
        <v>43326.0</v>
      </c>
      <c r="L426" s="9" t="s">
        <v>81</v>
      </c>
      <c r="P426" s="12">
        <v>43337.0</v>
      </c>
      <c r="Q426" s="14">
        <v>0.49236111111111114</v>
      </c>
      <c r="R426" s="5">
        <v>45.83</v>
      </c>
      <c r="S426" s="12">
        <v>43337.0</v>
      </c>
      <c r="T426" s="14">
        <v>0.6180555555555556</v>
      </c>
      <c r="U426" s="5">
        <v>52.79</v>
      </c>
      <c r="V426" s="22">
        <v>43338.0</v>
      </c>
      <c r="W426" s="36">
        <v>0.5868055555555556</v>
      </c>
      <c r="X426" s="5">
        <v>71.47</v>
      </c>
      <c r="Y426" s="12">
        <v>43343.0</v>
      </c>
      <c r="Z426" s="5">
        <v>253.53</v>
      </c>
      <c r="AA426" s="12">
        <v>43348.0</v>
      </c>
      <c r="AB426" s="5">
        <v>934.72</v>
      </c>
      <c r="AD426" s="12"/>
      <c r="BA426" s="17"/>
      <c r="BK426" s="5">
        <v>1.0</v>
      </c>
    </row>
    <row r="427">
      <c r="A427" s="5">
        <v>428.0</v>
      </c>
      <c r="B427" s="5" t="s">
        <v>115</v>
      </c>
      <c r="C427" s="5" t="s">
        <v>75</v>
      </c>
      <c r="D427" s="5">
        <v>25.0</v>
      </c>
      <c r="E427" s="5">
        <v>10.0</v>
      </c>
      <c r="F427" s="5">
        <v>44.0</v>
      </c>
      <c r="H427" s="5" t="s">
        <v>189</v>
      </c>
      <c r="I427" s="12">
        <v>43331.0</v>
      </c>
      <c r="J427" s="12">
        <v>43338.0</v>
      </c>
      <c r="K427" s="12">
        <v>43326.0</v>
      </c>
      <c r="L427" s="9" t="s">
        <v>81</v>
      </c>
      <c r="M427" s="12">
        <v>43337.0</v>
      </c>
      <c r="N427" s="14">
        <v>0.5215277777777778</v>
      </c>
      <c r="O427" s="5">
        <v>2.0</v>
      </c>
      <c r="P427" s="12">
        <v>43337.0</v>
      </c>
      <c r="Q427" s="14">
        <v>0.4930555555555556</v>
      </c>
      <c r="R427" s="5">
        <v>33.03</v>
      </c>
      <c r="S427" s="12">
        <v>43337.0</v>
      </c>
      <c r="T427" s="14">
        <v>0.6180555555555556</v>
      </c>
      <c r="U427" s="5">
        <v>36.88</v>
      </c>
      <c r="BA427" s="17"/>
    </row>
    <row r="428">
      <c r="A428" s="5">
        <v>429.0</v>
      </c>
      <c r="B428" s="5" t="s">
        <v>115</v>
      </c>
      <c r="C428" s="5" t="s">
        <v>127</v>
      </c>
      <c r="D428" s="5">
        <v>25.0</v>
      </c>
      <c r="E428" s="5">
        <v>10.0</v>
      </c>
      <c r="F428" s="5">
        <v>44.0</v>
      </c>
      <c r="H428" s="5" t="s">
        <v>189</v>
      </c>
      <c r="I428" s="12">
        <v>43331.0</v>
      </c>
      <c r="J428" s="23">
        <v>43339.0</v>
      </c>
      <c r="K428" s="12">
        <v>43326.0</v>
      </c>
      <c r="L428" s="9" t="s">
        <v>81</v>
      </c>
      <c r="P428" s="12">
        <v>43337.0</v>
      </c>
      <c r="Q428" s="14">
        <v>0.4930555555555556</v>
      </c>
      <c r="R428" s="5">
        <v>26.32</v>
      </c>
      <c r="S428" s="12">
        <v>43337.0</v>
      </c>
      <c r="T428" s="14">
        <v>0.6180555555555556</v>
      </c>
      <c r="U428" s="5">
        <v>30.0</v>
      </c>
      <c r="V428" s="22">
        <v>43338.0</v>
      </c>
      <c r="W428" s="36">
        <v>0.5868055555555556</v>
      </c>
      <c r="X428" s="5">
        <v>25.04</v>
      </c>
      <c r="BA428" s="17"/>
    </row>
    <row r="429">
      <c r="A429" s="5">
        <v>430.0</v>
      </c>
      <c r="B429" s="5" t="s">
        <v>115</v>
      </c>
      <c r="C429" s="5" t="s">
        <v>75</v>
      </c>
      <c r="D429" s="5">
        <v>25.0</v>
      </c>
      <c r="E429" s="5">
        <v>10.0</v>
      </c>
      <c r="F429" s="5">
        <v>44.0</v>
      </c>
      <c r="H429" s="5" t="s">
        <v>189</v>
      </c>
      <c r="I429" s="12">
        <v>43331.0</v>
      </c>
      <c r="J429" s="12">
        <v>43338.0</v>
      </c>
      <c r="K429" s="12">
        <v>43326.0</v>
      </c>
      <c r="L429" s="9" t="s">
        <v>81</v>
      </c>
      <c r="M429" s="12">
        <v>43337.0</v>
      </c>
      <c r="N429" s="14">
        <v>0.5222222222222223</v>
      </c>
      <c r="O429" s="5">
        <v>1.0</v>
      </c>
      <c r="P429" s="12">
        <v>43337.0</v>
      </c>
      <c r="Q429" s="14">
        <v>0.49444444444444446</v>
      </c>
      <c r="R429" s="5">
        <v>39.4</v>
      </c>
      <c r="S429" s="12">
        <v>43337.0</v>
      </c>
      <c r="T429" s="14">
        <v>0.6180555555555556</v>
      </c>
      <c r="U429" s="5">
        <v>47.37</v>
      </c>
      <c r="BA429" s="17"/>
    </row>
    <row r="430">
      <c r="A430" s="5">
        <v>431.0</v>
      </c>
      <c r="B430" s="5" t="s">
        <v>115</v>
      </c>
      <c r="C430" s="5" t="s">
        <v>127</v>
      </c>
      <c r="D430" s="5">
        <v>25.0</v>
      </c>
      <c r="E430" s="5">
        <v>10.0</v>
      </c>
      <c r="F430" s="5">
        <v>44.0</v>
      </c>
      <c r="H430" s="5" t="s">
        <v>189</v>
      </c>
      <c r="I430" s="12">
        <v>43331.0</v>
      </c>
      <c r="J430" s="12">
        <v>43344.0</v>
      </c>
      <c r="K430" s="12">
        <v>43326.0</v>
      </c>
      <c r="L430" s="9" t="s">
        <v>81</v>
      </c>
      <c r="P430" s="12">
        <v>43337.0</v>
      </c>
      <c r="Q430" s="14">
        <v>0.4951388888888889</v>
      </c>
      <c r="R430" s="5">
        <v>80.68</v>
      </c>
      <c r="S430" s="12">
        <v>43337.0</v>
      </c>
      <c r="T430" s="14">
        <v>0.6180555555555556</v>
      </c>
      <c r="U430" s="5">
        <v>95.08</v>
      </c>
      <c r="V430" s="22">
        <v>43338.0</v>
      </c>
      <c r="W430" s="36">
        <v>0.5868055555555556</v>
      </c>
      <c r="X430" s="5">
        <v>89.96</v>
      </c>
      <c r="Y430" s="12">
        <v>43343.0</v>
      </c>
      <c r="Z430" s="5">
        <v>95.95</v>
      </c>
      <c r="BA430" s="17"/>
      <c r="BK430" s="5"/>
      <c r="BL430" s="5" t="s">
        <v>191</v>
      </c>
    </row>
    <row r="431">
      <c r="A431" s="5">
        <v>432.0</v>
      </c>
      <c r="B431" s="5" t="s">
        <v>115</v>
      </c>
      <c r="C431" s="5" t="s">
        <v>75</v>
      </c>
      <c r="D431" s="5">
        <v>25.0</v>
      </c>
      <c r="E431" s="5">
        <v>10.0</v>
      </c>
      <c r="F431" s="5">
        <v>44.0</v>
      </c>
      <c r="H431" s="5" t="s">
        <v>189</v>
      </c>
      <c r="I431" s="12">
        <v>43331.0</v>
      </c>
      <c r="J431" s="23">
        <v>43339.0</v>
      </c>
      <c r="K431" s="12">
        <v>43326.0</v>
      </c>
      <c r="L431" s="9" t="s">
        <v>81</v>
      </c>
      <c r="M431" s="12">
        <v>43337.0</v>
      </c>
      <c r="N431" s="14">
        <v>0.5229166666666667</v>
      </c>
      <c r="O431" s="5">
        <v>1.0</v>
      </c>
      <c r="P431" s="12">
        <v>43337.0</v>
      </c>
      <c r="Q431" s="14">
        <v>0.4951388888888889</v>
      </c>
      <c r="R431" s="5">
        <v>27.86</v>
      </c>
      <c r="S431" s="12">
        <v>43337.0</v>
      </c>
      <c r="T431" s="14">
        <v>0.6180555555555556</v>
      </c>
      <c r="U431" s="5">
        <v>28.76</v>
      </c>
      <c r="V431" s="22">
        <v>43338.0</v>
      </c>
      <c r="W431" s="36">
        <v>0.5868055555555556</v>
      </c>
      <c r="X431" s="5">
        <v>27.15</v>
      </c>
      <c r="BA431" s="17"/>
    </row>
    <row r="432">
      <c r="A432" s="5">
        <v>433.0</v>
      </c>
      <c r="B432" s="5" t="s">
        <v>115</v>
      </c>
      <c r="C432" s="5" t="s">
        <v>127</v>
      </c>
      <c r="D432" s="5">
        <v>25.0</v>
      </c>
      <c r="E432" s="5">
        <v>10.0</v>
      </c>
      <c r="F432" s="5">
        <v>44.0</v>
      </c>
      <c r="H432" s="5" t="s">
        <v>189</v>
      </c>
      <c r="I432" s="12">
        <v>43331.0</v>
      </c>
      <c r="J432" s="12">
        <v>43348.0</v>
      </c>
      <c r="K432" s="12">
        <v>43326.0</v>
      </c>
      <c r="L432" s="9" t="s">
        <v>81</v>
      </c>
      <c r="P432" s="12">
        <v>43337.0</v>
      </c>
      <c r="Q432" s="14">
        <v>0.49583333333333335</v>
      </c>
      <c r="R432" s="5">
        <v>78.34</v>
      </c>
      <c r="S432" s="12">
        <v>43337.0</v>
      </c>
      <c r="T432" s="14">
        <v>0.6180555555555556</v>
      </c>
      <c r="U432" s="5">
        <v>99.13</v>
      </c>
      <c r="V432" s="22">
        <v>43338.0</v>
      </c>
      <c r="W432" s="36">
        <v>0.5868055555555556</v>
      </c>
      <c r="X432" s="5">
        <v>79.05</v>
      </c>
      <c r="Y432" s="12">
        <v>43347.0</v>
      </c>
      <c r="Z432" s="5">
        <v>62.79</v>
      </c>
      <c r="BA432" s="17"/>
    </row>
    <row r="433">
      <c r="A433" s="5">
        <v>434.0</v>
      </c>
      <c r="B433" s="5" t="s">
        <v>115</v>
      </c>
      <c r="C433" s="5" t="s">
        <v>75</v>
      </c>
      <c r="D433" s="5">
        <v>25.0</v>
      </c>
      <c r="E433" s="5">
        <v>10.0</v>
      </c>
      <c r="F433" s="5">
        <v>44.0</v>
      </c>
      <c r="H433" s="5" t="s">
        <v>189</v>
      </c>
      <c r="I433" s="12">
        <v>43331.0</v>
      </c>
      <c r="J433" s="12">
        <v>43338.0</v>
      </c>
      <c r="K433" s="12">
        <v>43326.0</v>
      </c>
      <c r="L433" s="9" t="s">
        <v>81</v>
      </c>
      <c r="M433" s="12">
        <v>43337.0</v>
      </c>
      <c r="N433" s="14">
        <v>0.5236111111111111</v>
      </c>
      <c r="O433" s="5">
        <v>1.0</v>
      </c>
      <c r="P433" s="12">
        <v>43337.0</v>
      </c>
      <c r="Q433" s="14">
        <v>0.49583333333333335</v>
      </c>
      <c r="R433" s="5">
        <v>36.23</v>
      </c>
      <c r="S433" s="12">
        <v>43337.0</v>
      </c>
      <c r="T433" s="14">
        <v>0.6180555555555556</v>
      </c>
      <c r="U433" s="5">
        <v>40.06</v>
      </c>
      <c r="BA433" s="17"/>
    </row>
    <row r="434">
      <c r="A434" s="5">
        <v>435.0</v>
      </c>
      <c r="B434" s="5" t="s">
        <v>115</v>
      </c>
      <c r="C434" s="5" t="s">
        <v>127</v>
      </c>
      <c r="D434" s="5">
        <v>25.0</v>
      </c>
      <c r="E434" s="5">
        <v>10.0</v>
      </c>
      <c r="F434" s="5">
        <v>44.0</v>
      </c>
      <c r="H434" s="5" t="s">
        <v>189</v>
      </c>
      <c r="I434" s="12">
        <v>43331.0</v>
      </c>
      <c r="K434" s="12">
        <v>43326.0</v>
      </c>
      <c r="L434" s="9" t="s">
        <v>81</v>
      </c>
      <c r="P434" s="12">
        <v>43337.0</v>
      </c>
      <c r="Q434" s="14">
        <v>0.4965277777777778</v>
      </c>
      <c r="R434" s="5">
        <v>33.51</v>
      </c>
      <c r="S434" s="12">
        <v>43337.0</v>
      </c>
      <c r="T434" s="14">
        <v>0.6180555555555556</v>
      </c>
      <c r="U434" s="5">
        <v>42.94</v>
      </c>
      <c r="V434" s="22">
        <v>43338.0</v>
      </c>
      <c r="W434" s="36">
        <v>0.5868055555555556</v>
      </c>
      <c r="X434" s="5">
        <v>45.7</v>
      </c>
      <c r="Y434" s="12">
        <v>43344.0</v>
      </c>
      <c r="Z434" s="5">
        <v>241.08</v>
      </c>
      <c r="AA434" s="12">
        <v>43349.0</v>
      </c>
      <c r="AB434" s="5">
        <v>484.66</v>
      </c>
      <c r="BA434" s="17"/>
      <c r="BK434" s="5">
        <v>1.0</v>
      </c>
    </row>
    <row r="435">
      <c r="A435" s="5">
        <v>436.0</v>
      </c>
      <c r="B435" s="5" t="s">
        <v>115</v>
      </c>
      <c r="C435" s="5" t="s">
        <v>75</v>
      </c>
      <c r="D435" s="5">
        <v>25.0</v>
      </c>
      <c r="E435" s="5">
        <v>10.0</v>
      </c>
      <c r="F435" s="5">
        <v>44.0</v>
      </c>
      <c r="H435" s="5" t="s">
        <v>189</v>
      </c>
      <c r="I435" s="12">
        <v>43331.0</v>
      </c>
      <c r="J435" s="12">
        <v>43338.0</v>
      </c>
      <c r="K435" s="12">
        <v>43326.0</v>
      </c>
      <c r="L435" s="9" t="s">
        <v>81</v>
      </c>
      <c r="M435" s="12">
        <v>43337.0</v>
      </c>
      <c r="N435" s="14">
        <v>0.5243055555555556</v>
      </c>
      <c r="O435" s="5">
        <v>1.0</v>
      </c>
      <c r="P435" s="12">
        <v>43337.0</v>
      </c>
      <c r="Q435" s="14">
        <v>0.49722222222222223</v>
      </c>
      <c r="R435" s="5">
        <v>32.14</v>
      </c>
      <c r="S435" s="12">
        <v>43337.0</v>
      </c>
      <c r="T435" s="14">
        <v>0.6180555555555556</v>
      </c>
      <c r="U435" s="5">
        <v>36.72</v>
      </c>
      <c r="BA435" s="17"/>
    </row>
    <row r="436">
      <c r="A436" s="5">
        <v>437.0</v>
      </c>
      <c r="B436" s="5" t="s">
        <v>115</v>
      </c>
      <c r="C436" s="5" t="s">
        <v>127</v>
      </c>
      <c r="D436" s="5">
        <v>25.0</v>
      </c>
      <c r="E436" s="5">
        <v>10.0</v>
      </c>
      <c r="F436" s="5">
        <v>44.0</v>
      </c>
      <c r="H436" s="5" t="s">
        <v>189</v>
      </c>
      <c r="I436" s="12">
        <v>43331.0</v>
      </c>
      <c r="K436" s="12">
        <v>43326.0</v>
      </c>
      <c r="L436" s="9" t="s">
        <v>81</v>
      </c>
      <c r="P436" s="12">
        <v>43337.0</v>
      </c>
      <c r="Q436" s="14">
        <v>0.49722222222222223</v>
      </c>
      <c r="R436" s="5">
        <v>31.95</v>
      </c>
      <c r="S436" s="12">
        <v>43337.0</v>
      </c>
      <c r="T436" s="14">
        <v>0.6180555555555556</v>
      </c>
      <c r="U436" s="5">
        <v>38.12</v>
      </c>
      <c r="V436" s="22">
        <v>43338.0</v>
      </c>
      <c r="W436" s="36">
        <v>0.5868055555555556</v>
      </c>
      <c r="X436" s="5">
        <v>46.05</v>
      </c>
      <c r="Y436" s="12">
        <v>43343.0</v>
      </c>
      <c r="Z436" s="5">
        <v>187.14</v>
      </c>
      <c r="AA436" s="12">
        <v>43347.0</v>
      </c>
      <c r="AB436" s="5">
        <v>749.47</v>
      </c>
      <c r="AI436" s="12">
        <v>43353.0</v>
      </c>
      <c r="AJ436" s="5">
        <v>6698.69</v>
      </c>
      <c r="BA436" s="17"/>
    </row>
    <row r="437">
      <c r="A437" s="5">
        <v>438.0</v>
      </c>
      <c r="B437" s="5" t="s">
        <v>115</v>
      </c>
      <c r="C437" s="5" t="s">
        <v>75</v>
      </c>
      <c r="D437" s="5">
        <v>25.0</v>
      </c>
      <c r="E437" s="5">
        <v>10.0</v>
      </c>
      <c r="F437" s="5">
        <v>44.0</v>
      </c>
      <c r="H437" s="5" t="s">
        <v>189</v>
      </c>
      <c r="I437" s="12">
        <v>43331.0</v>
      </c>
      <c r="J437" s="12">
        <v>43338.0</v>
      </c>
      <c r="K437" s="12">
        <v>43326.0</v>
      </c>
      <c r="L437" s="9" t="s">
        <v>81</v>
      </c>
      <c r="M437" s="12">
        <v>43337.0</v>
      </c>
      <c r="N437" s="14">
        <v>0.5256944444444445</v>
      </c>
      <c r="O437" s="5">
        <v>1.0</v>
      </c>
      <c r="P437" s="12">
        <v>43337.0</v>
      </c>
      <c r="Q437" s="14">
        <v>0.4979166666666667</v>
      </c>
      <c r="R437" s="5">
        <v>73.89</v>
      </c>
      <c r="S437" s="12">
        <v>43337.0</v>
      </c>
      <c r="T437" s="14">
        <v>0.6180555555555556</v>
      </c>
      <c r="U437" s="5">
        <v>84.08</v>
      </c>
      <c r="BA437" s="17"/>
    </row>
    <row r="438">
      <c r="A438" s="5">
        <v>439.0</v>
      </c>
      <c r="B438" s="5" t="s">
        <v>115</v>
      </c>
      <c r="C438" s="5" t="s">
        <v>127</v>
      </c>
      <c r="D438" s="5">
        <v>25.0</v>
      </c>
      <c r="E438" s="5">
        <v>10.0</v>
      </c>
      <c r="F438" s="5">
        <v>44.0</v>
      </c>
      <c r="H438" s="5" t="s">
        <v>189</v>
      </c>
      <c r="I438" s="12">
        <v>43331.0</v>
      </c>
      <c r="K438" s="12">
        <v>43326.0</v>
      </c>
      <c r="L438" s="9" t="s">
        <v>81</v>
      </c>
      <c r="P438" s="12">
        <v>43337.0</v>
      </c>
      <c r="Q438" s="14">
        <v>0.4979166666666667</v>
      </c>
      <c r="R438" s="5">
        <v>40.51</v>
      </c>
      <c r="S438" s="12">
        <v>43337.0</v>
      </c>
      <c r="T438" s="14">
        <v>0.6180555555555556</v>
      </c>
      <c r="U438" s="5">
        <v>46.43</v>
      </c>
      <c r="V438" s="22">
        <v>43338.0</v>
      </c>
      <c r="W438" s="36">
        <v>0.5868055555555556</v>
      </c>
      <c r="X438" s="5">
        <v>52.98</v>
      </c>
      <c r="Y438" s="12">
        <v>43343.0</v>
      </c>
      <c r="Z438" s="5">
        <v>117.61</v>
      </c>
      <c r="AA438" s="12">
        <v>43349.0</v>
      </c>
      <c r="AB438" s="5">
        <v>694.28</v>
      </c>
      <c r="AI438" s="12">
        <v>43361.0</v>
      </c>
      <c r="AJ438" s="5">
        <v>4394.94</v>
      </c>
      <c r="BA438" s="17"/>
      <c r="BK438" s="5">
        <v>1.0</v>
      </c>
    </row>
    <row r="439">
      <c r="A439" s="5">
        <v>440.0</v>
      </c>
      <c r="B439" s="5" t="s">
        <v>115</v>
      </c>
      <c r="C439" s="5" t="s">
        <v>75</v>
      </c>
      <c r="D439" s="5">
        <v>25.0</v>
      </c>
      <c r="E439" s="5">
        <v>10.0</v>
      </c>
      <c r="F439" s="5">
        <v>44.0</v>
      </c>
      <c r="H439" s="5" t="s">
        <v>189</v>
      </c>
      <c r="I439" s="12">
        <v>43331.0</v>
      </c>
      <c r="J439" s="12">
        <v>43338.0</v>
      </c>
      <c r="K439" s="12">
        <v>43326.0</v>
      </c>
      <c r="L439" s="9" t="s">
        <v>81</v>
      </c>
      <c r="M439" s="12">
        <v>43337.0</v>
      </c>
      <c r="N439" s="14">
        <v>0.5263888888888889</v>
      </c>
      <c r="O439" s="5">
        <v>1.0</v>
      </c>
      <c r="P439" s="12">
        <v>43337.0</v>
      </c>
      <c r="Q439" s="14">
        <v>0.4979166666666667</v>
      </c>
      <c r="R439" s="5">
        <v>37.81</v>
      </c>
      <c r="S439" s="12">
        <v>43337.0</v>
      </c>
      <c r="T439" s="14">
        <v>0.6180555555555556</v>
      </c>
      <c r="U439" s="5">
        <v>41.81</v>
      </c>
      <c r="BA439" s="17"/>
    </row>
    <row r="440">
      <c r="A440" s="5">
        <v>441.0</v>
      </c>
      <c r="B440" s="5" t="s">
        <v>115</v>
      </c>
      <c r="C440" s="5" t="s">
        <v>127</v>
      </c>
      <c r="D440" s="5">
        <v>25.0</v>
      </c>
      <c r="E440" s="5">
        <v>10.0</v>
      </c>
      <c r="F440" s="5">
        <v>44.0</v>
      </c>
      <c r="H440" s="5" t="s">
        <v>189</v>
      </c>
      <c r="I440" s="12">
        <v>43331.0</v>
      </c>
      <c r="J440" s="12">
        <v>43338.0</v>
      </c>
      <c r="K440" s="12">
        <v>43326.0</v>
      </c>
      <c r="L440" s="9" t="s">
        <v>81</v>
      </c>
      <c r="P440" s="12">
        <v>43337.0</v>
      </c>
      <c r="Q440" s="14">
        <v>0.4986111111111111</v>
      </c>
      <c r="R440" s="5">
        <v>39.71</v>
      </c>
      <c r="S440" s="12">
        <v>43337.0</v>
      </c>
      <c r="T440" s="14">
        <v>0.6180555555555556</v>
      </c>
      <c r="U440" s="5">
        <v>47.98</v>
      </c>
      <c r="BA440" s="17"/>
    </row>
    <row r="441">
      <c r="A441" s="5">
        <v>442.0</v>
      </c>
      <c r="B441" s="5" t="s">
        <v>115</v>
      </c>
      <c r="C441" s="5" t="s">
        <v>75</v>
      </c>
      <c r="D441" s="5">
        <v>25.0</v>
      </c>
      <c r="E441" s="5">
        <v>10.0</v>
      </c>
      <c r="F441" s="5">
        <v>44.0</v>
      </c>
      <c r="H441" s="5" t="s">
        <v>189</v>
      </c>
      <c r="I441" s="12">
        <v>43330.0</v>
      </c>
      <c r="J441" s="12">
        <v>43338.0</v>
      </c>
      <c r="K441" s="12">
        <v>43326.0</v>
      </c>
      <c r="L441" s="9" t="s">
        <v>81</v>
      </c>
      <c r="M441" s="12">
        <v>43337.0</v>
      </c>
      <c r="N441" s="14">
        <v>0.5722222222222222</v>
      </c>
      <c r="O441" s="5">
        <v>2.0</v>
      </c>
      <c r="P441" s="12">
        <v>43337.0</v>
      </c>
      <c r="Q441" s="14">
        <v>0.5541666666666667</v>
      </c>
      <c r="R441" s="5">
        <v>43.59</v>
      </c>
      <c r="S441" s="12">
        <v>43337.0</v>
      </c>
      <c r="T441" s="14">
        <v>0.6666666666666666</v>
      </c>
      <c r="U441" s="5">
        <v>46.61</v>
      </c>
      <c r="V441" s="12"/>
      <c r="W441" s="14"/>
      <c r="BA441" s="17"/>
    </row>
    <row r="442">
      <c r="A442" s="5">
        <v>443.0</v>
      </c>
      <c r="B442" s="5" t="s">
        <v>115</v>
      </c>
      <c r="C442" s="5" t="s">
        <v>127</v>
      </c>
      <c r="D442" s="5">
        <v>25.0</v>
      </c>
      <c r="E442" s="5">
        <v>10.0</v>
      </c>
      <c r="F442" s="5">
        <v>44.0</v>
      </c>
      <c r="H442" s="5" t="s">
        <v>189</v>
      </c>
      <c r="I442" s="12">
        <v>43330.0</v>
      </c>
      <c r="K442" s="12">
        <v>43326.0</v>
      </c>
      <c r="L442" s="9" t="s">
        <v>81</v>
      </c>
      <c r="P442" s="12">
        <v>43337.0</v>
      </c>
      <c r="Q442" s="14">
        <v>0.5541666666666667</v>
      </c>
      <c r="R442" s="5">
        <v>30.62</v>
      </c>
      <c r="S442" s="12">
        <v>43337.0</v>
      </c>
      <c r="T442" s="14">
        <v>0.6666666666666666</v>
      </c>
      <c r="U442" s="5">
        <v>33.07</v>
      </c>
      <c r="V442" s="22">
        <v>43338.0</v>
      </c>
      <c r="W442" s="36">
        <v>0.5868055555555556</v>
      </c>
      <c r="X442" s="5">
        <v>35.78</v>
      </c>
      <c r="Y442" s="12">
        <v>43344.0</v>
      </c>
      <c r="Z442" s="5">
        <v>181.95</v>
      </c>
      <c r="AA442" s="12">
        <v>43349.0</v>
      </c>
      <c r="AB442" s="5">
        <v>882.81</v>
      </c>
      <c r="AI442" s="12">
        <v>43355.0</v>
      </c>
      <c r="AJ442" s="5">
        <v>4763.42</v>
      </c>
      <c r="BA442" s="17"/>
    </row>
    <row r="443">
      <c r="A443" s="5">
        <v>444.0</v>
      </c>
      <c r="B443" s="5" t="s">
        <v>115</v>
      </c>
      <c r="C443" s="5" t="s">
        <v>75</v>
      </c>
      <c r="D443" s="5">
        <v>25.0</v>
      </c>
      <c r="E443" s="5">
        <v>10.0</v>
      </c>
      <c r="F443" s="5">
        <v>44.0</v>
      </c>
      <c r="H443" s="5" t="s">
        <v>189</v>
      </c>
      <c r="I443" s="12">
        <v>43330.0</v>
      </c>
      <c r="J443" s="23">
        <v>43339.0</v>
      </c>
      <c r="K443" s="12">
        <v>43326.0</v>
      </c>
      <c r="L443" s="9" t="s">
        <v>81</v>
      </c>
      <c r="M443" s="12">
        <v>43337.0</v>
      </c>
      <c r="N443" s="14">
        <v>0.5729166666666666</v>
      </c>
      <c r="O443" s="5">
        <v>1.0</v>
      </c>
      <c r="P443" s="12">
        <v>43337.0</v>
      </c>
      <c r="Q443" s="14">
        <v>0.5548611111111111</v>
      </c>
      <c r="R443" s="5">
        <v>35.71</v>
      </c>
      <c r="S443" s="12">
        <v>43337.0</v>
      </c>
      <c r="T443" s="14">
        <v>0.6666666666666666</v>
      </c>
      <c r="U443" s="5">
        <v>39.66</v>
      </c>
      <c r="V443" s="22">
        <v>43338.0</v>
      </c>
      <c r="W443" s="36">
        <v>0.5868055555555556</v>
      </c>
      <c r="X443" s="5">
        <v>38.92</v>
      </c>
      <c r="BA443" s="17"/>
    </row>
    <row r="444">
      <c r="A444" s="5">
        <v>445.0</v>
      </c>
      <c r="B444" s="5" t="s">
        <v>115</v>
      </c>
      <c r="C444" s="5" t="s">
        <v>127</v>
      </c>
      <c r="D444" s="5">
        <v>25.0</v>
      </c>
      <c r="E444" s="5">
        <v>10.0</v>
      </c>
      <c r="F444" s="5">
        <v>44.0</v>
      </c>
      <c r="H444" s="5" t="s">
        <v>189</v>
      </c>
      <c r="I444" s="12">
        <v>43331.0</v>
      </c>
      <c r="K444" s="12">
        <v>43326.0</v>
      </c>
      <c r="L444" s="9" t="s">
        <v>81</v>
      </c>
      <c r="P444" s="12">
        <v>43337.0</v>
      </c>
      <c r="Q444" s="14">
        <v>0.5576388888888889</v>
      </c>
      <c r="R444" s="5">
        <v>27.38</v>
      </c>
      <c r="S444" s="12">
        <v>43337.0</v>
      </c>
      <c r="T444" s="14">
        <v>0.6666666666666666</v>
      </c>
      <c r="U444" s="5">
        <v>31.28</v>
      </c>
      <c r="V444" s="22">
        <v>43338.0</v>
      </c>
      <c r="W444" s="36">
        <v>0.5868055555555556</v>
      </c>
      <c r="X444" s="5">
        <v>29.96</v>
      </c>
      <c r="Y444" s="12">
        <v>43344.0</v>
      </c>
      <c r="Z444" s="5">
        <v>210.64</v>
      </c>
      <c r="AA444" s="12">
        <v>43348.0</v>
      </c>
      <c r="AB444" s="5">
        <v>1050.89</v>
      </c>
      <c r="AI444" s="12">
        <v>43353.0</v>
      </c>
      <c r="AJ444" s="5">
        <v>5865.26</v>
      </c>
      <c r="BA444" s="17"/>
    </row>
    <row r="445">
      <c r="A445" s="5">
        <v>446.0</v>
      </c>
      <c r="B445" s="5" t="s">
        <v>115</v>
      </c>
      <c r="C445" s="5" t="s">
        <v>75</v>
      </c>
      <c r="D445" s="5">
        <v>25.0</v>
      </c>
      <c r="E445" s="5">
        <v>10.0</v>
      </c>
      <c r="F445" s="5">
        <v>44.0</v>
      </c>
      <c r="H445" s="5" t="s">
        <v>189</v>
      </c>
      <c r="I445" s="12">
        <v>43331.0</v>
      </c>
      <c r="J445" s="12">
        <v>43338.0</v>
      </c>
      <c r="K445" s="12">
        <v>43326.0</v>
      </c>
      <c r="L445" s="9" t="s">
        <v>81</v>
      </c>
      <c r="M445" s="12">
        <v>43337.0</v>
      </c>
      <c r="N445" s="14">
        <v>0.5743055555555555</v>
      </c>
      <c r="O445" s="5">
        <v>1.0</v>
      </c>
      <c r="P445" s="12">
        <v>43337.0</v>
      </c>
      <c r="Q445" s="14">
        <v>0.5583333333333333</v>
      </c>
      <c r="R445" s="5">
        <v>20.57</v>
      </c>
      <c r="S445" s="12">
        <v>43337.0</v>
      </c>
      <c r="T445" s="14">
        <v>0.6666666666666666</v>
      </c>
      <c r="U445" s="5">
        <v>17.99</v>
      </c>
      <c r="BA445" s="17"/>
    </row>
    <row r="446">
      <c r="A446" s="5">
        <v>447.0</v>
      </c>
      <c r="B446" s="5" t="s">
        <v>115</v>
      </c>
      <c r="C446" s="5" t="s">
        <v>127</v>
      </c>
      <c r="D446" s="5">
        <v>25.0</v>
      </c>
      <c r="E446" s="5">
        <v>10.0</v>
      </c>
      <c r="F446" s="5">
        <v>44.0</v>
      </c>
      <c r="H446" s="5" t="s">
        <v>189</v>
      </c>
      <c r="I446" s="12">
        <v>43331.0</v>
      </c>
      <c r="K446" s="12">
        <v>43326.0</v>
      </c>
      <c r="L446" s="9" t="s">
        <v>81</v>
      </c>
      <c r="P446" s="12">
        <v>43337.0</v>
      </c>
      <c r="Q446" s="14">
        <v>0.5590277777777778</v>
      </c>
      <c r="R446" s="5">
        <v>35.71</v>
      </c>
      <c r="S446" s="12">
        <v>43337.0</v>
      </c>
      <c r="T446" s="14">
        <v>0.6666666666666666</v>
      </c>
      <c r="U446" s="5">
        <v>35.35</v>
      </c>
      <c r="V446" s="22">
        <v>43338.0</v>
      </c>
      <c r="W446" s="36">
        <v>0.5868055555555556</v>
      </c>
      <c r="X446" s="5">
        <v>44.6</v>
      </c>
      <c r="Y446" s="12">
        <v>43345.0</v>
      </c>
      <c r="Z446" s="5">
        <v>88.39</v>
      </c>
      <c r="AA446" s="12">
        <v>43351.0</v>
      </c>
      <c r="AB446" s="5">
        <v>283.17</v>
      </c>
      <c r="BA446" s="17"/>
      <c r="BK446" s="5">
        <v>1.0</v>
      </c>
    </row>
    <row r="447">
      <c r="A447" s="5">
        <v>448.0</v>
      </c>
      <c r="B447" s="5" t="s">
        <v>115</v>
      </c>
      <c r="C447" s="5" t="s">
        <v>75</v>
      </c>
      <c r="D447" s="5">
        <v>25.0</v>
      </c>
      <c r="E447" s="5">
        <v>10.0</v>
      </c>
      <c r="F447" s="5">
        <v>44.0</v>
      </c>
      <c r="H447" s="5" t="s">
        <v>189</v>
      </c>
      <c r="I447" s="12">
        <v>43331.0</v>
      </c>
      <c r="J447" s="12">
        <v>43349.0</v>
      </c>
      <c r="K447" s="12">
        <v>43326.0</v>
      </c>
      <c r="L447" s="9" t="s">
        <v>81</v>
      </c>
      <c r="M447" s="12">
        <v>43337.0</v>
      </c>
      <c r="N447" s="14">
        <v>0.5756944444444444</v>
      </c>
      <c r="O447" s="5">
        <v>1.0</v>
      </c>
      <c r="P447" s="12">
        <v>43337.0</v>
      </c>
      <c r="Q447" s="14">
        <v>0.5597222222222222</v>
      </c>
      <c r="R447" s="5">
        <v>24.06</v>
      </c>
      <c r="S447" s="12">
        <v>43337.0</v>
      </c>
      <c r="T447" s="14">
        <v>0.6666666666666666</v>
      </c>
      <c r="U447" s="5">
        <v>27.53</v>
      </c>
      <c r="V447" s="22">
        <v>43338.0</v>
      </c>
      <c r="W447" s="36">
        <v>0.5868055555555556</v>
      </c>
      <c r="X447" s="5">
        <v>28.2</v>
      </c>
      <c r="Y447" s="12">
        <v>43345.0</v>
      </c>
      <c r="Z447" s="5">
        <v>79.58</v>
      </c>
      <c r="BA447" s="17"/>
    </row>
    <row r="448">
      <c r="A448" s="5">
        <v>449.0</v>
      </c>
      <c r="B448" s="5" t="s">
        <v>115</v>
      </c>
      <c r="C448" s="5" t="s">
        <v>127</v>
      </c>
      <c r="D448" s="5">
        <v>25.0</v>
      </c>
      <c r="E448" s="5">
        <v>10.0</v>
      </c>
      <c r="F448" s="5">
        <v>44.0</v>
      </c>
      <c r="H448" s="5" t="s">
        <v>189</v>
      </c>
      <c r="I448" s="12">
        <v>43331.0</v>
      </c>
      <c r="J448" s="12">
        <v>43353.0</v>
      </c>
      <c r="K448" s="12">
        <v>43326.0</v>
      </c>
      <c r="L448" s="9" t="s">
        <v>81</v>
      </c>
      <c r="P448" s="12">
        <v>43337.0</v>
      </c>
      <c r="Q448" s="14">
        <v>0.5604166666666667</v>
      </c>
      <c r="R448" s="5">
        <v>13.63</v>
      </c>
      <c r="S448" s="12">
        <v>43337.0</v>
      </c>
      <c r="T448" s="14">
        <v>0.6666666666666666</v>
      </c>
      <c r="U448" s="5">
        <v>17.7</v>
      </c>
      <c r="V448" s="22">
        <v>43338.0</v>
      </c>
      <c r="W448" s="36">
        <v>0.5868055555555556</v>
      </c>
      <c r="X448" s="5">
        <v>24.86</v>
      </c>
      <c r="Y448" s="12">
        <v>43343.0</v>
      </c>
      <c r="Z448" s="5">
        <v>49.11</v>
      </c>
      <c r="AA448" s="12">
        <v>43348.0</v>
      </c>
      <c r="AB448" s="5">
        <v>65.82</v>
      </c>
      <c r="BA448" s="17"/>
      <c r="BK448" s="5"/>
      <c r="BL448" s="5" t="s">
        <v>192</v>
      </c>
    </row>
    <row r="449">
      <c r="A449" s="5">
        <v>450.0</v>
      </c>
      <c r="B449" s="5" t="s">
        <v>115</v>
      </c>
      <c r="C449" s="5" t="s">
        <v>75</v>
      </c>
      <c r="D449" s="5">
        <v>25.0</v>
      </c>
      <c r="E449" s="5">
        <v>10.0</v>
      </c>
      <c r="F449" s="5">
        <v>44.0</v>
      </c>
      <c r="H449" s="5" t="s">
        <v>189</v>
      </c>
      <c r="I449" s="12">
        <v>43329.0</v>
      </c>
      <c r="J449" s="12">
        <v>43340.0</v>
      </c>
      <c r="K449" s="12">
        <v>43326.0</v>
      </c>
      <c r="L449" s="9" t="s">
        <v>81</v>
      </c>
      <c r="M449" s="12">
        <v>43337.0</v>
      </c>
      <c r="N449" s="14">
        <v>0.5763888888888888</v>
      </c>
      <c r="O449" s="5">
        <v>1.0</v>
      </c>
      <c r="P449" s="12">
        <v>43337.0</v>
      </c>
      <c r="Q449" s="14">
        <v>0.5652777777777778</v>
      </c>
      <c r="R449" s="5">
        <v>29.71</v>
      </c>
      <c r="S449" s="12">
        <v>43337.0</v>
      </c>
      <c r="T449" s="14">
        <v>0.6666666666666666</v>
      </c>
      <c r="U449" s="5">
        <v>31.65</v>
      </c>
      <c r="V449" s="22">
        <v>43338.0</v>
      </c>
      <c r="W449" s="36">
        <v>0.5868055555555556</v>
      </c>
      <c r="X449" s="5">
        <v>31.36</v>
      </c>
      <c r="BA449" s="17"/>
    </row>
    <row r="450">
      <c r="A450" s="5">
        <v>451.0</v>
      </c>
      <c r="B450" s="5" t="s">
        <v>115</v>
      </c>
      <c r="C450" s="5" t="s">
        <v>127</v>
      </c>
      <c r="D450" s="5">
        <v>25.0</v>
      </c>
      <c r="E450" s="5">
        <v>10.0</v>
      </c>
      <c r="F450" s="5">
        <v>44.0</v>
      </c>
      <c r="H450" s="5" t="s">
        <v>189</v>
      </c>
      <c r="I450" s="12">
        <v>43329.0</v>
      </c>
      <c r="K450" s="12">
        <v>43326.0</v>
      </c>
      <c r="L450" s="9" t="s">
        <v>81</v>
      </c>
      <c r="P450" s="12">
        <v>43337.0</v>
      </c>
      <c r="Q450" s="14">
        <v>0.5659722222222222</v>
      </c>
      <c r="R450" s="5">
        <v>17.15</v>
      </c>
      <c r="S450" s="12">
        <v>43337.0</v>
      </c>
      <c r="T450" s="14">
        <v>0.6666666666666666</v>
      </c>
      <c r="U450" s="5">
        <v>19.39</v>
      </c>
      <c r="V450" s="22">
        <v>43338.0</v>
      </c>
      <c r="W450" s="36">
        <v>0.5868055555555556</v>
      </c>
      <c r="X450" s="5">
        <v>30.01</v>
      </c>
      <c r="Y450" s="12">
        <v>43344.0</v>
      </c>
      <c r="Z450" s="5">
        <v>76.3</v>
      </c>
      <c r="AA450" s="12">
        <v>43350.0</v>
      </c>
      <c r="AB450" s="5">
        <v>194.85</v>
      </c>
      <c r="AD450" s="12">
        <v>43361.0</v>
      </c>
      <c r="AE450" s="5">
        <v>919.83</v>
      </c>
      <c r="BA450" s="17"/>
      <c r="BK450" s="5">
        <v>1.0</v>
      </c>
    </row>
    <row r="451">
      <c r="A451" s="5">
        <v>452.0</v>
      </c>
      <c r="B451" s="5" t="s">
        <v>115</v>
      </c>
      <c r="C451" s="5" t="s">
        <v>75</v>
      </c>
      <c r="D451" s="5">
        <v>25.0</v>
      </c>
      <c r="E451" s="5">
        <v>10.0</v>
      </c>
      <c r="F451" s="5">
        <v>44.0</v>
      </c>
      <c r="H451" s="5" t="s">
        <v>189</v>
      </c>
      <c r="I451" s="12">
        <v>43329.0</v>
      </c>
      <c r="J451" s="23">
        <v>43339.0</v>
      </c>
      <c r="K451" s="12">
        <v>43326.0</v>
      </c>
      <c r="L451" s="9" t="s">
        <v>81</v>
      </c>
      <c r="M451" s="12">
        <v>43337.0</v>
      </c>
      <c r="N451" s="14">
        <v>0.5770833333333333</v>
      </c>
      <c r="O451" s="5">
        <v>1.0</v>
      </c>
      <c r="P451" s="12">
        <v>43337.0</v>
      </c>
      <c r="Q451" s="14">
        <v>0.5666666666666667</v>
      </c>
      <c r="R451" s="5">
        <v>27.04</v>
      </c>
      <c r="S451" s="12">
        <v>43337.0</v>
      </c>
      <c r="T451" s="14">
        <v>0.6666666666666666</v>
      </c>
      <c r="U451" s="5">
        <v>30.08</v>
      </c>
      <c r="V451" s="22">
        <v>43338.0</v>
      </c>
      <c r="W451" s="36">
        <v>0.5868055555555556</v>
      </c>
      <c r="X451" s="5">
        <v>29.45</v>
      </c>
      <c r="BA451" s="17"/>
    </row>
    <row r="452">
      <c r="A452" s="5">
        <v>453.0</v>
      </c>
      <c r="B452" s="5" t="s">
        <v>115</v>
      </c>
      <c r="C452" s="5" t="s">
        <v>127</v>
      </c>
      <c r="D452" s="5">
        <v>25.0</v>
      </c>
      <c r="E452" s="5">
        <v>10.0</v>
      </c>
      <c r="F452" s="5">
        <v>44.0</v>
      </c>
      <c r="H452" s="5" t="s">
        <v>189</v>
      </c>
      <c r="I452" s="12">
        <v>43329.0</v>
      </c>
      <c r="J452" s="12">
        <v>43361.0</v>
      </c>
      <c r="K452" s="12">
        <v>43326.0</v>
      </c>
      <c r="L452" s="9" t="s">
        <v>81</v>
      </c>
      <c r="P452" s="12">
        <v>43337.0</v>
      </c>
      <c r="Q452" s="14">
        <v>0.5666666666666667</v>
      </c>
      <c r="R452" s="5">
        <v>15.65</v>
      </c>
      <c r="S452" s="12">
        <v>43337.0</v>
      </c>
      <c r="T452" s="14">
        <v>0.6666666666666666</v>
      </c>
      <c r="U452" s="5">
        <v>15.92</v>
      </c>
      <c r="V452" s="22">
        <v>43338.0</v>
      </c>
      <c r="W452" s="36">
        <v>0.5868055555555556</v>
      </c>
      <c r="X452" s="5">
        <v>16.92</v>
      </c>
      <c r="Y452" s="12">
        <v>43346.0</v>
      </c>
      <c r="Z452" s="5">
        <v>38.05</v>
      </c>
      <c r="AA452" s="12"/>
      <c r="BA452" s="17"/>
      <c r="BK452" s="5">
        <v>1.0</v>
      </c>
    </row>
    <row r="453">
      <c r="A453" s="5">
        <v>454.0</v>
      </c>
      <c r="B453" s="5" t="s">
        <v>115</v>
      </c>
      <c r="C453" s="5" t="s">
        <v>75</v>
      </c>
      <c r="D453" s="5">
        <v>25.0</v>
      </c>
      <c r="E453" s="5">
        <v>10.0</v>
      </c>
      <c r="F453" s="5">
        <v>44.0</v>
      </c>
      <c r="H453" s="5" t="s">
        <v>189</v>
      </c>
      <c r="I453" s="12">
        <v>43329.0</v>
      </c>
      <c r="J453" s="12">
        <v>43338.0</v>
      </c>
      <c r="K453" s="12">
        <v>43326.0</v>
      </c>
      <c r="L453" s="9" t="s">
        <v>81</v>
      </c>
      <c r="M453" s="12">
        <v>43337.0</v>
      </c>
      <c r="N453" s="14">
        <v>0.5777777777777777</v>
      </c>
      <c r="O453" s="5">
        <v>1.0</v>
      </c>
      <c r="P453" s="12">
        <v>43337.0</v>
      </c>
      <c r="Q453" s="14">
        <v>0.5673611111111111</v>
      </c>
      <c r="R453" s="5">
        <v>28.43</v>
      </c>
      <c r="S453" s="12">
        <v>43337.0</v>
      </c>
      <c r="T453" s="14">
        <v>0.6666666666666666</v>
      </c>
      <c r="U453" s="5">
        <v>30.21</v>
      </c>
      <c r="BA453" s="17"/>
    </row>
    <row r="454">
      <c r="A454" s="5">
        <v>455.0</v>
      </c>
      <c r="B454" s="5" t="s">
        <v>115</v>
      </c>
      <c r="C454" s="5" t="s">
        <v>127</v>
      </c>
      <c r="D454" s="5">
        <v>25.0</v>
      </c>
      <c r="E454" s="5">
        <v>10.0</v>
      </c>
      <c r="F454" s="5">
        <v>44.0</v>
      </c>
      <c r="H454" s="5" t="s">
        <v>189</v>
      </c>
      <c r="I454" s="12">
        <v>43329.0</v>
      </c>
      <c r="J454" s="12">
        <v>43361.0</v>
      </c>
      <c r="K454" s="12">
        <v>43326.0</v>
      </c>
      <c r="L454" s="9" t="s">
        <v>81</v>
      </c>
      <c r="P454" s="12">
        <v>43337.0</v>
      </c>
      <c r="Q454" s="14">
        <v>0.5673611111111111</v>
      </c>
      <c r="R454" s="5">
        <v>21.19</v>
      </c>
      <c r="S454" s="12">
        <v>43337.0</v>
      </c>
      <c r="T454" s="14">
        <v>0.6666666666666666</v>
      </c>
      <c r="U454" s="5">
        <v>23.97</v>
      </c>
      <c r="V454" s="22">
        <v>43338.0</v>
      </c>
      <c r="W454" s="36">
        <v>0.5868055555555556</v>
      </c>
      <c r="X454" s="5">
        <v>36.38</v>
      </c>
      <c r="Y454" s="12">
        <v>43343.0</v>
      </c>
      <c r="Z454" s="5">
        <v>140.77</v>
      </c>
      <c r="AA454" s="12">
        <v>43348.0</v>
      </c>
      <c r="AB454" s="5">
        <v>858.7</v>
      </c>
      <c r="BA454" s="17"/>
      <c r="BK454" s="5">
        <v>1.0</v>
      </c>
    </row>
    <row r="455">
      <c r="A455" s="5">
        <v>456.0</v>
      </c>
      <c r="B455" s="5" t="s">
        <v>115</v>
      </c>
      <c r="C455" s="5" t="s">
        <v>75</v>
      </c>
      <c r="D455" s="5">
        <v>25.0</v>
      </c>
      <c r="E455" s="5">
        <v>10.0</v>
      </c>
      <c r="F455" s="5">
        <v>44.0</v>
      </c>
      <c r="H455" s="5" t="s">
        <v>189</v>
      </c>
      <c r="I455" s="12">
        <v>43329.0</v>
      </c>
      <c r="J455" s="12">
        <v>43338.0</v>
      </c>
      <c r="K455" s="12">
        <v>43326.0</v>
      </c>
      <c r="L455" s="9" t="s">
        <v>81</v>
      </c>
      <c r="M455" s="12">
        <v>43337.0</v>
      </c>
      <c r="N455" s="14">
        <v>0.5798611111111112</v>
      </c>
      <c r="O455" s="5">
        <v>1.0</v>
      </c>
      <c r="P455" s="12">
        <v>43337.0</v>
      </c>
      <c r="Q455" s="14">
        <v>0.5680555555555555</v>
      </c>
      <c r="R455" s="5">
        <v>19.66</v>
      </c>
      <c r="S455" s="12">
        <v>43337.0</v>
      </c>
      <c r="T455" s="14">
        <v>0.6666666666666666</v>
      </c>
      <c r="U455" s="5">
        <v>19.19</v>
      </c>
      <c r="BA455" s="17"/>
    </row>
    <row r="456">
      <c r="A456" s="5">
        <v>457.0</v>
      </c>
      <c r="B456" s="5" t="s">
        <v>115</v>
      </c>
      <c r="C456" s="5" t="s">
        <v>127</v>
      </c>
      <c r="D456" s="5">
        <v>25.0</v>
      </c>
      <c r="E456" s="5">
        <v>10.0</v>
      </c>
      <c r="F456" s="5">
        <v>44.0</v>
      </c>
      <c r="H456" s="5" t="s">
        <v>189</v>
      </c>
      <c r="I456" s="12">
        <v>43329.0</v>
      </c>
      <c r="J456" s="12">
        <v>43352.0</v>
      </c>
      <c r="K456" s="12">
        <v>43326.0</v>
      </c>
      <c r="L456" s="9" t="s">
        <v>81</v>
      </c>
      <c r="P456" s="12">
        <v>43337.0</v>
      </c>
      <c r="Q456" s="14">
        <v>0.56875</v>
      </c>
      <c r="R456" s="5">
        <v>22.21</v>
      </c>
      <c r="S456" s="12">
        <v>43337.0</v>
      </c>
      <c r="T456" s="14">
        <v>0.6666666666666666</v>
      </c>
      <c r="U456" s="5">
        <v>23.86</v>
      </c>
      <c r="V456" s="22">
        <v>43338.0</v>
      </c>
      <c r="W456" s="36">
        <v>0.5868055555555556</v>
      </c>
      <c r="X456" s="5">
        <v>22.45</v>
      </c>
      <c r="BA456" s="17"/>
    </row>
    <row r="457">
      <c r="A457" s="5">
        <v>458.0</v>
      </c>
      <c r="B457" s="5" t="s">
        <v>115</v>
      </c>
      <c r="C457" s="5" t="s">
        <v>75</v>
      </c>
      <c r="D457" s="5">
        <v>25.0</v>
      </c>
      <c r="E457" s="5">
        <v>10.0</v>
      </c>
      <c r="F457" s="5">
        <v>44.0</v>
      </c>
      <c r="H457" s="5" t="s">
        <v>189</v>
      </c>
      <c r="I457" s="12">
        <v>43329.0</v>
      </c>
      <c r="J457" s="12">
        <v>43337.0</v>
      </c>
      <c r="K457" s="12">
        <v>43326.0</v>
      </c>
      <c r="L457" s="9" t="s">
        <v>81</v>
      </c>
      <c r="M457" s="12"/>
      <c r="P457" s="12">
        <v>43337.0</v>
      </c>
      <c r="Q457" s="14">
        <v>0.56875</v>
      </c>
      <c r="R457" s="5">
        <v>22.67</v>
      </c>
      <c r="S457" s="12"/>
      <c r="T457" s="14"/>
      <c r="BA457" s="17"/>
    </row>
    <row r="458">
      <c r="A458" s="5">
        <v>459.0</v>
      </c>
      <c r="B458" s="5" t="s">
        <v>115</v>
      </c>
      <c r="C458" s="5" t="s">
        <v>127</v>
      </c>
      <c r="D458" s="5">
        <v>25.0</v>
      </c>
      <c r="E458" s="5">
        <v>10.0</v>
      </c>
      <c r="F458" s="5">
        <v>44.0</v>
      </c>
      <c r="H458" s="5" t="s">
        <v>189</v>
      </c>
      <c r="I458" s="12">
        <v>43329.0</v>
      </c>
      <c r="K458" s="12">
        <v>43326.0</v>
      </c>
      <c r="L458" s="9" t="s">
        <v>81</v>
      </c>
      <c r="P458" s="12">
        <v>43337.0</v>
      </c>
      <c r="Q458" s="14">
        <v>0.56875</v>
      </c>
      <c r="R458" s="5">
        <v>25.36</v>
      </c>
      <c r="S458" s="12">
        <v>43337.0</v>
      </c>
      <c r="T458" s="14">
        <v>0.6666666666666666</v>
      </c>
      <c r="U458" s="5">
        <v>31.91</v>
      </c>
      <c r="V458" s="22">
        <v>43338.0</v>
      </c>
      <c r="W458" s="36">
        <v>0.5868055555555556</v>
      </c>
      <c r="X458" s="5">
        <v>47.58</v>
      </c>
      <c r="Y458" s="12">
        <v>43343.0</v>
      </c>
      <c r="Z458" s="5">
        <v>135.39</v>
      </c>
      <c r="AA458" s="12">
        <v>43347.0</v>
      </c>
      <c r="AB458" s="5">
        <v>464.72</v>
      </c>
      <c r="AC458" s="5">
        <v>1.0</v>
      </c>
      <c r="AD458" s="12">
        <v>43353.0</v>
      </c>
      <c r="AE458" s="5">
        <v>1369.92</v>
      </c>
      <c r="AI458" s="12">
        <v>43361.0</v>
      </c>
      <c r="AJ458" s="5">
        <v>4841.88</v>
      </c>
      <c r="BA458" s="17"/>
      <c r="BK458" s="5">
        <v>1.0</v>
      </c>
    </row>
    <row r="459">
      <c r="A459" s="5">
        <v>460.0</v>
      </c>
      <c r="B459" s="5" t="s">
        <v>115</v>
      </c>
      <c r="C459" s="5" t="s">
        <v>75</v>
      </c>
      <c r="D459" s="5">
        <v>25.0</v>
      </c>
      <c r="E459" s="5">
        <v>10.0</v>
      </c>
      <c r="F459" s="5">
        <v>44.0</v>
      </c>
      <c r="H459" s="5" t="s">
        <v>189</v>
      </c>
      <c r="I459" s="12">
        <v>43331.0</v>
      </c>
      <c r="J459" s="12">
        <v>43340.0</v>
      </c>
      <c r="K459" s="12">
        <v>43326.0</v>
      </c>
      <c r="L459" s="9" t="s">
        <v>81</v>
      </c>
      <c r="M459" s="12">
        <v>43338.0</v>
      </c>
      <c r="N459" s="14">
        <v>0.3798611111111111</v>
      </c>
      <c r="O459" s="5">
        <v>1.0</v>
      </c>
      <c r="P459" s="12">
        <v>43338.0</v>
      </c>
      <c r="Q459" s="14">
        <v>0.3590277777777778</v>
      </c>
      <c r="R459" s="5">
        <v>37.39</v>
      </c>
      <c r="S459" s="12">
        <v>43338.0</v>
      </c>
      <c r="T459" s="14">
        <v>0.4548611111111111</v>
      </c>
      <c r="U459" s="5">
        <v>38.47</v>
      </c>
      <c r="V459" s="12">
        <v>43339.0</v>
      </c>
      <c r="W459" s="14">
        <v>0.45208333333333334</v>
      </c>
      <c r="X459" s="5">
        <v>31.47</v>
      </c>
      <c r="BA459" s="17"/>
    </row>
    <row r="460">
      <c r="A460" s="5">
        <v>461.0</v>
      </c>
      <c r="B460" s="5" t="s">
        <v>115</v>
      </c>
      <c r="C460" s="5" t="s">
        <v>127</v>
      </c>
      <c r="D460" s="5">
        <v>25.0</v>
      </c>
      <c r="E460" s="5">
        <v>10.0</v>
      </c>
      <c r="F460" s="5">
        <v>44.0</v>
      </c>
      <c r="H460" s="5" t="s">
        <v>189</v>
      </c>
      <c r="I460" s="12">
        <v>43331.0</v>
      </c>
      <c r="K460" s="12">
        <v>43326.0</v>
      </c>
      <c r="L460" s="9" t="s">
        <v>81</v>
      </c>
      <c r="M460" s="12"/>
      <c r="P460" s="12">
        <v>43338.0</v>
      </c>
      <c r="Q460" s="14">
        <v>0.3597222222222222</v>
      </c>
      <c r="R460" s="5">
        <v>38.71</v>
      </c>
      <c r="S460" s="12">
        <v>43338.0</v>
      </c>
      <c r="T460" s="14">
        <v>0.4548611111111111</v>
      </c>
      <c r="U460" s="5">
        <v>41.55</v>
      </c>
      <c r="V460" s="12">
        <v>43339.0</v>
      </c>
      <c r="W460" s="14">
        <v>0.45208333333333334</v>
      </c>
      <c r="X460" s="5">
        <v>45.65</v>
      </c>
      <c r="Y460" s="12">
        <v>43344.0</v>
      </c>
      <c r="Z460" s="5">
        <v>200.21</v>
      </c>
      <c r="AA460" s="12">
        <v>43350.0</v>
      </c>
      <c r="AB460" s="5">
        <v>1005.11</v>
      </c>
      <c r="AI460" s="12">
        <v>43361.0</v>
      </c>
      <c r="AJ460" s="5">
        <v>4517.24</v>
      </c>
      <c r="BA460" s="17"/>
      <c r="BK460" s="5">
        <v>1.0</v>
      </c>
    </row>
    <row r="461">
      <c r="A461" s="5">
        <v>462.0</v>
      </c>
      <c r="B461" s="5" t="s">
        <v>115</v>
      </c>
      <c r="C461" s="5" t="s">
        <v>75</v>
      </c>
      <c r="D461" s="5">
        <v>25.0</v>
      </c>
      <c r="E461" s="5">
        <v>10.0</v>
      </c>
      <c r="F461" s="5">
        <v>44.0</v>
      </c>
      <c r="H461" s="5" t="s">
        <v>189</v>
      </c>
      <c r="I461" s="12">
        <v>43329.0</v>
      </c>
      <c r="J461" s="12">
        <v>43348.0</v>
      </c>
      <c r="K461" s="12">
        <v>43326.0</v>
      </c>
      <c r="L461" s="9" t="s">
        <v>81</v>
      </c>
      <c r="M461" s="12">
        <v>43338.0</v>
      </c>
      <c r="N461" s="14">
        <v>0.3784722222222222</v>
      </c>
      <c r="O461" s="5">
        <v>1.0</v>
      </c>
      <c r="P461" s="12">
        <v>43338.0</v>
      </c>
      <c r="Q461" s="14">
        <v>0.36180555555555555</v>
      </c>
      <c r="R461" s="5">
        <v>31.51</v>
      </c>
      <c r="S461" s="12">
        <v>43338.0</v>
      </c>
      <c r="T461" s="14">
        <v>0.4548611111111111</v>
      </c>
      <c r="U461" s="5">
        <v>35.57</v>
      </c>
      <c r="V461" s="12">
        <v>43339.0</v>
      </c>
      <c r="W461" s="14">
        <v>0.45208333333333334</v>
      </c>
      <c r="X461" s="5">
        <v>37.03</v>
      </c>
      <c r="Y461" s="12">
        <v>43345.0</v>
      </c>
      <c r="Z461" s="5">
        <v>58.82</v>
      </c>
      <c r="BA461" s="17"/>
    </row>
    <row r="462">
      <c r="A462" s="5">
        <v>463.0</v>
      </c>
      <c r="B462" s="5" t="s">
        <v>115</v>
      </c>
      <c r="C462" s="5" t="s">
        <v>127</v>
      </c>
      <c r="D462" s="5">
        <v>25.0</v>
      </c>
      <c r="E462" s="5">
        <v>10.0</v>
      </c>
      <c r="F462" s="5">
        <v>44.0</v>
      </c>
      <c r="H462" s="5" t="s">
        <v>189</v>
      </c>
      <c r="I462" s="12">
        <v>43329.0</v>
      </c>
      <c r="J462" s="12">
        <v>43347.0</v>
      </c>
      <c r="K462" s="12">
        <v>43326.0</v>
      </c>
      <c r="L462" s="9" t="s">
        <v>81</v>
      </c>
      <c r="M462" s="12"/>
      <c r="P462" s="12">
        <v>43338.0</v>
      </c>
      <c r="Q462" s="14">
        <v>0.3638888888888889</v>
      </c>
      <c r="R462" s="5">
        <v>11.45</v>
      </c>
      <c r="S462" s="12">
        <v>43338.0</v>
      </c>
      <c r="T462" s="14">
        <v>0.4548611111111111</v>
      </c>
      <c r="U462" s="5">
        <v>11.55</v>
      </c>
      <c r="V462" s="12">
        <v>43339.0</v>
      </c>
      <c r="W462" s="14">
        <v>0.45208333333333334</v>
      </c>
      <c r="X462" s="5">
        <v>10.08</v>
      </c>
      <c r="Y462" s="12">
        <v>43346.0</v>
      </c>
      <c r="Z462" s="5">
        <v>14.07</v>
      </c>
      <c r="BA462" s="17"/>
    </row>
    <row r="463">
      <c r="A463" s="5">
        <v>464.0</v>
      </c>
      <c r="B463" s="5" t="s">
        <v>115</v>
      </c>
      <c r="C463" s="5" t="s">
        <v>75</v>
      </c>
      <c r="D463" s="5">
        <v>25.0</v>
      </c>
      <c r="E463" s="5">
        <v>10.0</v>
      </c>
      <c r="F463" s="5">
        <v>44.0</v>
      </c>
      <c r="H463" s="5" t="s">
        <v>189</v>
      </c>
      <c r="I463" s="12">
        <v>43329.0</v>
      </c>
      <c r="J463" s="12">
        <v>43341.0</v>
      </c>
      <c r="K463" s="12">
        <v>43326.0</v>
      </c>
      <c r="L463" s="9" t="s">
        <v>81</v>
      </c>
      <c r="M463" s="12">
        <v>43338.0</v>
      </c>
      <c r="N463" s="14">
        <v>0.37777777777777777</v>
      </c>
      <c r="O463" s="5">
        <v>1.0</v>
      </c>
      <c r="P463" s="12">
        <v>43338.0</v>
      </c>
      <c r="Q463" s="14">
        <v>0.36666666666666664</v>
      </c>
      <c r="R463" s="5">
        <v>13.46</v>
      </c>
      <c r="S463" s="12">
        <v>43338.0</v>
      </c>
      <c r="T463" s="14">
        <v>0.4548611111111111</v>
      </c>
      <c r="U463" s="5">
        <v>15.24</v>
      </c>
      <c r="V463" s="12">
        <v>43339.0</v>
      </c>
      <c r="W463" s="14">
        <v>0.45208333333333334</v>
      </c>
      <c r="X463" s="5">
        <v>17.09</v>
      </c>
      <c r="BA463" s="17"/>
    </row>
    <row r="464">
      <c r="A464" s="5">
        <v>465.0</v>
      </c>
      <c r="B464" s="5" t="s">
        <v>115</v>
      </c>
      <c r="C464" s="5" t="s">
        <v>127</v>
      </c>
      <c r="D464" s="5">
        <v>25.0</v>
      </c>
      <c r="E464" s="5">
        <v>10.0</v>
      </c>
      <c r="F464" s="5">
        <v>44.0</v>
      </c>
      <c r="H464" s="5" t="s">
        <v>189</v>
      </c>
      <c r="I464" s="12">
        <v>43329.0</v>
      </c>
      <c r="J464" s="12">
        <v>43339.0</v>
      </c>
      <c r="K464" s="12">
        <v>43326.0</v>
      </c>
      <c r="L464" s="9" t="s">
        <v>81</v>
      </c>
      <c r="M464" s="12"/>
      <c r="P464" s="12">
        <v>43338.0</v>
      </c>
      <c r="Q464" s="14">
        <v>0.3680555555555556</v>
      </c>
      <c r="R464" s="5">
        <v>15.88</v>
      </c>
      <c r="S464" s="12">
        <v>43338.0</v>
      </c>
      <c r="T464" s="14">
        <v>0.4548611111111111</v>
      </c>
      <c r="U464" s="5">
        <v>15.92</v>
      </c>
      <c r="BA464" s="17"/>
    </row>
    <row r="465">
      <c r="A465" s="5">
        <v>466.0</v>
      </c>
      <c r="B465" s="5" t="s">
        <v>115</v>
      </c>
      <c r="C465" s="5" t="s">
        <v>75</v>
      </c>
      <c r="D465" s="5">
        <v>25.0</v>
      </c>
      <c r="E465" s="5">
        <v>10.0</v>
      </c>
      <c r="F465" s="5">
        <v>44.0</v>
      </c>
      <c r="H465" s="5" t="s">
        <v>189</v>
      </c>
      <c r="I465" s="12">
        <v>43328.0</v>
      </c>
      <c r="J465" s="12">
        <v>43340.0</v>
      </c>
      <c r="K465" s="12">
        <v>43326.0</v>
      </c>
      <c r="L465" s="9" t="s">
        <v>81</v>
      </c>
      <c r="M465" s="12">
        <v>43338.0</v>
      </c>
      <c r="N465" s="14">
        <v>0.3770833333333333</v>
      </c>
      <c r="O465" s="5">
        <v>2.0</v>
      </c>
      <c r="P465" s="12">
        <v>43338.0</v>
      </c>
      <c r="Q465" s="14">
        <v>0.36875</v>
      </c>
      <c r="R465" s="5">
        <v>35.69</v>
      </c>
      <c r="S465" s="12">
        <v>43338.0</v>
      </c>
      <c r="T465" s="14">
        <v>0.4548611111111111</v>
      </c>
      <c r="U465" s="5">
        <v>37.18</v>
      </c>
      <c r="V465" s="12">
        <v>43339.0</v>
      </c>
      <c r="W465" s="14">
        <v>0.45208333333333334</v>
      </c>
      <c r="X465" s="5">
        <v>36.88</v>
      </c>
      <c r="BA465" s="17"/>
    </row>
    <row r="466">
      <c r="A466" s="5">
        <v>467.0</v>
      </c>
      <c r="B466" s="5" t="s">
        <v>115</v>
      </c>
      <c r="C466" s="5" t="s">
        <v>127</v>
      </c>
      <c r="D466" s="5">
        <v>25.0</v>
      </c>
      <c r="E466" s="5">
        <v>10.0</v>
      </c>
      <c r="F466" s="5">
        <v>44.0</v>
      </c>
      <c r="H466" s="5" t="s">
        <v>189</v>
      </c>
      <c r="I466" s="12">
        <v>43330.0</v>
      </c>
      <c r="J466" s="12">
        <v>43340.0</v>
      </c>
      <c r="K466" s="12">
        <v>43326.0</v>
      </c>
      <c r="L466" s="9" t="s">
        <v>81</v>
      </c>
      <c r="M466" s="12"/>
      <c r="P466" s="12">
        <v>43338.0</v>
      </c>
      <c r="Q466" s="14">
        <v>0.3701388888888889</v>
      </c>
      <c r="R466" s="5">
        <v>36.75</v>
      </c>
      <c r="S466" s="12">
        <v>43338.0</v>
      </c>
      <c r="T466" s="14">
        <v>0.4548611111111111</v>
      </c>
      <c r="U466" s="5">
        <v>40.99</v>
      </c>
      <c r="V466" s="12">
        <v>43339.0</v>
      </c>
      <c r="W466" s="14">
        <v>0.45208333333333334</v>
      </c>
      <c r="X466" s="5">
        <v>32.7</v>
      </c>
      <c r="BA466" s="17"/>
    </row>
    <row r="467">
      <c r="A467" s="5">
        <v>468.0</v>
      </c>
      <c r="B467" s="5" t="s">
        <v>115</v>
      </c>
      <c r="C467" s="5" t="s">
        <v>75</v>
      </c>
      <c r="D467" s="5">
        <v>25.0</v>
      </c>
      <c r="E467" s="5">
        <v>10.0</v>
      </c>
      <c r="F467" s="5">
        <v>44.0</v>
      </c>
      <c r="H467" s="5" t="s">
        <v>189</v>
      </c>
      <c r="I467" s="12">
        <v>43330.0</v>
      </c>
      <c r="J467" s="12">
        <v>43341.0</v>
      </c>
      <c r="K467" s="12">
        <v>43326.0</v>
      </c>
      <c r="L467" s="9" t="s">
        <v>81</v>
      </c>
      <c r="M467" s="12">
        <v>43338.0</v>
      </c>
      <c r="N467" s="14">
        <v>0.37569444444444444</v>
      </c>
      <c r="O467" s="5">
        <v>1.0</v>
      </c>
      <c r="P467" s="12">
        <v>43338.0</v>
      </c>
      <c r="Q467" s="14">
        <v>0.37083333333333335</v>
      </c>
      <c r="R467" s="5">
        <v>31.95</v>
      </c>
      <c r="S467" s="12">
        <v>43338.0</v>
      </c>
      <c r="T467" s="14">
        <v>0.4548611111111111</v>
      </c>
      <c r="U467" s="5">
        <v>35.66</v>
      </c>
      <c r="V467" s="12">
        <v>43339.0</v>
      </c>
      <c r="W467" s="14">
        <v>0.45208333333333334</v>
      </c>
      <c r="X467" s="5">
        <v>30.24</v>
      </c>
      <c r="BA467" s="17"/>
    </row>
    <row r="468">
      <c r="A468" s="5">
        <v>469.0</v>
      </c>
      <c r="B468" s="5" t="s">
        <v>115</v>
      </c>
      <c r="C468" s="5" t="s">
        <v>127</v>
      </c>
      <c r="D468" s="5">
        <v>25.0</v>
      </c>
      <c r="E468" s="5">
        <v>10.0</v>
      </c>
      <c r="F468" s="5">
        <v>44.0</v>
      </c>
      <c r="H468" s="5" t="s">
        <v>189</v>
      </c>
      <c r="I468" s="12">
        <v>43330.0</v>
      </c>
      <c r="K468" s="12">
        <v>43326.0</v>
      </c>
      <c r="L468" s="9" t="s">
        <v>81</v>
      </c>
      <c r="M468" s="12"/>
      <c r="P468" s="12">
        <v>43338.0</v>
      </c>
      <c r="Q468" s="14">
        <v>0.3736111111111111</v>
      </c>
      <c r="R468" s="5">
        <v>30.03</v>
      </c>
      <c r="S468" s="12">
        <v>43338.0</v>
      </c>
      <c r="T468" s="14">
        <v>0.4548611111111111</v>
      </c>
      <c r="U468" s="5">
        <v>29.79</v>
      </c>
      <c r="V468" s="12">
        <v>43339.0</v>
      </c>
      <c r="W468" s="14">
        <v>0.45208333333333334</v>
      </c>
      <c r="X468" s="5">
        <v>48.51</v>
      </c>
      <c r="Y468" s="12">
        <v>43343.0</v>
      </c>
      <c r="Z468" s="5">
        <v>164.64</v>
      </c>
      <c r="AA468" s="12">
        <v>43347.0</v>
      </c>
      <c r="AB468" s="5">
        <v>868.31</v>
      </c>
      <c r="AI468" s="12">
        <v>43352.0</v>
      </c>
      <c r="AJ468" s="5">
        <v>5723.88</v>
      </c>
      <c r="BA468" s="17"/>
    </row>
    <row r="469">
      <c r="A469" s="5">
        <v>470.0</v>
      </c>
      <c r="B469" s="5" t="s">
        <v>115</v>
      </c>
      <c r="C469" s="5" t="s">
        <v>75</v>
      </c>
      <c r="D469" s="5">
        <v>25.0</v>
      </c>
      <c r="E469" s="5">
        <v>10.0</v>
      </c>
      <c r="F469" s="5">
        <v>44.0</v>
      </c>
      <c r="H469" s="5" t="s">
        <v>189</v>
      </c>
      <c r="I469" s="12">
        <v>43331.0</v>
      </c>
      <c r="J469" s="12">
        <v>43340.0</v>
      </c>
      <c r="K469" s="12">
        <v>43326.0</v>
      </c>
      <c r="L469" s="9" t="s">
        <v>81</v>
      </c>
      <c r="M469" s="12">
        <v>43338.0</v>
      </c>
      <c r="N469" s="14">
        <v>0.5618055555555556</v>
      </c>
      <c r="O469" s="5">
        <v>1.0</v>
      </c>
      <c r="P469" s="12">
        <v>43338.0</v>
      </c>
      <c r="Q469" s="14">
        <v>0.54375</v>
      </c>
      <c r="R469" s="5">
        <v>38.38</v>
      </c>
      <c r="S469" s="22">
        <v>43338.0</v>
      </c>
      <c r="T469" s="37">
        <v>0.6180555555555556</v>
      </c>
      <c r="U469" s="5">
        <v>40.23</v>
      </c>
      <c r="V469" s="12">
        <v>43339.0</v>
      </c>
      <c r="W469" s="14">
        <v>0.5972222222222222</v>
      </c>
      <c r="X469" s="5">
        <v>36.72</v>
      </c>
      <c r="BA469" s="17"/>
    </row>
    <row r="470">
      <c r="A470" s="5">
        <v>471.0</v>
      </c>
      <c r="B470" s="5" t="s">
        <v>115</v>
      </c>
      <c r="C470" s="5" t="s">
        <v>127</v>
      </c>
      <c r="D470" s="5">
        <v>25.0</v>
      </c>
      <c r="E470" s="5">
        <v>10.0</v>
      </c>
      <c r="F470" s="5">
        <v>44.0</v>
      </c>
      <c r="H470" s="5" t="s">
        <v>189</v>
      </c>
      <c r="I470" s="12">
        <v>43331.0</v>
      </c>
      <c r="K470" s="12">
        <v>43326.0</v>
      </c>
      <c r="L470" s="9" t="s">
        <v>81</v>
      </c>
      <c r="M470" s="12"/>
      <c r="P470" s="12">
        <v>43338.0</v>
      </c>
      <c r="Q470" s="14">
        <v>0.5451388888888888</v>
      </c>
      <c r="R470" s="5">
        <v>25.81</v>
      </c>
      <c r="S470" s="22">
        <v>43338.0</v>
      </c>
      <c r="T470" s="37">
        <v>0.6180555555555556</v>
      </c>
      <c r="U470" s="5">
        <v>28.29</v>
      </c>
      <c r="V470" s="12">
        <v>43339.0</v>
      </c>
      <c r="W470" s="14">
        <v>0.5972222222222222</v>
      </c>
      <c r="X470" s="5">
        <v>31.36</v>
      </c>
      <c r="Y470" s="12">
        <v>43346.0</v>
      </c>
      <c r="Z470" s="5">
        <v>97.35</v>
      </c>
      <c r="BA470" s="17"/>
      <c r="BK470" s="5">
        <v>1.0</v>
      </c>
    </row>
    <row r="471">
      <c r="A471" s="5">
        <v>472.0</v>
      </c>
      <c r="B471" s="5" t="s">
        <v>115</v>
      </c>
      <c r="C471" s="5" t="s">
        <v>75</v>
      </c>
      <c r="D471" s="5">
        <v>25.0</v>
      </c>
      <c r="E471" s="5">
        <v>10.0</v>
      </c>
      <c r="F471" s="5">
        <v>44.0</v>
      </c>
      <c r="H471" s="5" t="s">
        <v>189</v>
      </c>
      <c r="I471" s="12">
        <v>43331.0</v>
      </c>
      <c r="J471" s="12">
        <v>43362.0</v>
      </c>
      <c r="K471" s="12">
        <v>43326.0</v>
      </c>
      <c r="L471" s="9" t="s">
        <v>81</v>
      </c>
      <c r="M471" s="12">
        <v>43338.0</v>
      </c>
      <c r="N471" s="14">
        <v>0.5611111111111111</v>
      </c>
      <c r="O471" s="5">
        <v>2.0</v>
      </c>
      <c r="P471" s="12">
        <v>43338.0</v>
      </c>
      <c r="Q471" s="14">
        <v>0.5458333333333333</v>
      </c>
      <c r="R471" s="5">
        <v>20.21</v>
      </c>
      <c r="S471" s="22">
        <v>43338.0</v>
      </c>
      <c r="T471" s="37">
        <v>0.6180555555555556</v>
      </c>
      <c r="U471" s="5">
        <v>20.4</v>
      </c>
      <c r="V471" s="12">
        <v>43339.0</v>
      </c>
      <c r="W471" s="14">
        <v>0.5972222222222222</v>
      </c>
      <c r="X471" s="5">
        <v>15.7</v>
      </c>
      <c r="Y471" s="12">
        <v>43346.0</v>
      </c>
      <c r="Z471" s="5">
        <v>59.67</v>
      </c>
      <c r="AA471" s="12">
        <v>43351.0</v>
      </c>
      <c r="AB471" s="5">
        <v>207.88</v>
      </c>
      <c r="AC471" s="5">
        <v>1.0</v>
      </c>
      <c r="AD471" s="12">
        <v>43361.0</v>
      </c>
      <c r="AE471" s="5">
        <v>309.36</v>
      </c>
      <c r="BA471" s="17"/>
      <c r="BK471" s="5">
        <v>1.0</v>
      </c>
      <c r="BL471" s="5" t="s">
        <v>193</v>
      </c>
    </row>
    <row r="472">
      <c r="A472" s="5">
        <v>473.0</v>
      </c>
      <c r="B472" s="5" t="s">
        <v>115</v>
      </c>
      <c r="C472" s="5" t="s">
        <v>127</v>
      </c>
      <c r="D472" s="5">
        <v>25.0</v>
      </c>
      <c r="E472" s="5">
        <v>10.0</v>
      </c>
      <c r="F472" s="5">
        <v>44.0</v>
      </c>
      <c r="H472" s="5" t="s">
        <v>189</v>
      </c>
      <c r="I472" s="12">
        <v>43330.0</v>
      </c>
      <c r="K472" s="12">
        <v>43326.0</v>
      </c>
      <c r="L472" s="9" t="s">
        <v>81</v>
      </c>
      <c r="M472" s="12"/>
      <c r="P472" s="12">
        <v>43338.0</v>
      </c>
      <c r="Q472" s="14">
        <v>0.5465277777777777</v>
      </c>
      <c r="R472" s="5">
        <v>17.96</v>
      </c>
      <c r="S472" s="22">
        <v>43338.0</v>
      </c>
      <c r="T472" s="37">
        <v>0.6180555555555556</v>
      </c>
      <c r="U472" s="5">
        <v>18.51</v>
      </c>
      <c r="V472" s="12">
        <v>43339.0</v>
      </c>
      <c r="W472" s="14">
        <v>0.5972222222222222</v>
      </c>
      <c r="X472" s="5">
        <v>18.03</v>
      </c>
      <c r="Y472" s="12">
        <v>43344.0</v>
      </c>
      <c r="Z472" s="5">
        <v>81.34</v>
      </c>
      <c r="AA472" s="12">
        <v>43352.0</v>
      </c>
      <c r="AB472" s="5">
        <v>1710.21</v>
      </c>
      <c r="AI472" s="12">
        <v>43361.0</v>
      </c>
      <c r="AJ472" s="5">
        <v>5378.71</v>
      </c>
      <c r="BA472" s="17"/>
      <c r="BK472" s="5">
        <v>1.0</v>
      </c>
    </row>
    <row r="473">
      <c r="A473" s="5">
        <v>474.0</v>
      </c>
      <c r="B473" s="9" t="s">
        <v>115</v>
      </c>
      <c r="C473" s="13" t="s">
        <v>75</v>
      </c>
      <c r="D473" s="20">
        <v>25.0</v>
      </c>
      <c r="E473" s="20">
        <v>10.0</v>
      </c>
      <c r="F473" s="20">
        <v>44.0</v>
      </c>
      <c r="G473" s="9"/>
      <c r="H473" s="9" t="s">
        <v>189</v>
      </c>
      <c r="I473" s="22">
        <v>43330.0</v>
      </c>
      <c r="J473" s="23">
        <v>43341.0</v>
      </c>
      <c r="K473" s="22">
        <v>43326.0</v>
      </c>
      <c r="L473" s="9" t="s">
        <v>81</v>
      </c>
      <c r="M473" s="22">
        <v>43338.0</v>
      </c>
      <c r="N473" s="24">
        <v>0.5597222222222222</v>
      </c>
      <c r="O473" s="13">
        <v>1.0</v>
      </c>
      <c r="P473" s="22">
        <v>43338.0</v>
      </c>
      <c r="Q473" s="14">
        <v>0.5472222222222223</v>
      </c>
      <c r="R473" s="5">
        <v>25.11</v>
      </c>
      <c r="S473" s="22">
        <v>43338.0</v>
      </c>
      <c r="T473" s="37">
        <v>0.6180555555555556</v>
      </c>
      <c r="U473" s="5">
        <v>26.8</v>
      </c>
      <c r="V473" s="12">
        <v>43339.0</v>
      </c>
      <c r="W473" s="14">
        <v>0.5972222222222222</v>
      </c>
      <c r="X473" s="5">
        <v>17.51</v>
      </c>
      <c r="BA473" s="17"/>
    </row>
    <row r="474">
      <c r="A474" s="5">
        <v>475.0</v>
      </c>
      <c r="B474" s="9" t="s">
        <v>115</v>
      </c>
      <c r="C474" s="9" t="s">
        <v>127</v>
      </c>
      <c r="D474" s="20">
        <v>25.0</v>
      </c>
      <c r="E474" s="20">
        <v>10.0</v>
      </c>
      <c r="F474" s="20">
        <v>44.0</v>
      </c>
      <c r="G474" s="9"/>
      <c r="H474" s="9" t="s">
        <v>189</v>
      </c>
      <c r="I474" s="22">
        <v>43330.0</v>
      </c>
      <c r="J474" s="12">
        <v>43340.0</v>
      </c>
      <c r="K474" s="22">
        <v>43326.0</v>
      </c>
      <c r="L474" s="9" t="s">
        <v>81</v>
      </c>
      <c r="M474" s="22"/>
      <c r="N474" s="9"/>
      <c r="O474" s="9"/>
      <c r="P474" s="22">
        <v>43338.0</v>
      </c>
      <c r="Q474" s="14">
        <v>0.5486111111111112</v>
      </c>
      <c r="R474" s="5">
        <v>22.34</v>
      </c>
      <c r="S474" s="22">
        <v>43338.0</v>
      </c>
      <c r="T474" s="37">
        <v>0.6180555555555556</v>
      </c>
      <c r="U474" s="5">
        <v>22.23</v>
      </c>
      <c r="V474" s="12">
        <v>43339.0</v>
      </c>
      <c r="W474" s="14">
        <v>0.5972222222222222</v>
      </c>
      <c r="X474" s="5">
        <v>16.41</v>
      </c>
      <c r="BA474" s="17"/>
    </row>
    <row r="475">
      <c r="A475" s="5">
        <v>476.0</v>
      </c>
      <c r="B475" s="9" t="s">
        <v>115</v>
      </c>
      <c r="C475" s="13" t="s">
        <v>75</v>
      </c>
      <c r="D475" s="20">
        <v>25.0</v>
      </c>
      <c r="E475" s="20">
        <v>10.0</v>
      </c>
      <c r="F475" s="20">
        <v>44.0</v>
      </c>
      <c r="G475" s="9"/>
      <c r="H475" s="9" t="s">
        <v>189</v>
      </c>
      <c r="I475" s="22">
        <v>43330.0</v>
      </c>
      <c r="J475" s="23">
        <v>43339.0</v>
      </c>
      <c r="K475" s="22">
        <v>43326.0</v>
      </c>
      <c r="L475" s="9" t="s">
        <v>81</v>
      </c>
      <c r="M475" s="22">
        <v>43338.0</v>
      </c>
      <c r="N475" s="24">
        <v>0.5590277777777778</v>
      </c>
      <c r="O475" s="13">
        <v>2.0</v>
      </c>
      <c r="P475" s="22">
        <v>43338.0</v>
      </c>
      <c r="Q475" s="14">
        <v>0.5493055555555556</v>
      </c>
      <c r="R475" s="5">
        <v>22.77</v>
      </c>
      <c r="S475" s="22">
        <v>43338.0</v>
      </c>
      <c r="T475" s="37">
        <v>0.6180555555555556</v>
      </c>
      <c r="U475" s="5">
        <v>21.66</v>
      </c>
      <c r="BA475" s="17"/>
    </row>
    <row r="476">
      <c r="A476" s="5">
        <v>477.0</v>
      </c>
      <c r="B476" s="9" t="s">
        <v>115</v>
      </c>
      <c r="C476" s="9" t="s">
        <v>127</v>
      </c>
      <c r="D476" s="20">
        <v>25.0</v>
      </c>
      <c r="E476" s="20">
        <v>10.0</v>
      </c>
      <c r="F476" s="20">
        <v>44.0</v>
      </c>
      <c r="G476" s="9"/>
      <c r="H476" s="9" t="s">
        <v>189</v>
      </c>
      <c r="I476" s="35">
        <v>43329.0</v>
      </c>
      <c r="J476" s="12">
        <v>43352.0</v>
      </c>
      <c r="K476" s="22">
        <v>43326.0</v>
      </c>
      <c r="L476" s="9" t="s">
        <v>81</v>
      </c>
      <c r="M476" s="22"/>
      <c r="N476" s="9"/>
      <c r="O476" s="9"/>
      <c r="P476" s="22">
        <v>43338.0</v>
      </c>
      <c r="Q476" s="14">
        <v>0.5506944444444445</v>
      </c>
      <c r="R476" s="5">
        <v>19.89</v>
      </c>
      <c r="S476" s="22">
        <v>43338.0</v>
      </c>
      <c r="T476" s="37">
        <v>0.6180555555555556</v>
      </c>
      <c r="U476" s="5">
        <v>20.92</v>
      </c>
      <c r="V476" s="12">
        <v>43339.0</v>
      </c>
      <c r="W476" s="14">
        <v>0.5972222222222222</v>
      </c>
      <c r="X476" s="5">
        <v>21.85</v>
      </c>
      <c r="Y476" s="12">
        <v>43344.0</v>
      </c>
      <c r="Z476" s="5">
        <v>65.21</v>
      </c>
      <c r="AA476" s="12">
        <v>43350.0</v>
      </c>
      <c r="AB476" s="5">
        <v>119.44</v>
      </c>
      <c r="BA476" s="17"/>
    </row>
    <row r="477">
      <c r="A477" s="5">
        <v>478.0</v>
      </c>
      <c r="B477" s="9" t="s">
        <v>115</v>
      </c>
      <c r="C477" s="13" t="s">
        <v>75</v>
      </c>
      <c r="D477" s="20">
        <v>25.0</v>
      </c>
      <c r="E477" s="20">
        <v>10.0</v>
      </c>
      <c r="F477" s="20">
        <v>44.0</v>
      </c>
      <c r="G477" s="9"/>
      <c r="H477" s="9" t="s">
        <v>189</v>
      </c>
      <c r="I477" s="22">
        <v>43329.0</v>
      </c>
      <c r="J477" s="12">
        <v>43340.0</v>
      </c>
      <c r="K477" s="22">
        <v>43326.0</v>
      </c>
      <c r="L477" s="9" t="s">
        <v>81</v>
      </c>
      <c r="M477" s="22">
        <v>43338.0</v>
      </c>
      <c r="N477" s="24">
        <v>0.5569444444444445</v>
      </c>
      <c r="O477" s="13">
        <v>2.0</v>
      </c>
      <c r="P477" s="22">
        <v>43338.0</v>
      </c>
      <c r="Q477" s="14">
        <v>0.5513888888888889</v>
      </c>
      <c r="R477" s="5">
        <v>21.77</v>
      </c>
      <c r="S477" s="22">
        <v>43338.0</v>
      </c>
      <c r="T477" s="37">
        <v>0.6180555555555556</v>
      </c>
      <c r="U477" s="5">
        <v>24.06</v>
      </c>
      <c r="V477" s="12">
        <v>43339.0</v>
      </c>
      <c r="W477" s="14">
        <v>0.5972222222222222</v>
      </c>
      <c r="X477" s="5">
        <v>25.08</v>
      </c>
      <c r="BA477" s="17"/>
    </row>
    <row r="478">
      <c r="A478" s="5">
        <v>479.0</v>
      </c>
      <c r="B478" s="9" t="s">
        <v>115</v>
      </c>
      <c r="C478" s="9" t="s">
        <v>127</v>
      </c>
      <c r="D478" s="20">
        <v>25.0</v>
      </c>
      <c r="E478" s="20">
        <v>10.0</v>
      </c>
      <c r="F478" s="20">
        <v>44.0</v>
      </c>
      <c r="G478" s="9"/>
      <c r="H478" s="9" t="s">
        <v>189</v>
      </c>
      <c r="I478" s="22">
        <v>43329.0</v>
      </c>
      <c r="J478" s="9"/>
      <c r="K478" s="22">
        <v>43326.0</v>
      </c>
      <c r="L478" s="9" t="s">
        <v>81</v>
      </c>
      <c r="M478" s="22"/>
      <c r="N478" s="9"/>
      <c r="O478" s="9"/>
      <c r="P478" s="22">
        <v>43338.0</v>
      </c>
      <c r="Q478" s="14">
        <v>0.5520833333333334</v>
      </c>
      <c r="R478" s="5">
        <v>34.3</v>
      </c>
      <c r="S478" s="22">
        <v>43338.0</v>
      </c>
      <c r="T478" s="37">
        <v>0.6180555555555556</v>
      </c>
      <c r="U478" s="5">
        <v>36.35</v>
      </c>
      <c r="V478" s="12">
        <v>43339.0</v>
      </c>
      <c r="W478" s="14">
        <v>0.5972222222222222</v>
      </c>
      <c r="X478" s="5">
        <v>42.37</v>
      </c>
      <c r="Y478" s="12">
        <v>43345.0</v>
      </c>
      <c r="Z478" s="5">
        <v>140.66</v>
      </c>
      <c r="AA478" s="12">
        <v>43351.0</v>
      </c>
      <c r="AB478" s="5">
        <v>1364.72</v>
      </c>
      <c r="AI478" s="12">
        <v>43361.0</v>
      </c>
      <c r="AJ478" s="5">
        <v>4956.52</v>
      </c>
      <c r="BA478" s="17"/>
      <c r="BK478" s="5">
        <v>1.0</v>
      </c>
    </row>
    <row r="479">
      <c r="A479" s="5">
        <v>480.0</v>
      </c>
      <c r="B479" s="9" t="s">
        <v>115</v>
      </c>
      <c r="C479" s="13" t="s">
        <v>75</v>
      </c>
      <c r="D479" s="20">
        <v>25.0</v>
      </c>
      <c r="E479" s="20">
        <v>10.0</v>
      </c>
      <c r="F479" s="20">
        <v>44.0</v>
      </c>
      <c r="G479" s="9"/>
      <c r="H479" s="9" t="s">
        <v>189</v>
      </c>
      <c r="I479" s="22">
        <v>43329.0</v>
      </c>
      <c r="J479" s="9"/>
      <c r="K479" s="22">
        <v>43326.0</v>
      </c>
      <c r="L479" s="9" t="s">
        <v>81</v>
      </c>
      <c r="M479" s="22">
        <v>43338.0</v>
      </c>
      <c r="N479" s="24">
        <v>0.55625</v>
      </c>
      <c r="O479" s="13">
        <v>1.0</v>
      </c>
      <c r="P479" s="22">
        <v>43338.0</v>
      </c>
      <c r="Q479" s="14">
        <v>0.5527777777777778</v>
      </c>
      <c r="R479" s="5">
        <v>21.78</v>
      </c>
      <c r="S479" s="22">
        <v>43338.0</v>
      </c>
      <c r="T479" s="37">
        <v>0.6180555555555556</v>
      </c>
      <c r="U479" s="5">
        <v>23.52</v>
      </c>
      <c r="V479" s="12">
        <v>43339.0</v>
      </c>
      <c r="W479" s="14">
        <v>0.5972222222222222</v>
      </c>
      <c r="X479" s="5">
        <v>25.28</v>
      </c>
      <c r="Y479" s="12">
        <v>43347.0</v>
      </c>
      <c r="Z479" s="5">
        <v>75.01</v>
      </c>
      <c r="AA479" s="12">
        <v>43352.0</v>
      </c>
      <c r="AB479" s="5">
        <v>374.17</v>
      </c>
      <c r="BA479" s="17"/>
      <c r="BK479" s="5">
        <v>1.0</v>
      </c>
    </row>
    <row r="480">
      <c r="A480" s="5">
        <v>481.0</v>
      </c>
      <c r="B480" s="9" t="s">
        <v>115</v>
      </c>
      <c r="C480" s="9" t="s">
        <v>127</v>
      </c>
      <c r="D480" s="20">
        <v>25.0</v>
      </c>
      <c r="E480" s="20">
        <v>10.0</v>
      </c>
      <c r="F480" s="20">
        <v>44.0</v>
      </c>
      <c r="G480" s="9"/>
      <c r="H480" s="9" t="s">
        <v>189</v>
      </c>
      <c r="I480" s="22">
        <v>43329.0</v>
      </c>
      <c r="J480" s="9"/>
      <c r="K480" s="22">
        <v>43326.0</v>
      </c>
      <c r="L480" s="9" t="s">
        <v>81</v>
      </c>
      <c r="M480" s="22"/>
      <c r="N480" s="9"/>
      <c r="O480" s="9"/>
      <c r="P480" s="22">
        <v>43338.0</v>
      </c>
      <c r="Q480" s="14">
        <v>0.5534722222222223</v>
      </c>
      <c r="R480" s="5">
        <v>23.72</v>
      </c>
      <c r="S480" s="22">
        <v>43338.0</v>
      </c>
      <c r="T480" s="37">
        <v>0.6180555555555556</v>
      </c>
      <c r="U480" s="5">
        <v>24.42</v>
      </c>
      <c r="V480" s="12">
        <v>43339.0</v>
      </c>
      <c r="W480" s="14">
        <v>0.5972222222222222</v>
      </c>
      <c r="X480" s="5">
        <v>28.69</v>
      </c>
      <c r="Y480" s="12">
        <v>43344.0</v>
      </c>
      <c r="Z480" s="5">
        <v>116.2</v>
      </c>
      <c r="AA480" s="12">
        <v>43352.0</v>
      </c>
      <c r="AB480" s="5">
        <v>1421.82</v>
      </c>
      <c r="AI480" s="12">
        <v>43361.0</v>
      </c>
      <c r="AJ480" s="5">
        <v>4907.13</v>
      </c>
      <c r="BA480" s="17"/>
      <c r="BK480" s="5">
        <v>1.0</v>
      </c>
    </row>
    <row r="481">
      <c r="A481" s="5">
        <v>482.0</v>
      </c>
      <c r="B481" s="5" t="s">
        <v>115</v>
      </c>
      <c r="C481" s="5" t="s">
        <v>75</v>
      </c>
      <c r="D481" s="5">
        <v>25.0</v>
      </c>
      <c r="E481" s="5">
        <v>10.0</v>
      </c>
      <c r="F481" s="5">
        <v>44.0</v>
      </c>
      <c r="H481" s="5" t="s">
        <v>189</v>
      </c>
      <c r="I481" s="12">
        <v>43332.0</v>
      </c>
      <c r="J481" s="12">
        <v>43340.0</v>
      </c>
      <c r="K481" s="12">
        <v>43326.0</v>
      </c>
      <c r="L481" s="9" t="s">
        <v>81</v>
      </c>
      <c r="M481" s="12">
        <v>43339.0</v>
      </c>
      <c r="N481" s="14">
        <v>0.35625</v>
      </c>
      <c r="O481" s="5">
        <v>1.0</v>
      </c>
      <c r="P481" s="23">
        <v>43339.0</v>
      </c>
      <c r="Q481" s="14">
        <v>0.33958333333333335</v>
      </c>
      <c r="R481" s="5">
        <v>35.92</v>
      </c>
      <c r="S481" s="23">
        <v>43339.0</v>
      </c>
      <c r="T481" s="14">
        <v>0.4444444444444444</v>
      </c>
      <c r="U481" s="5">
        <v>37.14</v>
      </c>
      <c r="BA481" s="17"/>
    </row>
    <row r="482">
      <c r="A482" s="5">
        <v>483.0</v>
      </c>
      <c r="B482" s="5" t="s">
        <v>115</v>
      </c>
      <c r="C482" s="5" t="s">
        <v>75</v>
      </c>
      <c r="D482" s="5">
        <v>25.0</v>
      </c>
      <c r="E482" s="5">
        <v>10.0</v>
      </c>
      <c r="F482" s="5">
        <v>44.0</v>
      </c>
      <c r="H482" s="5" t="s">
        <v>189</v>
      </c>
      <c r="I482" s="12">
        <v>43330.0</v>
      </c>
      <c r="J482" s="12">
        <v>43340.0</v>
      </c>
      <c r="K482" s="12">
        <v>43326.0</v>
      </c>
      <c r="L482" s="9" t="s">
        <v>81</v>
      </c>
      <c r="M482" s="23">
        <v>43339.0</v>
      </c>
      <c r="N482" s="14">
        <v>0.35694444444444445</v>
      </c>
      <c r="O482" s="5">
        <v>1.0</v>
      </c>
      <c r="P482" s="23">
        <v>43339.0</v>
      </c>
      <c r="Q482" s="14">
        <v>0.3416666666666667</v>
      </c>
      <c r="R482" s="5">
        <v>17.53</v>
      </c>
      <c r="S482" s="23">
        <v>43339.0</v>
      </c>
      <c r="T482" s="14">
        <v>0.4444444444444444</v>
      </c>
      <c r="U482" s="5">
        <v>17.57</v>
      </c>
      <c r="BA482" s="17"/>
    </row>
    <row r="483">
      <c r="A483" s="5">
        <v>484.0</v>
      </c>
      <c r="B483" s="5" t="s">
        <v>115</v>
      </c>
      <c r="C483" s="5" t="s">
        <v>75</v>
      </c>
      <c r="D483" s="5">
        <v>25.0</v>
      </c>
      <c r="E483" s="5">
        <v>10.0</v>
      </c>
      <c r="F483" s="5">
        <v>44.0</v>
      </c>
      <c r="H483" s="5" t="s">
        <v>189</v>
      </c>
      <c r="I483" s="12">
        <v>43330.0</v>
      </c>
      <c r="J483" s="12">
        <v>43340.0</v>
      </c>
      <c r="K483" s="12">
        <v>43326.0</v>
      </c>
      <c r="L483" s="9" t="s">
        <v>81</v>
      </c>
      <c r="M483" s="23">
        <v>43339.0</v>
      </c>
      <c r="N483" s="14">
        <v>0.3576388888888889</v>
      </c>
      <c r="O483" s="5">
        <v>1.0</v>
      </c>
      <c r="P483" s="23">
        <v>43339.0</v>
      </c>
      <c r="Q483" s="14">
        <v>0.3423611111111111</v>
      </c>
      <c r="R483" s="5">
        <v>33.6</v>
      </c>
      <c r="S483" s="23">
        <v>43339.0</v>
      </c>
      <c r="T483" s="14">
        <v>0.4444444444444444</v>
      </c>
      <c r="U483" s="5">
        <v>37.24</v>
      </c>
      <c r="BA483" s="17"/>
    </row>
    <row r="484">
      <c r="A484" s="5">
        <v>485.0</v>
      </c>
      <c r="B484" s="5" t="s">
        <v>115</v>
      </c>
      <c r="C484" s="5" t="s">
        <v>75</v>
      </c>
      <c r="D484" s="5">
        <v>25.0</v>
      </c>
      <c r="E484" s="5">
        <v>10.0</v>
      </c>
      <c r="F484" s="5">
        <v>44.0</v>
      </c>
      <c r="H484" s="5" t="s">
        <v>189</v>
      </c>
      <c r="I484" s="22">
        <v>43329.0</v>
      </c>
      <c r="J484" s="12">
        <v>43340.0</v>
      </c>
      <c r="K484" s="12">
        <v>43326.0</v>
      </c>
      <c r="L484" s="9" t="s">
        <v>81</v>
      </c>
      <c r="M484" s="23">
        <v>43339.0</v>
      </c>
      <c r="N484" s="14">
        <v>0.3590277777777778</v>
      </c>
      <c r="O484" s="5">
        <v>1.0</v>
      </c>
      <c r="P484" s="23">
        <v>43339.0</v>
      </c>
      <c r="Q484" s="14">
        <v>0.34444444444444444</v>
      </c>
      <c r="R484" s="5">
        <v>19.87</v>
      </c>
      <c r="S484" s="23">
        <v>43339.0</v>
      </c>
      <c r="T484" s="14">
        <v>0.4444444444444444</v>
      </c>
      <c r="U484" s="5">
        <v>17.99</v>
      </c>
      <c r="BA484" s="17"/>
    </row>
    <row r="485">
      <c r="A485" s="5">
        <v>486.0</v>
      </c>
      <c r="B485" s="5" t="s">
        <v>115</v>
      </c>
      <c r="C485" s="5" t="s">
        <v>75</v>
      </c>
      <c r="D485" s="5">
        <v>25.0</v>
      </c>
      <c r="E485" s="5">
        <v>10.0</v>
      </c>
      <c r="F485" s="5">
        <v>44.0</v>
      </c>
      <c r="H485" s="5" t="s">
        <v>189</v>
      </c>
      <c r="I485" s="22">
        <v>43329.0</v>
      </c>
      <c r="J485" s="12">
        <v>43340.0</v>
      </c>
      <c r="K485" s="12">
        <v>43326.0</v>
      </c>
      <c r="L485" s="9" t="s">
        <v>81</v>
      </c>
      <c r="M485" s="23">
        <v>43339.0</v>
      </c>
      <c r="N485" s="14">
        <v>0.3597222222222222</v>
      </c>
      <c r="O485" s="5">
        <v>1.0</v>
      </c>
      <c r="P485" s="23">
        <v>43339.0</v>
      </c>
      <c r="Q485" s="14">
        <v>0.3451388888888889</v>
      </c>
      <c r="R485" s="5">
        <v>16.26</v>
      </c>
      <c r="S485" s="23">
        <v>43339.0</v>
      </c>
      <c r="T485" s="14">
        <v>0.4444444444444444</v>
      </c>
      <c r="U485" s="5">
        <v>16.42</v>
      </c>
      <c r="BA485" s="17"/>
    </row>
    <row r="486">
      <c r="A486" s="5">
        <v>487.0</v>
      </c>
      <c r="B486" s="5" t="s">
        <v>115</v>
      </c>
      <c r="C486" s="5" t="s">
        <v>75</v>
      </c>
      <c r="D486" s="5">
        <v>25.0</v>
      </c>
      <c r="E486" s="5">
        <v>10.0</v>
      </c>
      <c r="F486" s="5">
        <v>44.0</v>
      </c>
      <c r="H486" s="5" t="s">
        <v>189</v>
      </c>
      <c r="I486" s="22">
        <v>43329.0</v>
      </c>
      <c r="J486" s="12">
        <v>43340.0</v>
      </c>
      <c r="K486" s="12">
        <v>43326.0</v>
      </c>
      <c r="L486" s="9" t="s">
        <v>81</v>
      </c>
      <c r="M486" s="23">
        <v>43339.0</v>
      </c>
      <c r="N486" s="14">
        <v>0.36041666666666666</v>
      </c>
      <c r="O486" s="5">
        <v>1.0</v>
      </c>
      <c r="P486" s="23">
        <v>43339.0</v>
      </c>
      <c r="Q486" s="14">
        <v>0.3458333333333333</v>
      </c>
      <c r="R486" s="5">
        <v>21.13</v>
      </c>
      <c r="S486" s="23">
        <v>43339.0</v>
      </c>
      <c r="T486" s="14">
        <v>0.4444444444444444</v>
      </c>
      <c r="U486" s="5">
        <v>23.24</v>
      </c>
      <c r="BA486" s="17"/>
    </row>
    <row r="487">
      <c r="A487" s="5">
        <v>488.0</v>
      </c>
      <c r="B487" s="5" t="s">
        <v>115</v>
      </c>
      <c r="C487" s="5" t="s">
        <v>75</v>
      </c>
      <c r="D487" s="5">
        <v>25.0</v>
      </c>
      <c r="E487" s="5">
        <v>10.0</v>
      </c>
      <c r="F487" s="5">
        <v>44.0</v>
      </c>
      <c r="H487" s="5" t="s">
        <v>189</v>
      </c>
      <c r="I487" s="22">
        <v>43329.0</v>
      </c>
      <c r="J487" s="12">
        <v>43340.0</v>
      </c>
      <c r="K487" s="12">
        <v>43326.0</v>
      </c>
      <c r="L487" s="9" t="s">
        <v>81</v>
      </c>
      <c r="M487" s="23">
        <v>43339.0</v>
      </c>
      <c r="N487" s="14">
        <v>0.3611111111111111</v>
      </c>
      <c r="O487" s="5">
        <v>1.0</v>
      </c>
      <c r="P487" s="23">
        <v>43339.0</v>
      </c>
      <c r="Q487" s="14">
        <v>0.34652777777777777</v>
      </c>
      <c r="R487" s="5">
        <v>14.35</v>
      </c>
      <c r="S487" s="23">
        <v>43339.0</v>
      </c>
      <c r="T487" s="14">
        <v>0.4444444444444444</v>
      </c>
      <c r="U487" s="5">
        <v>13.55</v>
      </c>
      <c r="BA487" s="17"/>
    </row>
    <row r="488">
      <c r="A488" s="5">
        <v>489.0</v>
      </c>
      <c r="B488" s="5" t="s">
        <v>115</v>
      </c>
      <c r="C488" s="5" t="s">
        <v>75</v>
      </c>
      <c r="D488" s="5">
        <v>25.0</v>
      </c>
      <c r="E488" s="5">
        <v>10.0</v>
      </c>
      <c r="F488" s="5">
        <v>44.0</v>
      </c>
      <c r="H488" s="5" t="s">
        <v>189</v>
      </c>
      <c r="I488" s="12">
        <v>43327.0</v>
      </c>
      <c r="J488" s="12">
        <v>43340.0</v>
      </c>
      <c r="K488" s="12">
        <v>43326.0</v>
      </c>
      <c r="L488" s="9" t="s">
        <v>81</v>
      </c>
      <c r="M488" s="23">
        <v>43339.0</v>
      </c>
      <c r="N488" s="14">
        <v>0.36180555555555555</v>
      </c>
      <c r="O488" s="5">
        <v>1.0</v>
      </c>
      <c r="P488" s="23">
        <v>43339.0</v>
      </c>
      <c r="Q488" s="14">
        <v>0.35</v>
      </c>
      <c r="R488" s="5">
        <v>12.27</v>
      </c>
      <c r="S488" s="23">
        <v>43339.0</v>
      </c>
      <c r="T488" s="14">
        <v>0.4444444444444444</v>
      </c>
      <c r="U488" s="5">
        <v>12.15</v>
      </c>
      <c r="BA488" s="17"/>
    </row>
    <row r="489">
      <c r="A489" s="5">
        <v>490.0</v>
      </c>
      <c r="B489" s="5" t="s">
        <v>115</v>
      </c>
      <c r="C489" s="5" t="s">
        <v>127</v>
      </c>
      <c r="D489" s="5">
        <v>25.0</v>
      </c>
      <c r="E489" s="5">
        <v>10.0</v>
      </c>
      <c r="F489" s="5">
        <v>44.0</v>
      </c>
      <c r="H489" s="5" t="s">
        <v>189</v>
      </c>
      <c r="I489" s="12">
        <v>43331.0</v>
      </c>
      <c r="J489" s="12">
        <v>43340.0</v>
      </c>
      <c r="K489" s="12">
        <v>43326.0</v>
      </c>
      <c r="L489" s="9" t="s">
        <v>81</v>
      </c>
      <c r="M489" s="23"/>
      <c r="P489" s="23">
        <v>43339.0</v>
      </c>
      <c r="Q489" s="14">
        <v>0.3506944444444444</v>
      </c>
      <c r="R489" s="5">
        <v>17.84</v>
      </c>
      <c r="S489" s="23">
        <v>43339.0</v>
      </c>
      <c r="T489" s="14">
        <v>0.4444444444444444</v>
      </c>
      <c r="U489" s="5">
        <v>17.06</v>
      </c>
      <c r="BA489" s="17"/>
    </row>
    <row r="490">
      <c r="A490" s="5">
        <v>491.0</v>
      </c>
      <c r="B490" s="5" t="s">
        <v>115</v>
      </c>
      <c r="C490" s="5" t="s">
        <v>75</v>
      </c>
      <c r="D490" s="5">
        <v>25.0</v>
      </c>
      <c r="E490" s="5">
        <v>10.0</v>
      </c>
      <c r="F490" s="5">
        <v>44.0</v>
      </c>
      <c r="H490" s="5" t="s">
        <v>189</v>
      </c>
      <c r="I490" s="12">
        <v>43331.0</v>
      </c>
      <c r="J490" s="12">
        <v>43340.0</v>
      </c>
      <c r="K490" s="12">
        <v>43326.0</v>
      </c>
      <c r="L490" s="9" t="s">
        <v>81</v>
      </c>
      <c r="M490" s="23">
        <v>43339.0</v>
      </c>
      <c r="N490" s="14">
        <v>0.36319444444444443</v>
      </c>
      <c r="O490" s="5">
        <v>1.0</v>
      </c>
      <c r="P490" s="23">
        <v>43339.0</v>
      </c>
      <c r="Q490" s="14">
        <v>0.35138888888888886</v>
      </c>
      <c r="R490" s="5">
        <v>44.89</v>
      </c>
      <c r="S490" s="23">
        <v>43339.0</v>
      </c>
      <c r="T490" s="14">
        <v>0.4444444444444444</v>
      </c>
      <c r="U490" s="5">
        <v>48.71</v>
      </c>
      <c r="BA490" s="17"/>
    </row>
    <row r="491">
      <c r="A491" s="5">
        <v>492.0</v>
      </c>
      <c r="B491" s="5" t="s">
        <v>115</v>
      </c>
      <c r="C491" s="5" t="s">
        <v>75</v>
      </c>
      <c r="D491" s="5">
        <v>25.0</v>
      </c>
      <c r="E491" s="5">
        <v>10.0</v>
      </c>
      <c r="F491" s="5">
        <v>44.0</v>
      </c>
      <c r="H491" s="5" t="s">
        <v>189</v>
      </c>
      <c r="I491" s="12">
        <v>43328.0</v>
      </c>
      <c r="K491" s="12">
        <v>43326.0</v>
      </c>
      <c r="L491" s="9" t="s">
        <v>81</v>
      </c>
      <c r="M491" s="12">
        <v>43339.0</v>
      </c>
      <c r="N491" s="14">
        <v>0.6138888888888889</v>
      </c>
      <c r="O491" s="5">
        <v>1.0</v>
      </c>
      <c r="P491" s="12">
        <v>43339.0</v>
      </c>
      <c r="Q491" s="14">
        <v>0.6097222222222223</v>
      </c>
      <c r="R491" s="5">
        <v>17.44</v>
      </c>
      <c r="S491" s="12">
        <v>43339.0</v>
      </c>
      <c r="T491" s="14">
        <v>0.6875</v>
      </c>
      <c r="U491" s="5">
        <v>18.25</v>
      </c>
      <c r="V491" s="12"/>
      <c r="W491" s="14"/>
      <c r="BA491" s="17"/>
    </row>
    <row r="492">
      <c r="A492" s="5">
        <v>493.0</v>
      </c>
      <c r="B492" s="5" t="s">
        <v>115</v>
      </c>
      <c r="C492" s="5" t="s">
        <v>75</v>
      </c>
      <c r="D492" s="5">
        <v>25.0</v>
      </c>
      <c r="E492" s="5">
        <v>10.0</v>
      </c>
      <c r="F492" s="5">
        <v>44.0</v>
      </c>
      <c r="H492" s="5" t="s">
        <v>189</v>
      </c>
      <c r="I492" s="12">
        <v>43332.0</v>
      </c>
      <c r="K492" s="12">
        <v>43326.0</v>
      </c>
      <c r="L492" s="9" t="s">
        <v>81</v>
      </c>
      <c r="M492" s="12">
        <v>43339.0</v>
      </c>
      <c r="N492" s="14">
        <v>0.6159722222222223</v>
      </c>
      <c r="O492" s="5">
        <v>1.0</v>
      </c>
      <c r="P492" s="12">
        <v>43339.0</v>
      </c>
      <c r="Q492" s="14">
        <v>0.6111111111111112</v>
      </c>
      <c r="R492" s="5">
        <v>26.03</v>
      </c>
      <c r="S492" s="12">
        <v>43339.0</v>
      </c>
      <c r="T492" s="14">
        <v>0.6875</v>
      </c>
      <c r="U492" s="5">
        <v>28.35</v>
      </c>
      <c r="V492" s="12">
        <v>43340.0</v>
      </c>
      <c r="W492" s="14">
        <v>0.6805555555555556</v>
      </c>
      <c r="X492" s="5">
        <v>26.84</v>
      </c>
      <c r="Y492" s="12">
        <v>43347.0</v>
      </c>
      <c r="Z492" s="5">
        <v>95.82</v>
      </c>
      <c r="AA492" s="12">
        <v>43361.0</v>
      </c>
      <c r="AB492" s="5">
        <v>4184.31</v>
      </c>
      <c r="BA492" s="17"/>
      <c r="BK492" s="5">
        <v>1.0</v>
      </c>
    </row>
    <row r="493">
      <c r="A493" s="5">
        <v>494.0</v>
      </c>
      <c r="B493" s="5" t="s">
        <v>115</v>
      </c>
      <c r="C493" s="5" t="s">
        <v>75</v>
      </c>
      <c r="D493" s="5">
        <v>25.0</v>
      </c>
      <c r="E493" s="5">
        <v>10.0</v>
      </c>
      <c r="F493" s="5">
        <v>44.0</v>
      </c>
      <c r="H493" s="5" t="s">
        <v>189</v>
      </c>
      <c r="I493" s="12">
        <v>43330.0</v>
      </c>
      <c r="J493" s="12">
        <v>43340.0</v>
      </c>
      <c r="K493" s="12">
        <v>43326.0</v>
      </c>
      <c r="L493" s="9" t="s">
        <v>81</v>
      </c>
      <c r="M493" s="12">
        <v>43339.0</v>
      </c>
      <c r="N493" s="14">
        <v>0.6166666666666667</v>
      </c>
      <c r="O493" s="5">
        <v>1.0</v>
      </c>
      <c r="P493" s="12">
        <v>43339.0</v>
      </c>
      <c r="Q493" s="14">
        <v>0.6118055555555556</v>
      </c>
      <c r="R493" s="5">
        <v>27.18</v>
      </c>
      <c r="S493" s="12">
        <v>43339.0</v>
      </c>
      <c r="T493" s="14">
        <v>0.6875</v>
      </c>
      <c r="U493" s="5">
        <v>29.16</v>
      </c>
      <c r="BA493" s="17"/>
    </row>
    <row r="494">
      <c r="A494" s="5">
        <v>495.0</v>
      </c>
      <c r="B494" s="5" t="s">
        <v>115</v>
      </c>
      <c r="C494" s="5" t="s">
        <v>75</v>
      </c>
      <c r="D494" s="5">
        <v>25.0</v>
      </c>
      <c r="E494" s="5">
        <v>10.0</v>
      </c>
      <c r="F494" s="5">
        <v>44.0</v>
      </c>
      <c r="H494" s="5" t="s">
        <v>189</v>
      </c>
      <c r="I494" s="12">
        <v>43330.0</v>
      </c>
      <c r="J494" s="12">
        <v>43340.0</v>
      </c>
      <c r="K494" s="12">
        <v>43326.0</v>
      </c>
      <c r="L494" s="9" t="s">
        <v>81</v>
      </c>
      <c r="M494" s="12">
        <v>43339.0</v>
      </c>
      <c r="N494" s="14">
        <v>0.6180555555555556</v>
      </c>
      <c r="O494" s="5">
        <v>1.0</v>
      </c>
      <c r="P494" s="12">
        <v>43339.0</v>
      </c>
      <c r="Q494" s="14">
        <v>0.6125</v>
      </c>
      <c r="R494" s="5">
        <v>23.98</v>
      </c>
      <c r="S494" s="12">
        <v>43339.0</v>
      </c>
      <c r="T494" s="14">
        <v>0.6875</v>
      </c>
      <c r="U494" s="5">
        <v>24.24</v>
      </c>
      <c r="BA494" s="17"/>
    </row>
    <row r="495">
      <c r="BA495" s="17"/>
    </row>
    <row r="496">
      <c r="BA496" s="17"/>
    </row>
    <row r="497">
      <c r="BA497" s="17"/>
    </row>
    <row r="498">
      <c r="BA498" s="17"/>
    </row>
    <row r="499">
      <c r="BA499" s="17"/>
    </row>
    <row r="500">
      <c r="BA500" s="17"/>
    </row>
    <row r="501">
      <c r="BA501" s="17"/>
    </row>
    <row r="502">
      <c r="BA502" s="17"/>
    </row>
    <row r="503">
      <c r="BA503" s="17"/>
    </row>
    <row r="504">
      <c r="BA504" s="17"/>
    </row>
    <row r="505">
      <c r="BA505" s="17"/>
    </row>
    <row r="506">
      <c r="BA506" s="17"/>
    </row>
    <row r="507">
      <c r="BA507" s="17"/>
    </row>
    <row r="508">
      <c r="BA508" s="17"/>
    </row>
    <row r="509">
      <c r="BA509" s="17"/>
    </row>
    <row r="510">
      <c r="BA510" s="17"/>
    </row>
    <row r="511">
      <c r="BA511" s="17"/>
    </row>
    <row r="512">
      <c r="BA512" s="17"/>
    </row>
    <row r="513">
      <c r="BA513" s="17"/>
    </row>
    <row r="514">
      <c r="BA514" s="17"/>
    </row>
    <row r="515">
      <c r="BA515" s="17"/>
    </row>
    <row r="516">
      <c r="BA516" s="17"/>
    </row>
    <row r="517">
      <c r="BA517" s="17"/>
    </row>
    <row r="518">
      <c r="BA518" s="17"/>
    </row>
    <row r="519">
      <c r="BA519" s="17"/>
    </row>
    <row r="520">
      <c r="BA520" s="17"/>
    </row>
    <row r="521">
      <c r="BA521" s="17"/>
    </row>
    <row r="522">
      <c r="BA522" s="17"/>
    </row>
    <row r="523">
      <c r="BA523" s="17"/>
    </row>
    <row r="524">
      <c r="BA524" s="17"/>
    </row>
    <row r="525">
      <c r="BA525" s="17"/>
    </row>
    <row r="526">
      <c r="BA526" s="17"/>
    </row>
    <row r="527">
      <c r="BA527" s="17"/>
    </row>
    <row r="528">
      <c r="BA528" s="17"/>
    </row>
    <row r="529">
      <c r="BA529" s="17"/>
    </row>
    <row r="530">
      <c r="BA530" s="17"/>
    </row>
    <row r="531">
      <c r="BA531" s="17"/>
    </row>
    <row r="532">
      <c r="BA532" s="17"/>
    </row>
    <row r="533">
      <c r="BA533" s="17"/>
    </row>
    <row r="534">
      <c r="BA534" s="17"/>
    </row>
    <row r="535">
      <c r="BA535" s="17"/>
    </row>
    <row r="536">
      <c r="BA536" s="17"/>
    </row>
    <row r="537">
      <c r="BA537" s="17"/>
    </row>
    <row r="538">
      <c r="BA538" s="17"/>
    </row>
    <row r="539">
      <c r="BA539" s="17"/>
    </row>
    <row r="540">
      <c r="BA540" s="17"/>
    </row>
    <row r="541">
      <c r="BA541" s="17"/>
    </row>
    <row r="542">
      <c r="BA542" s="17"/>
    </row>
    <row r="543">
      <c r="BA543" s="17"/>
    </row>
    <row r="544">
      <c r="BA544" s="17"/>
    </row>
    <row r="545">
      <c r="BA545" s="17"/>
    </row>
    <row r="546">
      <c r="BA546" s="17"/>
    </row>
    <row r="547">
      <c r="BA547" s="17"/>
    </row>
    <row r="548">
      <c r="BA548" s="17"/>
    </row>
    <row r="549">
      <c r="BA549" s="17"/>
    </row>
    <row r="550">
      <c r="BA550" s="17"/>
    </row>
    <row r="551">
      <c r="BA551" s="17"/>
    </row>
    <row r="552">
      <c r="BA552" s="17"/>
    </row>
    <row r="553">
      <c r="BA553" s="17"/>
    </row>
    <row r="554">
      <c r="BA554" s="17"/>
    </row>
    <row r="555">
      <c r="BA555" s="17"/>
    </row>
    <row r="556">
      <c r="BA556" s="17"/>
    </row>
    <row r="557">
      <c r="BA557" s="17"/>
    </row>
    <row r="558">
      <c r="BA558" s="17"/>
    </row>
    <row r="559">
      <c r="BA559" s="17"/>
    </row>
    <row r="560">
      <c r="BA560" s="17"/>
    </row>
    <row r="561">
      <c r="BA561" s="17"/>
    </row>
    <row r="562">
      <c r="BA562" s="17"/>
    </row>
    <row r="563">
      <c r="BA563" s="17"/>
    </row>
    <row r="564">
      <c r="BA564" s="17"/>
    </row>
    <row r="565">
      <c r="BA565" s="17"/>
    </row>
    <row r="566">
      <c r="BA566" s="17"/>
    </row>
    <row r="567">
      <c r="BA567" s="17"/>
    </row>
    <row r="568">
      <c r="BA568" s="17"/>
    </row>
    <row r="569">
      <c r="BA569" s="17"/>
    </row>
    <row r="570">
      <c r="BA570" s="17"/>
    </row>
    <row r="571">
      <c r="BA571" s="17"/>
    </row>
    <row r="572">
      <c r="BA572" s="17"/>
    </row>
    <row r="573">
      <c r="BA573" s="17"/>
    </row>
    <row r="574">
      <c r="BA574" s="17"/>
    </row>
    <row r="575">
      <c r="BA575" s="17"/>
    </row>
    <row r="576">
      <c r="BA576" s="17"/>
    </row>
    <row r="577">
      <c r="BA577" s="17"/>
    </row>
    <row r="578">
      <c r="BA578" s="17"/>
    </row>
    <row r="579">
      <c r="BA579" s="17"/>
    </row>
    <row r="580">
      <c r="BA580" s="17"/>
    </row>
    <row r="581">
      <c r="BA581" s="17"/>
    </row>
    <row r="582">
      <c r="BA582" s="17"/>
    </row>
    <row r="583">
      <c r="BA583" s="17"/>
    </row>
    <row r="584">
      <c r="BA584" s="17"/>
    </row>
    <row r="585">
      <c r="BA585" s="17"/>
    </row>
    <row r="586">
      <c r="BA586" s="17"/>
    </row>
    <row r="587">
      <c r="BA587" s="17"/>
    </row>
    <row r="588">
      <c r="BA588" s="17"/>
    </row>
    <row r="589">
      <c r="BA589" s="17"/>
    </row>
    <row r="590">
      <c r="BA590" s="17"/>
    </row>
    <row r="591">
      <c r="BA591" s="17"/>
    </row>
    <row r="592">
      <c r="BA592" s="17"/>
    </row>
    <row r="593">
      <c r="BA593" s="17"/>
    </row>
    <row r="594">
      <c r="BA594" s="17"/>
    </row>
    <row r="595">
      <c r="BA595" s="17"/>
    </row>
    <row r="596">
      <c r="BA596" s="17"/>
    </row>
    <row r="597">
      <c r="BA597" s="17"/>
    </row>
    <row r="598">
      <c r="BA598" s="17"/>
    </row>
    <row r="599">
      <c r="BA599" s="17"/>
    </row>
    <row r="600">
      <c r="BA600" s="17"/>
    </row>
    <row r="601">
      <c r="BA601" s="17"/>
    </row>
    <row r="602">
      <c r="BA602" s="17"/>
    </row>
    <row r="603">
      <c r="BA603" s="17"/>
    </row>
    <row r="604">
      <c r="BA604" s="17"/>
    </row>
    <row r="605">
      <c r="BA605" s="17"/>
    </row>
    <row r="606">
      <c r="BA606" s="17"/>
    </row>
    <row r="607">
      <c r="BA607" s="17"/>
    </row>
    <row r="608">
      <c r="BA608" s="17"/>
    </row>
    <row r="609">
      <c r="BA609" s="17"/>
    </row>
    <row r="610">
      <c r="BA610" s="17"/>
    </row>
    <row r="611">
      <c r="BA611" s="17"/>
    </row>
    <row r="612">
      <c r="BA612" s="17"/>
    </row>
    <row r="613">
      <c r="BA613" s="17"/>
    </row>
    <row r="614">
      <c r="BA614" s="17"/>
    </row>
    <row r="615">
      <c r="BA615" s="17"/>
    </row>
    <row r="616">
      <c r="BA616" s="17"/>
    </row>
    <row r="617">
      <c r="BA617" s="17"/>
    </row>
    <row r="618">
      <c r="BA618" s="17"/>
    </row>
    <row r="619">
      <c r="BA619" s="17"/>
    </row>
    <row r="620">
      <c r="BA620" s="17"/>
    </row>
    <row r="621">
      <c r="BA621" s="17"/>
    </row>
    <row r="622">
      <c r="BA622" s="17"/>
    </row>
    <row r="623">
      <c r="BA623" s="17"/>
    </row>
    <row r="624">
      <c r="BA624" s="17"/>
    </row>
    <row r="625">
      <c r="BA625" s="17"/>
    </row>
    <row r="626">
      <c r="BA626" s="17"/>
    </row>
    <row r="627">
      <c r="BA627" s="17"/>
    </row>
    <row r="628">
      <c r="BA628" s="17"/>
    </row>
    <row r="629">
      <c r="BA629" s="17"/>
    </row>
    <row r="630">
      <c r="BA630" s="17"/>
    </row>
    <row r="631">
      <c r="BA631" s="17"/>
    </row>
    <row r="632">
      <c r="BA632" s="17"/>
    </row>
    <row r="633">
      <c r="BA633" s="17"/>
    </row>
    <row r="634">
      <c r="BA634" s="17"/>
    </row>
    <row r="635">
      <c r="BA635" s="17"/>
    </row>
    <row r="636">
      <c r="BA636" s="17"/>
    </row>
    <row r="637">
      <c r="BA637" s="17"/>
    </row>
    <row r="638">
      <c r="BA638" s="17"/>
    </row>
    <row r="639">
      <c r="BA639" s="17"/>
    </row>
    <row r="640">
      <c r="BA640" s="17"/>
    </row>
    <row r="641">
      <c r="BA641" s="17"/>
    </row>
    <row r="642">
      <c r="BA642" s="17"/>
    </row>
    <row r="643">
      <c r="BA643" s="17"/>
    </row>
    <row r="644">
      <c r="BA644" s="17"/>
    </row>
    <row r="645">
      <c r="BA645" s="17"/>
    </row>
    <row r="646">
      <c r="BA646" s="17"/>
    </row>
    <row r="647">
      <c r="BA647" s="17"/>
    </row>
    <row r="648">
      <c r="BA648" s="17"/>
    </row>
    <row r="649">
      <c r="BA649" s="17"/>
    </row>
    <row r="650">
      <c r="BA650" s="17"/>
    </row>
    <row r="651">
      <c r="BA651" s="17"/>
    </row>
    <row r="652">
      <c r="BA652" s="17"/>
    </row>
    <row r="653">
      <c r="BA653" s="17"/>
    </row>
    <row r="654">
      <c r="BA654" s="17"/>
    </row>
    <row r="655">
      <c r="BA655" s="17"/>
    </row>
    <row r="656">
      <c r="BA656" s="17"/>
    </row>
    <row r="657">
      <c r="BA657" s="17"/>
    </row>
    <row r="658">
      <c r="BA658" s="17"/>
    </row>
    <row r="659">
      <c r="BA659" s="17"/>
    </row>
    <row r="660">
      <c r="BA660" s="17"/>
    </row>
    <row r="661">
      <c r="BA661" s="17"/>
    </row>
    <row r="662">
      <c r="BA662" s="17"/>
    </row>
    <row r="663">
      <c r="BA663" s="17"/>
    </row>
    <row r="664">
      <c r="BA664" s="17"/>
    </row>
    <row r="665">
      <c r="BA665" s="17"/>
    </row>
    <row r="666">
      <c r="BA666" s="17"/>
    </row>
    <row r="667">
      <c r="BA667" s="17"/>
    </row>
    <row r="668">
      <c r="BA668" s="17"/>
    </row>
    <row r="669">
      <c r="BA669" s="17"/>
    </row>
    <row r="670">
      <c r="BA670" s="17"/>
    </row>
    <row r="671">
      <c r="BA671" s="17"/>
    </row>
    <row r="672">
      <c r="BA672" s="17"/>
    </row>
    <row r="673">
      <c r="BA673" s="17"/>
    </row>
    <row r="674">
      <c r="BA674" s="17"/>
    </row>
    <row r="675">
      <c r="BA675" s="17"/>
    </row>
    <row r="676">
      <c r="BA676" s="17"/>
    </row>
    <row r="677">
      <c r="BA677" s="17"/>
    </row>
    <row r="678">
      <c r="BA678" s="17"/>
    </row>
    <row r="679">
      <c r="BA679" s="17"/>
    </row>
    <row r="680">
      <c r="BA680" s="17"/>
    </row>
    <row r="681">
      <c r="BA681" s="17"/>
    </row>
    <row r="682">
      <c r="BA682" s="17"/>
    </row>
    <row r="683">
      <c r="BA683" s="17"/>
    </row>
    <row r="684">
      <c r="BA684" s="17"/>
    </row>
    <row r="685">
      <c r="BA685" s="17"/>
    </row>
    <row r="686">
      <c r="BA686" s="17"/>
    </row>
    <row r="687">
      <c r="BA687" s="17"/>
    </row>
    <row r="688">
      <c r="BA688" s="17"/>
    </row>
    <row r="689">
      <c r="BA689" s="17"/>
    </row>
    <row r="690">
      <c r="BA690" s="17"/>
    </row>
    <row r="691">
      <c r="BA691" s="17"/>
    </row>
    <row r="692">
      <c r="BA692" s="17"/>
    </row>
    <row r="693">
      <c r="BA693" s="17"/>
    </row>
    <row r="694">
      <c r="BA694" s="17"/>
    </row>
    <row r="695">
      <c r="BA695" s="17"/>
    </row>
    <row r="696">
      <c r="BA696" s="17"/>
    </row>
    <row r="697">
      <c r="BA697" s="17"/>
    </row>
    <row r="698">
      <c r="BA698" s="17"/>
    </row>
    <row r="699">
      <c r="BA699" s="17"/>
    </row>
    <row r="700">
      <c r="BA700" s="17"/>
    </row>
    <row r="701">
      <c r="BA701" s="17"/>
    </row>
    <row r="702">
      <c r="BA702" s="17"/>
    </row>
    <row r="703">
      <c r="BA703" s="17"/>
    </row>
    <row r="704">
      <c r="BA704" s="17"/>
    </row>
    <row r="705">
      <c r="BA705" s="17"/>
    </row>
    <row r="706">
      <c r="BA706" s="17"/>
    </row>
    <row r="707">
      <c r="BA707" s="17"/>
    </row>
    <row r="708">
      <c r="BA708" s="17"/>
    </row>
    <row r="709">
      <c r="BA709" s="17"/>
    </row>
    <row r="710">
      <c r="BA710" s="17"/>
    </row>
    <row r="711">
      <c r="BA711" s="17"/>
    </row>
    <row r="712">
      <c r="BA712" s="17"/>
    </row>
    <row r="713">
      <c r="BA713" s="17"/>
    </row>
    <row r="714">
      <c r="BA714" s="17"/>
    </row>
    <row r="715">
      <c r="BA715" s="17"/>
    </row>
    <row r="716">
      <c r="BA716" s="17"/>
    </row>
    <row r="717">
      <c r="BA717" s="17"/>
    </row>
    <row r="718">
      <c r="BA718" s="17"/>
    </row>
    <row r="719">
      <c r="BA719" s="17"/>
    </row>
    <row r="720">
      <c r="BA720" s="17"/>
    </row>
    <row r="721">
      <c r="BA721" s="17"/>
    </row>
    <row r="722">
      <c r="BA722" s="17"/>
    </row>
    <row r="723">
      <c r="BA723" s="17"/>
    </row>
    <row r="724">
      <c r="BA724" s="17"/>
    </row>
    <row r="725">
      <c r="BA725" s="17"/>
    </row>
    <row r="726">
      <c r="BA726" s="17"/>
    </row>
    <row r="727">
      <c r="BA727" s="17"/>
    </row>
    <row r="728">
      <c r="BA728" s="17"/>
    </row>
    <row r="729">
      <c r="BA729" s="17"/>
    </row>
    <row r="730">
      <c r="BA730" s="17"/>
    </row>
    <row r="731">
      <c r="BA731" s="17"/>
    </row>
    <row r="732">
      <c r="BA732" s="17"/>
    </row>
    <row r="733">
      <c r="BA733" s="17"/>
    </row>
    <row r="734">
      <c r="BA734" s="17"/>
    </row>
    <row r="735">
      <c r="BA735" s="17"/>
    </row>
    <row r="736">
      <c r="BA736" s="17"/>
    </row>
    <row r="737">
      <c r="BA737" s="17"/>
    </row>
    <row r="738">
      <c r="BA738" s="17"/>
    </row>
    <row r="739">
      <c r="BA739" s="17"/>
    </row>
    <row r="740">
      <c r="BA740" s="17"/>
    </row>
    <row r="741">
      <c r="BA741" s="17"/>
    </row>
    <row r="742">
      <c r="BA742" s="17"/>
    </row>
    <row r="743">
      <c r="BA743" s="17"/>
    </row>
    <row r="744">
      <c r="BA744" s="17"/>
    </row>
    <row r="745">
      <c r="BA745" s="17"/>
    </row>
    <row r="746">
      <c r="BA746" s="17"/>
    </row>
    <row r="747">
      <c r="BA747" s="17"/>
    </row>
    <row r="748">
      <c r="BA748" s="17"/>
    </row>
    <row r="749">
      <c r="BA749" s="17"/>
    </row>
    <row r="750">
      <c r="BA750" s="17"/>
    </row>
    <row r="751">
      <c r="BA751" s="17"/>
    </row>
    <row r="752">
      <c r="BA752" s="17"/>
    </row>
    <row r="753">
      <c r="BA753" s="17"/>
    </row>
    <row r="754">
      <c r="BA754" s="17"/>
    </row>
    <row r="755">
      <c r="BA755" s="17"/>
    </row>
    <row r="756">
      <c r="BA756" s="17"/>
    </row>
    <row r="757">
      <c r="BA757" s="17"/>
    </row>
    <row r="758">
      <c r="BA758" s="17"/>
    </row>
    <row r="759">
      <c r="BA759" s="17"/>
    </row>
    <row r="760">
      <c r="BA760" s="17"/>
    </row>
    <row r="761">
      <c r="BA761" s="17"/>
    </row>
    <row r="762">
      <c r="BA762" s="17"/>
    </row>
    <row r="763">
      <c r="BA763" s="17"/>
    </row>
    <row r="764">
      <c r="BA764" s="17"/>
    </row>
    <row r="765">
      <c r="BA765" s="17"/>
    </row>
    <row r="766">
      <c r="BA766" s="17"/>
    </row>
    <row r="767">
      <c r="BA767" s="17"/>
    </row>
    <row r="768">
      <c r="BA768" s="17"/>
    </row>
    <row r="769">
      <c r="BA769" s="17"/>
    </row>
    <row r="770">
      <c r="BA770" s="17"/>
    </row>
    <row r="771">
      <c r="BA771" s="17"/>
    </row>
    <row r="772">
      <c r="BA772" s="17"/>
    </row>
    <row r="773">
      <c r="BA773" s="17"/>
    </row>
    <row r="774">
      <c r="BA774" s="17"/>
    </row>
    <row r="775">
      <c r="BA775" s="17"/>
    </row>
    <row r="776">
      <c r="BA776" s="17"/>
    </row>
    <row r="777">
      <c r="BA777" s="17"/>
    </row>
    <row r="778">
      <c r="BA778" s="17"/>
    </row>
    <row r="779">
      <c r="BA779" s="17"/>
    </row>
    <row r="780">
      <c r="BA780" s="17"/>
    </row>
    <row r="781">
      <c r="BA781" s="17"/>
    </row>
    <row r="782">
      <c r="BA782" s="17"/>
    </row>
    <row r="783">
      <c r="BA783" s="17"/>
    </row>
    <row r="784">
      <c r="BA784" s="17"/>
    </row>
    <row r="785">
      <c r="BA785" s="17"/>
    </row>
    <row r="786">
      <c r="BA786" s="17"/>
    </row>
    <row r="787">
      <c r="BA787" s="17"/>
    </row>
    <row r="788">
      <c r="BA788" s="17"/>
    </row>
    <row r="789">
      <c r="BA789" s="17"/>
    </row>
    <row r="790">
      <c r="BA790" s="17"/>
    </row>
    <row r="791">
      <c r="BA791" s="17"/>
    </row>
    <row r="792">
      <c r="BA792" s="17"/>
    </row>
    <row r="793">
      <c r="BA793" s="17"/>
    </row>
    <row r="794">
      <c r="BA794" s="17"/>
    </row>
    <row r="795">
      <c r="BA795" s="17"/>
    </row>
    <row r="796">
      <c r="BA796" s="17"/>
    </row>
    <row r="797">
      <c r="BA797" s="17"/>
    </row>
    <row r="798">
      <c r="BA798" s="17"/>
    </row>
    <row r="799">
      <c r="BA799" s="17"/>
    </row>
    <row r="800">
      <c r="BA800" s="17"/>
    </row>
    <row r="801">
      <c r="BA801" s="17"/>
    </row>
    <row r="802">
      <c r="BA802" s="17"/>
    </row>
    <row r="803">
      <c r="BA803" s="17"/>
    </row>
    <row r="804">
      <c r="BA804" s="17"/>
    </row>
    <row r="805">
      <c r="BA805" s="17"/>
    </row>
    <row r="806">
      <c r="BA806" s="17"/>
    </row>
    <row r="807">
      <c r="BA807" s="17"/>
    </row>
    <row r="808">
      <c r="BA808" s="17"/>
    </row>
    <row r="809">
      <c r="BA809" s="17"/>
    </row>
    <row r="810">
      <c r="BA810" s="17"/>
    </row>
    <row r="811">
      <c r="BA811" s="17"/>
    </row>
    <row r="812">
      <c r="BA812" s="17"/>
    </row>
    <row r="813">
      <c r="BA813" s="17"/>
    </row>
    <row r="814">
      <c r="BA814" s="17"/>
    </row>
    <row r="815">
      <c r="BA815" s="17"/>
    </row>
    <row r="816">
      <c r="BA816" s="17"/>
    </row>
    <row r="817">
      <c r="BA817" s="17"/>
    </row>
    <row r="818">
      <c r="BA818" s="17"/>
    </row>
    <row r="819">
      <c r="BA819" s="17"/>
    </row>
    <row r="820">
      <c r="BA820" s="17"/>
    </row>
    <row r="821">
      <c r="BA821" s="17"/>
    </row>
    <row r="822">
      <c r="BA822" s="17"/>
    </row>
    <row r="823">
      <c r="BA823" s="17"/>
    </row>
    <row r="824">
      <c r="BA824" s="17"/>
    </row>
    <row r="825">
      <c r="BA825" s="17"/>
    </row>
    <row r="826">
      <c r="BA826" s="17"/>
    </row>
    <row r="827">
      <c r="BA827" s="17"/>
    </row>
    <row r="828">
      <c r="BA828" s="17"/>
    </row>
    <row r="829">
      <c r="BA829" s="17"/>
    </row>
    <row r="830">
      <c r="BA830" s="17"/>
    </row>
    <row r="831">
      <c r="BA831" s="17"/>
    </row>
    <row r="832">
      <c r="BA832" s="17"/>
    </row>
    <row r="833">
      <c r="BA833" s="17"/>
    </row>
    <row r="834">
      <c r="BA834" s="17"/>
    </row>
    <row r="835">
      <c r="BA835" s="17"/>
    </row>
    <row r="836">
      <c r="BA836" s="17"/>
    </row>
    <row r="837">
      <c r="BA837" s="17"/>
    </row>
    <row r="838">
      <c r="BA838" s="17"/>
    </row>
    <row r="839">
      <c r="BA839" s="17"/>
    </row>
    <row r="840">
      <c r="BA840" s="17"/>
    </row>
    <row r="841">
      <c r="BA841" s="17"/>
    </row>
    <row r="842">
      <c r="BA842" s="17"/>
    </row>
    <row r="843">
      <c r="BA843" s="17"/>
    </row>
    <row r="844">
      <c r="BA844" s="17"/>
    </row>
    <row r="845">
      <c r="BA845" s="17"/>
    </row>
    <row r="846">
      <c r="BA846" s="17"/>
    </row>
    <row r="847">
      <c r="BA847" s="17"/>
    </row>
    <row r="848">
      <c r="BA848" s="17"/>
    </row>
    <row r="849">
      <c r="BA849" s="17"/>
    </row>
    <row r="850">
      <c r="BA850" s="17"/>
    </row>
    <row r="851">
      <c r="BA851" s="17"/>
    </row>
    <row r="852">
      <c r="BA852" s="17"/>
    </row>
    <row r="853">
      <c r="BA853" s="17"/>
    </row>
    <row r="854">
      <c r="BA854" s="17"/>
    </row>
    <row r="855">
      <c r="BA855" s="17"/>
    </row>
    <row r="856">
      <c r="BA856" s="17"/>
    </row>
    <row r="857">
      <c r="BA857" s="17"/>
    </row>
    <row r="858">
      <c r="BA858" s="17"/>
    </row>
    <row r="859">
      <c r="BA859" s="17"/>
    </row>
    <row r="860">
      <c r="BA860" s="17"/>
    </row>
    <row r="861">
      <c r="BA861" s="17"/>
    </row>
    <row r="862">
      <c r="BA862" s="17"/>
    </row>
    <row r="863">
      <c r="BA863" s="17"/>
    </row>
    <row r="864">
      <c r="BA864" s="17"/>
    </row>
    <row r="865">
      <c r="BA865" s="17"/>
    </row>
    <row r="866">
      <c r="BA866" s="17"/>
    </row>
    <row r="867">
      <c r="BA867" s="17"/>
    </row>
    <row r="868">
      <c r="BA868" s="17"/>
    </row>
    <row r="869">
      <c r="BA869" s="17"/>
    </row>
    <row r="870">
      <c r="BA870" s="17"/>
    </row>
    <row r="871">
      <c r="BA871" s="17"/>
    </row>
    <row r="872">
      <c r="BA872" s="17"/>
    </row>
    <row r="873">
      <c r="BA873" s="17"/>
    </row>
    <row r="874">
      <c r="BA874" s="17"/>
    </row>
    <row r="875">
      <c r="BA875" s="17"/>
    </row>
    <row r="876">
      <c r="BA876" s="17"/>
    </row>
    <row r="877">
      <c r="BA877" s="17"/>
    </row>
    <row r="878">
      <c r="BA878" s="17"/>
    </row>
    <row r="879">
      <c r="BA879" s="17"/>
    </row>
    <row r="880">
      <c r="BA880" s="17"/>
    </row>
    <row r="881">
      <c r="BA881" s="17"/>
    </row>
    <row r="882">
      <c r="BA882" s="17"/>
    </row>
    <row r="883">
      <c r="BA883" s="17"/>
    </row>
    <row r="884">
      <c r="BA884" s="17"/>
    </row>
    <row r="885">
      <c r="BA885" s="17"/>
    </row>
    <row r="886">
      <c r="BA886" s="17"/>
    </row>
    <row r="887">
      <c r="BA887" s="17"/>
    </row>
    <row r="888">
      <c r="BA888" s="17"/>
    </row>
    <row r="889">
      <c r="BA889" s="17"/>
    </row>
    <row r="890">
      <c r="BA890" s="17"/>
    </row>
    <row r="891">
      <c r="BA891" s="17"/>
    </row>
    <row r="892">
      <c r="BA892" s="17"/>
    </row>
    <row r="893">
      <c r="BA893" s="17"/>
    </row>
    <row r="894">
      <c r="BA894" s="17"/>
    </row>
    <row r="895">
      <c r="BA895" s="17"/>
    </row>
    <row r="896">
      <c r="BA896" s="17"/>
    </row>
    <row r="897">
      <c r="BA897" s="17"/>
    </row>
    <row r="898">
      <c r="BA898" s="17"/>
    </row>
    <row r="899">
      <c r="BA899" s="17"/>
    </row>
    <row r="900">
      <c r="BA900" s="17"/>
    </row>
    <row r="901">
      <c r="BA901" s="17"/>
    </row>
    <row r="902">
      <c r="BA902" s="17"/>
    </row>
    <row r="903">
      <c r="BA903" s="17"/>
    </row>
    <row r="904">
      <c r="BA904" s="17"/>
    </row>
    <row r="905">
      <c r="BA905" s="17"/>
    </row>
    <row r="906">
      <c r="BA906" s="17"/>
    </row>
    <row r="907">
      <c r="BA907" s="17"/>
    </row>
    <row r="908">
      <c r="BA908" s="17"/>
    </row>
    <row r="909">
      <c r="BA909" s="17"/>
    </row>
    <row r="910">
      <c r="BA910" s="17"/>
    </row>
    <row r="911">
      <c r="BA911" s="17"/>
    </row>
    <row r="912">
      <c r="BA912" s="17"/>
    </row>
    <row r="913">
      <c r="BA913" s="17"/>
    </row>
    <row r="914">
      <c r="BA914" s="17"/>
    </row>
    <row r="915">
      <c r="BA915" s="17"/>
    </row>
    <row r="916">
      <c r="BA916" s="17"/>
    </row>
    <row r="917">
      <c r="BA917" s="17"/>
    </row>
    <row r="918">
      <c r="BA918" s="17"/>
    </row>
    <row r="919">
      <c r="BA919" s="17"/>
    </row>
    <row r="920">
      <c r="BA920" s="17"/>
    </row>
    <row r="921">
      <c r="BA921" s="17"/>
    </row>
    <row r="922">
      <c r="BA922" s="17"/>
    </row>
    <row r="923">
      <c r="BA923" s="17"/>
    </row>
    <row r="924">
      <c r="BA924" s="17"/>
    </row>
    <row r="925">
      <c r="BA925" s="17"/>
    </row>
    <row r="926">
      <c r="BA926" s="17"/>
    </row>
    <row r="927">
      <c r="BA927" s="17"/>
    </row>
    <row r="928">
      <c r="BA928" s="17"/>
    </row>
    <row r="929">
      <c r="BA929" s="17"/>
    </row>
    <row r="930">
      <c r="BA930" s="17"/>
    </row>
    <row r="931">
      <c r="BA931" s="17"/>
    </row>
    <row r="932">
      <c r="BA932" s="17"/>
    </row>
    <row r="933">
      <c r="BA933" s="17"/>
    </row>
    <row r="934">
      <c r="BA934" s="17"/>
    </row>
    <row r="935">
      <c r="BA935" s="17"/>
    </row>
    <row r="936">
      <c r="BA936" s="17"/>
    </row>
    <row r="937">
      <c r="BA937" s="17"/>
    </row>
    <row r="938">
      <c r="BA938" s="17"/>
    </row>
    <row r="939">
      <c r="BA939" s="17"/>
    </row>
    <row r="940">
      <c r="BA940" s="17"/>
    </row>
    <row r="941">
      <c r="BA941" s="17"/>
    </row>
    <row r="942">
      <c r="BA942" s="17"/>
    </row>
    <row r="943">
      <c r="BA943" s="17"/>
    </row>
    <row r="944">
      <c r="BA944" s="17"/>
    </row>
    <row r="945">
      <c r="BA945" s="17"/>
    </row>
    <row r="946">
      <c r="BA946" s="17"/>
    </row>
    <row r="947">
      <c r="BA947" s="17"/>
    </row>
    <row r="948">
      <c r="BA948" s="17"/>
    </row>
    <row r="949">
      <c r="BA949" s="17"/>
    </row>
    <row r="950">
      <c r="BA950" s="17"/>
    </row>
    <row r="951">
      <c r="BA951" s="17"/>
    </row>
    <row r="952">
      <c r="BA952" s="17"/>
    </row>
    <row r="953">
      <c r="BA953" s="17"/>
    </row>
    <row r="954">
      <c r="BA954" s="17"/>
    </row>
    <row r="955">
      <c r="BA955" s="17"/>
    </row>
    <row r="956">
      <c r="BA956" s="17"/>
    </row>
    <row r="957">
      <c r="BA957" s="17"/>
    </row>
    <row r="958">
      <c r="BA958" s="17"/>
    </row>
    <row r="959">
      <c r="BA959" s="17"/>
    </row>
    <row r="960">
      <c r="BA960" s="17"/>
    </row>
    <row r="961">
      <c r="BA961" s="17"/>
    </row>
    <row r="962">
      <c r="BA962" s="17"/>
    </row>
    <row r="963">
      <c r="BA963" s="17"/>
    </row>
    <row r="964">
      <c r="BA964" s="17"/>
    </row>
    <row r="965">
      <c r="BA965" s="17"/>
    </row>
    <row r="966">
      <c r="BA966" s="17"/>
    </row>
    <row r="967">
      <c r="BA967" s="17"/>
    </row>
    <row r="968">
      <c r="BA968" s="17"/>
    </row>
    <row r="969">
      <c r="BA969" s="17"/>
    </row>
    <row r="970">
      <c r="BA970" s="17"/>
    </row>
    <row r="971">
      <c r="BA971" s="17"/>
    </row>
    <row r="972">
      <c r="BA972" s="17"/>
    </row>
    <row r="973">
      <c r="BA973" s="17"/>
    </row>
    <row r="974">
      <c r="BA974" s="17"/>
    </row>
    <row r="975">
      <c r="BA975" s="17"/>
    </row>
    <row r="976">
      <c r="BA976" s="17"/>
    </row>
    <row r="977">
      <c r="BA977" s="17"/>
    </row>
    <row r="978">
      <c r="BA978" s="17"/>
    </row>
    <row r="979">
      <c r="BA979" s="17"/>
    </row>
    <row r="980">
      <c r="BA980" s="17"/>
    </row>
    <row r="981">
      <c r="BA981" s="17"/>
    </row>
    <row r="982">
      <c r="BA982" s="17"/>
    </row>
    <row r="983">
      <c r="BA983" s="17"/>
    </row>
    <row r="984">
      <c r="BA984" s="17"/>
    </row>
    <row r="985">
      <c r="BA985" s="17"/>
    </row>
    <row r="986">
      <c r="BA986" s="17"/>
    </row>
    <row r="987">
      <c r="BA987" s="17"/>
    </row>
    <row r="988">
      <c r="BA988" s="17"/>
    </row>
    <row r="989">
      <c r="BA989" s="17"/>
    </row>
    <row r="990">
      <c r="BA990" s="17"/>
    </row>
    <row r="991">
      <c r="BA991" s="17"/>
    </row>
    <row r="992">
      <c r="BA992" s="17"/>
    </row>
    <row r="993">
      <c r="BA993" s="17"/>
    </row>
    <row r="994">
      <c r="BA994" s="17"/>
    </row>
    <row r="995">
      <c r="BA995" s="17"/>
    </row>
    <row r="996">
      <c r="BA996" s="17"/>
    </row>
    <row r="997">
      <c r="BA997" s="17"/>
    </row>
    <row r="998">
      <c r="BA998" s="17"/>
    </row>
    <row r="999">
      <c r="BA999" s="17"/>
    </row>
    <row r="1000">
      <c r="BA1000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C3" s="10" t="s">
        <v>16</v>
      </c>
      <c r="D3" s="11"/>
      <c r="E3" s="11"/>
      <c r="H3" s="10" t="s">
        <v>79</v>
      </c>
      <c r="I3" s="11"/>
      <c r="J3" s="11"/>
    </row>
    <row r="4">
      <c r="C4" s="10">
        <v>35.0</v>
      </c>
      <c r="D4" s="10">
        <v>40.0</v>
      </c>
      <c r="E4" s="10">
        <v>42.0</v>
      </c>
      <c r="F4" s="10">
        <v>43.0</v>
      </c>
      <c r="G4" s="10">
        <v>44.0</v>
      </c>
      <c r="H4" s="10">
        <v>35.0</v>
      </c>
      <c r="I4" s="10">
        <v>40.0</v>
      </c>
      <c r="J4" s="10">
        <v>42.0</v>
      </c>
      <c r="K4" s="10">
        <v>43.0</v>
      </c>
      <c r="L4" s="10">
        <v>44.0</v>
      </c>
    </row>
    <row r="5">
      <c r="B5" s="10" t="s">
        <v>80</v>
      </c>
      <c r="C5">
        <f>countifs(Sheet1!B:B,"control",Sheet1!C:C,"np",Sheet1!F:F,"35",Sheet1!J:J,"",Sheet1!P:P,"&lt;&gt;",Sheet1!Y:Y,"")</f>
        <v>0</v>
      </c>
      <c r="D5" s="19">
        <f>countifs(Sheet1!B:B,"shock",Sheet1!C:C,"np",Sheet1!F:F,"40",Sheet1!J:J,"",Sheet1!P:P,"&lt;&gt;",Sheet1!Y:Y,"")</f>
        <v>0</v>
      </c>
      <c r="E5" s="19">
        <f>countifs(Sheet1!B:B,"shock",Sheet1!C:C,"np",Sheet1!F:F,"42",Sheet1!J:J,"",Sheet1!P:P,"&lt;&gt;",Sheet1!Y:Y,"")</f>
        <v>1</v>
      </c>
      <c r="F5" s="19">
        <f>countifs(Sheet1!B:B,"shock",Sheet1!C:C,"np",Sheet1!F:F,"43",Sheet1!J:J,"",Sheet1!P:P,"&lt;&gt;",Sheet1!Y:Y,"")</f>
        <v>1</v>
      </c>
      <c r="G5" s="19">
        <f>countifs(Sheet1!B:B,"shock",Sheet1!C:C,"np",Sheet1!F:F,"44",Sheet1!J:J,"",Sheet1!P:P,"&lt;&gt;",Sheet1!Y:Y,"")</f>
        <v>0</v>
      </c>
      <c r="H5" s="19">
        <f>countifs(Sheet1!B:B,"control",Sheet1!C:C,"p",Sheet1!F:F,"35",Sheet1!J:J,"",Sheet1!P:P,"&lt;&gt;",Sheet1!Y:Y,"")</f>
        <v>0</v>
      </c>
      <c r="I5" s="19">
        <f>countifs(Sheet1!B:B,"shock",Sheet1!C:C,"p",Sheet1!F:F,"40",Sheet1!J:J,"",Sheet1!P:P,"&lt;&gt;",Sheet1!Y:Y,"")</f>
        <v>1</v>
      </c>
      <c r="J5" s="19">
        <f>countifs(Sheet1!B:B,"shock",Sheet1!C:C,"p",Sheet1!F:F,"42",Sheet1!J:J,"",Sheet1!P:P,"&lt;&gt;",Sheet1!Y:Y,"")</f>
        <v>0</v>
      </c>
      <c r="K5" s="19">
        <f>countifs(Sheet1!B:B,"shock",Sheet1!C:C,"p",Sheet1!F:F,"43",Sheet1!J:J,"",Sheet1!P:P,"&lt;&gt;",Sheet1!Y:Y,"")</f>
        <v>0</v>
      </c>
      <c r="L5">
        <f>countifs(Sheet1!B:B,"shock",Sheet1!C:C,"p",Sheet1!F:F,"44",Sheet1!J:J,"",Sheet1!P:P,"&lt;&gt;",Sheet1!Y:Y,"")</f>
        <v>1</v>
      </c>
    </row>
    <row r="6">
      <c r="B6" s="10" t="s">
        <v>129</v>
      </c>
      <c r="C6">
        <f>countifs(Sheet1!B:B,"control",Sheet1!C:C,"np",Sheet1!F:F,"35",Sheet1!J:J,"",Sheet1!Y:Y,"&lt;&gt;",Sheet1!AA:AA,"")</f>
        <v>0</v>
      </c>
      <c r="D6" s="19">
        <f>countifs(Sheet1!B:B,"shock",Sheet1!C:C,"np",Sheet1!F:F,"40",Sheet1!J:J,"",Sheet1!Y:Y,"&lt;&gt;",Sheet1!AA:AA,"")</f>
        <v>1</v>
      </c>
      <c r="E6" s="19">
        <f>countifs(Sheet1!B:B,"shock",Sheet1!C:C,"np",Sheet1!F:F,"42",Sheet1!J:J,"",Sheet1!Y:Y,"&lt;&gt;",Sheet1!AA:AA,"")</f>
        <v>0</v>
      </c>
      <c r="F6" s="25">
        <f>countifs(Sheet1!B:B,"shock",Sheet1!C:C,"np",Sheet1!F:F,"43",Sheet1!J:J,"",Sheet1!Y:Y,"&lt;&gt;",Sheet1!AA:AA,"")</f>
        <v>0</v>
      </c>
      <c r="G6" s="19">
        <f>countifs(Sheet1!B:B,"shock",Sheet1!C:C,"np",Sheet1!F:F,"44",Sheet1!J:J,"",Sheet1!Y:Y,"&lt;&gt;",Sheet1!AA:AA,"")</f>
        <v>1</v>
      </c>
      <c r="H6" s="19">
        <f>countifs(Sheet1!B:B,"control",Sheet1!C:C,"p",Sheet1!F:F,"35",Sheet1!J:J,"",Sheet1!Y:Y,"&lt;&gt;",Sheet1!AA:AA,"")</f>
        <v>0</v>
      </c>
      <c r="I6" s="19">
        <f>countifs(Sheet1!B:B,"shock",Sheet1!C:C,"p",Sheet1!F:F,"40",Sheet1!J:J,"",Sheet1!Y:Y,"&lt;&gt;",Sheet1!AA:AA,"")</f>
        <v>0</v>
      </c>
      <c r="J6" s="19">
        <f>countifs(Sheet1!B:B,"shock",Sheet1!C:C,"p",Sheet1!F:F,"42",Sheet1!J:J,"",Sheet1!Y:Y,"&lt;&gt;",Sheet1!AA:AA,"")</f>
        <v>0</v>
      </c>
      <c r="K6" s="19">
        <f>countifs(Sheet1!B:B,"shock",Sheet1!C:C,"p",Sheet1!F:F,"43",Sheet1!J:J,"",Sheet1!Y:Y,"&lt;&gt;",Sheet1!AA:AA,"")</f>
        <v>0</v>
      </c>
      <c r="L6" s="19">
        <f>countifs(Sheet1!B:B,"shock",Sheet1!C:C,"p",Sheet1!F:F,"44",Sheet1!J:J,"",Sheet1!Y:Y,"&lt;&gt;",Sheet1!AA:AA,"")</f>
        <v>0</v>
      </c>
    </row>
    <row r="7">
      <c r="B7" s="10" t="s">
        <v>131</v>
      </c>
      <c r="C7">
        <f>countifs(Sheet1!B:B,"control",Sheet1!C:C,"np",Sheet1!F:F,"35",Sheet1!J:J,"",Sheet1!AA:AA,"&lt;&gt;",Sheet1!AI:AI,"",Sheet1!AK:AK,"",Sheet1!AY:AY,"")</f>
        <v>0</v>
      </c>
      <c r="D7" s="27">
        <f>countifs(Sheet1!B:B,"shock",Sheet1!C:C,"np",Sheet1!F:F,"40",Sheet1!J:J,"",Sheet1!AA:AA,"&lt;&gt;",Sheet1!AI:AI,"",Sheet1!AK:AK,"",Sheet1!AY:AY,"")</f>
        <v>1</v>
      </c>
      <c r="E7" s="27">
        <f>countifs(Sheet1!B:B,"shock",Sheet1!C:C,"np",Sheet1!F:F,"42",Sheet1!J:J,"",Sheet1!AA:AA,"&lt;&gt;",Sheet1!AI:AI,"",Sheet1!AK:AK,"",Sheet1!AY:AY,"")</f>
        <v>2</v>
      </c>
      <c r="F7" s="27">
        <f>countifs(Sheet1!B:B,"shock",Sheet1!C:C,"np",Sheet1!F:F,"43",Sheet1!J:J,"",Sheet1!AA:AA,"&lt;&gt;",Sheet1!AI:AI,"",Sheet1!AK:AK,"",Sheet1!AY:AY,"")</f>
        <v>2</v>
      </c>
      <c r="G7" s="27">
        <f>countifs(Sheet1!B:B,"shock",Sheet1!C:C,"np",Sheet1!F:F,"44",Sheet1!J:J,"",Sheet1!AA:AA,"&lt;&gt;",Sheet1!AI:AI,"",Sheet1!AK:AK,"",Sheet1!AY:AY,"")</f>
        <v>4</v>
      </c>
      <c r="H7" s="27">
        <f>countifs(Sheet1!B:B,"control",Sheet1!C:C,"p",Sheet1!F:F,"35",Sheet1!J:J,"",Sheet1!AA:AA,"&lt;&gt;",Sheet1!AI:AI,"",Sheet1!AK:AK,"",Sheet1!AY:AY,"")</f>
        <v>1</v>
      </c>
      <c r="I7" s="27">
        <f>countifs(Sheet1!B:B,"shock",Sheet1!C:C,"p",Sheet1!F:F,"40",Sheet1!J:J,"",Sheet1!AA:AA,"&lt;&gt;",Sheet1!AI:AI,"",Sheet1!AK:AK,"",Sheet1!AY:AY,"")</f>
        <v>20</v>
      </c>
      <c r="J7" s="27">
        <f>countifs(Sheet1!B:B,"shock",Sheet1!C:C,"p",Sheet1!F:F,"42",Sheet1!J:J,"",Sheet1!AA:AA,"&lt;&gt;",Sheet1!AI:AI,"",Sheet1!AK:AK,"",Sheet1!AY:AY,"")</f>
        <v>15</v>
      </c>
      <c r="K7" s="27">
        <f>countifs(Sheet1!B:B,"shock",Sheet1!C:C,"p",Sheet1!F:F,"43",Sheet1!J:J,"",Sheet1!AA:AA,"&lt;&gt;",Sheet1!AI:AI,"",Sheet1!AK:AK,"",Sheet1!AY:AY,"")</f>
        <v>12</v>
      </c>
      <c r="L7" s="27">
        <f>countifs(Sheet1!B:B,"shock",Sheet1!C:C,"p",Sheet1!F:F,"44",Sheet1!J:J,"",Sheet1!AA:AA,"&lt;&gt;",Sheet1!AI:AI,"",Sheet1!AK:AK,"",Sheet1!AY:AY,"")</f>
        <v>2</v>
      </c>
    </row>
    <row r="8">
      <c r="B8" s="10" t="s">
        <v>132</v>
      </c>
      <c r="C8">
        <f>countifs(Sheet1!B:B,"control",Sheet1!C:C,"np",Sheet1!F:F,"35",Sheet1!J:J,"",Sheet1!AI:AI,"&lt;&gt;")</f>
        <v>26</v>
      </c>
      <c r="D8" s="28">
        <f>countifs(Sheet1!B:B,"shock",Sheet1!C:C,"np",Sheet1!F:F,"40",Sheet1!J:J,"",Sheet1!AI:AI,"&lt;&gt;")</f>
        <v>29</v>
      </c>
      <c r="E8" s="28">
        <f>countifs(Sheet1!B:B,"shock",Sheet1!C:C,"np",Sheet1!F:F,"42",Sheet1!J:J,"",Sheet1!AI:AI,"&lt;&gt;")</f>
        <v>22</v>
      </c>
      <c r="F8" s="28">
        <f>countifs(Sheet1!B:B,"shock",Sheet1!C:C,"np",Sheet1!F:F,"43",Sheet1!J:J,"",Sheet1!AI:AI,"&lt;&gt;")</f>
        <v>22</v>
      </c>
      <c r="G8" s="28">
        <f>countifs(Sheet1!B:B,"shock",Sheet1!C:C,"np",Sheet1!F:F,"44",Sheet1!J:J,"",Sheet1!AI:AI,"&lt;&gt;")</f>
        <v>13</v>
      </c>
      <c r="H8" s="28">
        <f>countifs(Sheet1!B:B,"control",Sheet1!C:C,"p",Sheet1!F:F,"35",Sheet1!J:J,"",Sheet1!AI:AI,"&lt;&gt;")</f>
        <v>4</v>
      </c>
      <c r="I8" s="28">
        <f>countifs(Sheet1!B:B,"shock",Sheet1!C:C,"p",Sheet1!F:F,"40",Sheet1!J:J,"",Sheet1!AI:AI,"&lt;&gt;")</f>
        <v>8</v>
      </c>
      <c r="J8" s="28">
        <f>countifs(Sheet1!B:B,"shock",Sheet1!C:C,"p",Sheet1!F:F,"42",Sheet1!J:J,"",Sheet1!AI:AI,"&lt;&gt;")</f>
        <v>4</v>
      </c>
      <c r="K8" s="28">
        <f>countifs(Sheet1!B:B,"shock",Sheet1!C:C,"p",Sheet1!F:F,"43",Sheet1!J:J,"",Sheet1!AI:AI,"&lt;&gt;")</f>
        <v>8</v>
      </c>
      <c r="L8" s="28">
        <f>countifs(Sheet1!B:B,"shock",Sheet1!C:C,"p",Sheet1!F:F,"44",Sheet1!J:J,"",Sheet1!AI:AI,"&lt;&gt;")</f>
        <v>1</v>
      </c>
    </row>
    <row r="9">
      <c r="B9" s="10" t="s">
        <v>135</v>
      </c>
      <c r="C9" s="5" t="s">
        <v>136</v>
      </c>
      <c r="D9" s="5" t="s">
        <v>136</v>
      </c>
      <c r="E9" s="5" t="s">
        <v>136</v>
      </c>
      <c r="F9" s="5" t="s">
        <v>136</v>
      </c>
      <c r="G9" s="5" t="s">
        <v>136</v>
      </c>
      <c r="H9">
        <f>countifs(Sheet1!B:B,"control",Sheet1!C:C,"p",Sheet1!F:F,"35",Sheet1!J:J,"",Sheet1!AK:AK,"",Sheet1!AY:AY,"&lt;&gt;")</f>
        <v>19</v>
      </c>
      <c r="I9" s="19">
        <f>countifs(Sheet1!B:B,"shock",Sheet1!C:C,"p",Sheet1!F:F,"40",Sheet1!J:J,"",Sheet1!AK:AK,"",Sheet1!AY:AY,"&lt;&gt;")</f>
        <v>0</v>
      </c>
      <c r="J9" s="19">
        <f>countifs(Sheet1!B:B,"shock",Sheet1!C:C,"p",Sheet1!F:F,"42",Sheet1!J:J,"",Sheet1!AK:AK,"",Sheet1!AY:AY,"&lt;&gt;")</f>
        <v>0</v>
      </c>
      <c r="K9" s="19">
        <f>countifs(Sheet1!B:B,"shock",Sheet1!C:C,"p",Sheet1!F:F,"43",Sheet1!J:J,"",Sheet1!AK:AK,"",Sheet1!AY:AY,"&lt;&gt;")</f>
        <v>0</v>
      </c>
      <c r="L9" s="19">
        <f>countifs(Sheet1!B:B,"shock",Sheet1!C:C,"p",Sheet1!F:F,"44",Sheet1!J:J,"",Sheet1!AK:AK,"",Sheet1!AY:AY,"&lt;&gt;")</f>
        <v>0</v>
      </c>
    </row>
    <row r="10">
      <c r="B10" s="10" t="s">
        <v>39</v>
      </c>
      <c r="C10" s="5" t="s">
        <v>136</v>
      </c>
      <c r="D10" s="5" t="s">
        <v>136</v>
      </c>
      <c r="E10" s="5" t="s">
        <v>136</v>
      </c>
      <c r="F10" s="5" t="s">
        <v>136</v>
      </c>
      <c r="G10" s="5" t="s">
        <v>136</v>
      </c>
      <c r="H10">
        <f>countifs(Sheet1!B:B,"control",Sheet1!C:C,"p",Sheet1!F:F,"35",Sheet1!J:J,"",Sheet1!AK:AK,"1",Sheet1!AM:AM,"&lt;&gt;",Sheet1!AY:AY,"")</f>
        <v>0</v>
      </c>
      <c r="I10" s="29">
        <f>countifs(Sheet1!B:B,"shock",Sheet1!C:C,"p",Sheet1!F:F,"40",Sheet1!J:J,"",Sheet1!AK:AK,"1",Sheet1!AM:AM,"&lt;&gt;",Sheet1!AY:AY,"")</f>
        <v>0</v>
      </c>
      <c r="J10" s="29">
        <f>countifs(Sheet1!B:B,"shock",Sheet1!C:C,"p",Sheet1!F:F,"42",Sheet1!J:J,"",Sheet1!AK:AK,"1",Sheet1!AM:AM,"&lt;&gt;",Sheet1!AY:AY,"")</f>
        <v>0</v>
      </c>
      <c r="K10" s="29">
        <f>countifs(Sheet1!B:B,"shock",Sheet1!C:C,"p",Sheet1!F:F,"43",Sheet1!J:J,"",Sheet1!AK:AK,"1",Sheet1!AM:AM,"&lt;&gt;",Sheet1!AY:AY,"")</f>
        <v>0</v>
      </c>
      <c r="L10" s="29">
        <f>countifs(Sheet1!B:B,"shock",Sheet1!C:C,"p",Sheet1!F:F,"44",Sheet1!J:J,"",Sheet1!AK:AK,"1",Sheet1!AM:AM,"&lt;&gt;",Sheet1!AY:AY,"")</f>
        <v>0</v>
      </c>
    </row>
    <row r="11">
      <c r="B11" s="10" t="s">
        <v>138</v>
      </c>
      <c r="C11">
        <f t="shared" ref="C11:G11" si="1">sum(C5:C8)</f>
        <v>26</v>
      </c>
      <c r="D11">
        <f t="shared" si="1"/>
        <v>31</v>
      </c>
      <c r="E11">
        <f t="shared" si="1"/>
        <v>25</v>
      </c>
      <c r="F11">
        <f t="shared" si="1"/>
        <v>25</v>
      </c>
      <c r="G11">
        <f t="shared" si="1"/>
        <v>18</v>
      </c>
      <c r="H11">
        <f t="shared" ref="H11:K11" si="2">sum(H5:H10)</f>
        <v>24</v>
      </c>
      <c r="I11">
        <f t="shared" si="2"/>
        <v>29</v>
      </c>
      <c r="J11">
        <f t="shared" si="2"/>
        <v>19</v>
      </c>
      <c r="K11">
        <f t="shared" si="2"/>
        <v>20</v>
      </c>
      <c r="L11">
        <f>sum(L5:L8)</f>
        <v>4</v>
      </c>
    </row>
    <row r="14">
      <c r="B14" s="10" t="s">
        <v>140</v>
      </c>
      <c r="C14">
        <f>countifs(Sheet1!B:B,"control",Sheet1!C:C,"np",Sheet1!F:F,"35",Sheet1!J:J,"&lt;&gt;")</f>
        <v>26</v>
      </c>
      <c r="D14" s="30">
        <f>countifs(Sheet1!B:B,"shock",Sheet1!C:C,"np",Sheet1!F:F,"40",Sheet1!J:J,"&lt;&gt;")</f>
        <v>17</v>
      </c>
      <c r="E14" s="30">
        <f>countifs(Sheet1!B:B,"shock",Sheet1!C:C,"np",Sheet1!F:F,"42",Sheet1!J:J,"&lt;&gt;")</f>
        <v>10</v>
      </c>
      <c r="F14" s="30">
        <f>countifs(Sheet1!B:B,"shock",Sheet1!C:C,"np",Sheet1!F:F,"43",Sheet1!J:J,"&lt;&gt;")</f>
        <v>43</v>
      </c>
      <c r="G14" s="30">
        <f>countifs(Sheet1!B:B,"shock",Sheet1!C:C,"np",Sheet1!F:F,"44",Sheet1!J:J,"&lt;&gt;")</f>
        <v>16</v>
      </c>
      <c r="H14" s="30">
        <f>countifs(Sheet1!B:B,"control",Sheet1!C:C,"p",Sheet1!F:F,"35",Sheet1!J:J,"&lt;&gt;")</f>
        <v>29</v>
      </c>
      <c r="I14" s="30">
        <f>countifs(Sheet1!B:B,"shock",Sheet1!C:C,"p",Sheet1!F:F,"40",Sheet1!J:J,"&lt;&gt;")</f>
        <v>19</v>
      </c>
      <c r="J14" s="30">
        <f>countifs(Sheet1!B:B,"shock",Sheet1!C:C,"p",Sheet1!F:F,"42",Sheet1!J:J,"&lt;&gt;")</f>
        <v>17</v>
      </c>
      <c r="K14" s="30">
        <f>countifs(Sheet1!B:B,"shock",Sheet1!C:C,"p",Sheet1!F:F,"43",Sheet1!J:J,"&lt;&gt;")</f>
        <v>52</v>
      </c>
      <c r="L14" s="30">
        <f>countifs(Sheet1!B:B,"shock",Sheet1!C:C,"p",Sheet1!F:F,"44",Sheet1!J:J,"&lt;&gt;")</f>
        <v>41</v>
      </c>
    </row>
    <row r="15">
      <c r="B15" s="10" t="s">
        <v>145</v>
      </c>
      <c r="C15" s="30">
        <f>countifs(Sheet1!B:B,"control",Sheet1!C:C,"np",Sheet1!F:F,"35")</f>
        <v>52</v>
      </c>
      <c r="D15" s="31">
        <f>countifs(Sheet1!B:B,"shock",Sheet1!C:C,"np",Sheet1!F:F,"40")</f>
        <v>48</v>
      </c>
      <c r="E15" s="31">
        <f>countifs(Sheet1!B:B,"shock",Sheet1!C:C,"np",Sheet1!F:F,"42")</f>
        <v>35</v>
      </c>
      <c r="F15" s="31">
        <f>countifs(Sheet1!B:B,"shock",Sheet1!C:C,"np",Sheet1!F:F,"43")</f>
        <v>68</v>
      </c>
      <c r="G15" s="31">
        <f>countifs(Sheet1!B:B,"shock",Sheet1!C:C,"np",Sheet1!F:F,"44")</f>
        <v>34</v>
      </c>
      <c r="H15" s="31">
        <f>countifs(Sheet1!B:B,"control",Sheet1!C:C,"p",Sheet1!F:F,"35")</f>
        <v>53</v>
      </c>
      <c r="I15" s="31">
        <f>countifs(Sheet1!B:B,"shock",Sheet1!C:C,"p",Sheet1!F:F,"40")</f>
        <v>48</v>
      </c>
      <c r="J15" s="31">
        <f>countifs(Sheet1!B:B,"shock",Sheet1!C:C,"p",Sheet1!F:F,"42")</f>
        <v>36</v>
      </c>
      <c r="K15" s="31">
        <f>countifs(Sheet1!B:B,"shock",Sheet1!C:C,"p",Sheet1!F:F,"43")</f>
        <v>72</v>
      </c>
      <c r="L15" s="31">
        <f>countifs(Sheet1!B:B,"shock",Sheet1!C:C,"p",Sheet1!F:F,"44")</f>
        <v>45</v>
      </c>
    </row>
    <row r="16">
      <c r="B16" s="10" t="s">
        <v>148</v>
      </c>
      <c r="C16">
        <f t="shared" ref="C16:L16" si="3">1-C14/C15</f>
        <v>0.5</v>
      </c>
      <c r="D16">
        <f t="shared" si="3"/>
        <v>0.6458333333</v>
      </c>
      <c r="E16">
        <f t="shared" si="3"/>
        <v>0.7142857143</v>
      </c>
      <c r="F16">
        <f t="shared" si="3"/>
        <v>0.3676470588</v>
      </c>
      <c r="G16">
        <f t="shared" si="3"/>
        <v>0.5294117647</v>
      </c>
      <c r="H16">
        <f t="shared" si="3"/>
        <v>0.4528301887</v>
      </c>
      <c r="I16">
        <f t="shared" si="3"/>
        <v>0.6041666667</v>
      </c>
      <c r="J16">
        <f t="shared" si="3"/>
        <v>0.5277777778</v>
      </c>
      <c r="K16">
        <f t="shared" si="3"/>
        <v>0.2777777778</v>
      </c>
      <c r="L16">
        <f t="shared" si="3"/>
        <v>0.08888888889</v>
      </c>
    </row>
    <row r="18">
      <c r="B18" s="5" t="s">
        <v>149</v>
      </c>
    </row>
    <row r="19">
      <c r="B19" s="5" t="s">
        <v>150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20</v>
      </c>
    </row>
    <row r="2">
      <c r="A2" s="7" t="s">
        <v>1</v>
      </c>
      <c r="B2" s="8" t="s">
        <v>30</v>
      </c>
    </row>
    <row r="3">
      <c r="A3" s="5" t="s">
        <v>2</v>
      </c>
      <c r="B3" s="5" t="s">
        <v>55</v>
      </c>
    </row>
    <row r="4">
      <c r="A4" s="9" t="s">
        <v>3</v>
      </c>
      <c r="B4" s="8" t="s">
        <v>64</v>
      </c>
    </row>
    <row r="5">
      <c r="A5" s="9" t="s">
        <v>4</v>
      </c>
      <c r="B5" s="8" t="s">
        <v>69</v>
      </c>
    </row>
    <row r="6">
      <c r="A6" s="9" t="s">
        <v>5</v>
      </c>
      <c r="B6" s="8" t="s">
        <v>71</v>
      </c>
    </row>
    <row r="7">
      <c r="A7" s="9" t="s">
        <v>6</v>
      </c>
      <c r="B7" s="8" t="s">
        <v>72</v>
      </c>
    </row>
    <row r="8">
      <c r="A8" s="9" t="s">
        <v>7</v>
      </c>
      <c r="B8" s="8" t="s">
        <v>74</v>
      </c>
    </row>
    <row r="9">
      <c r="A9" s="9" t="s">
        <v>8</v>
      </c>
      <c r="B9" s="8" t="s">
        <v>76</v>
      </c>
    </row>
    <row r="10">
      <c r="A10" s="9" t="s">
        <v>9</v>
      </c>
      <c r="B10" s="9" t="s">
        <v>78</v>
      </c>
    </row>
    <row r="11">
      <c r="A11" s="13" t="s">
        <v>10</v>
      </c>
      <c r="B11" s="15" t="s">
        <v>82</v>
      </c>
    </row>
    <row r="12">
      <c r="A12" s="13" t="s">
        <v>11</v>
      </c>
      <c r="B12" s="15" t="s">
        <v>83</v>
      </c>
    </row>
    <row r="13">
      <c r="A13" s="13" t="s">
        <v>12</v>
      </c>
      <c r="B13" s="15" t="s">
        <v>84</v>
      </c>
    </row>
    <row r="14">
      <c r="A14" s="13" t="s">
        <v>13</v>
      </c>
      <c r="B14" s="15" t="s">
        <v>85</v>
      </c>
    </row>
    <row r="15">
      <c r="A15" s="13" t="s">
        <v>14</v>
      </c>
      <c r="B15" s="15" t="s">
        <v>86</v>
      </c>
    </row>
    <row r="16">
      <c r="A16" s="9" t="s">
        <v>15</v>
      </c>
      <c r="B16" s="8" t="s">
        <v>87</v>
      </c>
    </row>
    <row r="17">
      <c r="A17" s="9" t="s">
        <v>17</v>
      </c>
      <c r="B17" s="8" t="s">
        <v>88</v>
      </c>
    </row>
    <row r="18">
      <c r="A18" s="9" t="s">
        <v>89</v>
      </c>
      <c r="B18" s="8" t="s">
        <v>90</v>
      </c>
    </row>
    <row r="19">
      <c r="A19" s="9" t="s">
        <v>19</v>
      </c>
      <c r="B19" s="8" t="s">
        <v>91</v>
      </c>
    </row>
    <row r="20">
      <c r="A20" s="9" t="s">
        <v>21</v>
      </c>
      <c r="B20" s="8" t="s">
        <v>92</v>
      </c>
    </row>
    <row r="21">
      <c r="A21" s="9" t="s">
        <v>22</v>
      </c>
      <c r="B21" s="8" t="s">
        <v>93</v>
      </c>
    </row>
    <row r="22">
      <c r="A22" s="9" t="s">
        <v>23</v>
      </c>
      <c r="B22" s="8" t="s">
        <v>94</v>
      </c>
    </row>
    <row r="23">
      <c r="A23" s="9" t="s">
        <v>24</v>
      </c>
      <c r="B23" s="8" t="s">
        <v>95</v>
      </c>
    </row>
    <row r="24">
      <c r="A24" s="9" t="s">
        <v>25</v>
      </c>
      <c r="B24" s="8" t="s">
        <v>96</v>
      </c>
    </row>
    <row r="25">
      <c r="A25" s="9" t="s">
        <v>26</v>
      </c>
      <c r="B25" s="8" t="s">
        <v>97</v>
      </c>
    </row>
    <row r="26">
      <c r="A26" s="9" t="s">
        <v>27</v>
      </c>
      <c r="B26" s="8" t="s">
        <v>98</v>
      </c>
    </row>
    <row r="27">
      <c r="A27" s="9" t="s">
        <v>99</v>
      </c>
      <c r="B27" s="8" t="s">
        <v>100</v>
      </c>
    </row>
    <row r="28">
      <c r="A28" s="9" t="s">
        <v>29</v>
      </c>
      <c r="B28" s="8" t="s">
        <v>101</v>
      </c>
    </row>
    <row r="29">
      <c r="A29" s="9" t="s">
        <v>37</v>
      </c>
      <c r="B29" s="8" t="s">
        <v>102</v>
      </c>
    </row>
    <row r="30">
      <c r="A30" s="9" t="s">
        <v>38</v>
      </c>
      <c r="B30" s="8" t="s">
        <v>103</v>
      </c>
    </row>
    <row r="31">
      <c r="A31" s="5" t="s">
        <v>39</v>
      </c>
      <c r="B31" s="5" t="s">
        <v>104</v>
      </c>
    </row>
    <row r="32">
      <c r="A32" s="5" t="s">
        <v>105</v>
      </c>
      <c r="B32" s="5" t="s">
        <v>106</v>
      </c>
    </row>
    <row r="33">
      <c r="A33" s="5" t="s">
        <v>107</v>
      </c>
      <c r="B33" s="5" t="s">
        <v>108</v>
      </c>
    </row>
    <row r="34">
      <c r="A34" s="18" t="s">
        <v>53</v>
      </c>
      <c r="B34" s="5" t="s">
        <v>109</v>
      </c>
    </row>
    <row r="35">
      <c r="A35" s="5" t="s">
        <v>54</v>
      </c>
      <c r="B35" s="5" t="s">
        <v>110</v>
      </c>
    </row>
    <row r="36">
      <c r="A36" s="18" t="s">
        <v>56</v>
      </c>
      <c r="B36" s="5" t="s">
        <v>111</v>
      </c>
    </row>
    <row r="37">
      <c r="A37" s="5" t="s">
        <v>57</v>
      </c>
      <c r="B37" s="5" t="s">
        <v>112</v>
      </c>
    </row>
    <row r="38">
      <c r="A38" s="5" t="s">
        <v>58</v>
      </c>
      <c r="B38" s="5" t="s">
        <v>114</v>
      </c>
    </row>
    <row r="39">
      <c r="A39" s="5" t="s">
        <v>59</v>
      </c>
      <c r="B39" s="5" t="s">
        <v>116</v>
      </c>
    </row>
    <row r="40">
      <c r="A40" s="5" t="s">
        <v>60</v>
      </c>
      <c r="B40" s="5" t="s">
        <v>118</v>
      </c>
    </row>
    <row r="41">
      <c r="A41" s="5" t="s">
        <v>61</v>
      </c>
      <c r="B41" s="5" t="s">
        <v>119</v>
      </c>
    </row>
    <row r="42">
      <c r="A42" s="5" t="s">
        <v>62</v>
      </c>
      <c r="B42" s="5" t="s">
        <v>120</v>
      </c>
    </row>
    <row r="43">
      <c r="A43" s="5" t="s">
        <v>63</v>
      </c>
      <c r="B43" s="5" t="s">
        <v>121</v>
      </c>
    </row>
    <row r="44">
      <c r="A44" s="5" t="s">
        <v>65</v>
      </c>
      <c r="B44" s="5" t="s">
        <v>122</v>
      </c>
    </row>
    <row r="45">
      <c r="A45" s="5" t="s">
        <v>68</v>
      </c>
      <c r="B45" s="5" t="s">
        <v>123</v>
      </c>
    </row>
    <row r="46">
      <c r="A46" s="5" t="s">
        <v>70</v>
      </c>
      <c r="B46" s="5" t="s">
        <v>124</v>
      </c>
    </row>
  </sheetData>
  <drawing r:id="rId1"/>
</worksheet>
</file>