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elmo\Documents\Manduca expts\Summer+Fall 2017\Ms-Cc_25-28-30_temp-var\data files\"/>
    </mc:Choice>
  </mc:AlternateContent>
  <xr:revisionPtr revIDLastSave="0" documentId="13_ncr:1_{D95D3BAF-8949-4DF7-8237-4338C7C6528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counts" sheetId="2" r:id="rId2"/>
    <sheet name="readme" sheetId="3" r:id="rId3"/>
    <sheet name="discarde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4" l="1"/>
  <c r="AK2" i="4" s="1"/>
  <c r="J20" i="2"/>
  <c r="I20" i="2"/>
  <c r="D20" i="2"/>
  <c r="C20" i="2"/>
  <c r="J19" i="2"/>
  <c r="I19" i="2"/>
  <c r="D19" i="2"/>
  <c r="C19" i="2"/>
  <c r="F14" i="2"/>
  <c r="E14" i="2"/>
  <c r="D14" i="2"/>
  <c r="C14" i="2"/>
  <c r="F13" i="2"/>
  <c r="E13" i="2"/>
  <c r="D13" i="2"/>
  <c r="C13" i="2"/>
  <c r="F10" i="2"/>
  <c r="E10" i="2"/>
  <c r="D10" i="2"/>
  <c r="C10" i="2"/>
  <c r="H9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F11" i="2" s="1"/>
  <c r="F15" i="2" s="1"/>
  <c r="E5" i="2"/>
  <c r="E11" i="2" s="1"/>
  <c r="E15" i="2" s="1"/>
  <c r="D5" i="2"/>
  <c r="D11" i="2" s="1"/>
  <c r="D15" i="2" s="1"/>
  <c r="C5" i="2"/>
  <c r="C11" i="2" s="1"/>
  <c r="C15" i="2" s="1"/>
  <c r="AF190" i="1"/>
  <c r="AK190" i="1" s="1"/>
  <c r="AF189" i="1"/>
  <c r="AK189" i="1" s="1"/>
  <c r="AF188" i="1"/>
  <c r="AK188" i="1" s="1"/>
  <c r="AF187" i="1"/>
  <c r="AK187" i="1" s="1"/>
  <c r="AF186" i="1"/>
  <c r="AK186" i="1" s="1"/>
  <c r="AF185" i="1"/>
  <c r="AK185" i="1" s="1"/>
  <c r="AF184" i="1"/>
  <c r="AK184" i="1" s="1"/>
  <c r="AF183" i="1"/>
  <c r="AK183" i="1" s="1"/>
  <c r="AF182" i="1"/>
  <c r="AK182" i="1" s="1"/>
  <c r="AF181" i="1"/>
  <c r="AK181" i="1" s="1"/>
  <c r="AF180" i="1"/>
  <c r="AK180" i="1" s="1"/>
  <c r="AF179" i="1"/>
  <c r="AK179" i="1" s="1"/>
  <c r="AF178" i="1"/>
  <c r="AK178" i="1" s="1"/>
  <c r="AF177" i="1"/>
  <c r="AK177" i="1" s="1"/>
  <c r="AF176" i="1"/>
  <c r="AK176" i="1" s="1"/>
  <c r="AF175" i="1"/>
  <c r="AK175" i="1" s="1"/>
  <c r="AF174" i="1"/>
  <c r="AK174" i="1" s="1"/>
  <c r="AF173" i="1"/>
  <c r="AK173" i="1" s="1"/>
  <c r="AF172" i="1"/>
  <c r="AK172" i="1" s="1"/>
  <c r="AF171" i="1"/>
  <c r="AK171" i="1" s="1"/>
  <c r="AF170" i="1"/>
  <c r="AK170" i="1" s="1"/>
  <c r="AF169" i="1"/>
  <c r="AK169" i="1" s="1"/>
  <c r="AF168" i="1"/>
  <c r="AK168" i="1" s="1"/>
  <c r="AF167" i="1"/>
  <c r="AK167" i="1" s="1"/>
  <c r="AF166" i="1"/>
  <c r="AK166" i="1" s="1"/>
  <c r="AF165" i="1"/>
  <c r="AK165" i="1" s="1"/>
  <c r="AF164" i="1"/>
  <c r="AK164" i="1" s="1"/>
  <c r="AF163" i="1"/>
  <c r="AK163" i="1" s="1"/>
  <c r="AF162" i="1"/>
  <c r="AK162" i="1" s="1"/>
  <c r="AF161" i="1"/>
  <c r="AK161" i="1" s="1"/>
  <c r="AF160" i="1"/>
  <c r="AK160" i="1" s="1"/>
  <c r="AF159" i="1"/>
  <c r="AK159" i="1" s="1"/>
  <c r="AF158" i="1"/>
  <c r="AK158" i="1" s="1"/>
  <c r="AF157" i="1"/>
  <c r="AK157" i="1" s="1"/>
  <c r="AF156" i="1"/>
  <c r="AK156" i="1" s="1"/>
  <c r="AF155" i="1"/>
  <c r="AK155" i="1" s="1"/>
  <c r="AF154" i="1"/>
  <c r="AK154" i="1" s="1"/>
  <c r="AF153" i="1"/>
  <c r="AK153" i="1" s="1"/>
  <c r="AF152" i="1"/>
  <c r="AK152" i="1" s="1"/>
  <c r="AF151" i="1"/>
  <c r="AK151" i="1" s="1"/>
  <c r="AF150" i="1"/>
  <c r="AK150" i="1" s="1"/>
  <c r="AF149" i="1"/>
  <c r="AK149" i="1" s="1"/>
  <c r="AF148" i="1"/>
  <c r="AK148" i="1" s="1"/>
  <c r="AF147" i="1"/>
  <c r="AK147" i="1" s="1"/>
  <c r="AF146" i="1"/>
  <c r="AK146" i="1" s="1"/>
  <c r="AF145" i="1"/>
  <c r="AK145" i="1" s="1"/>
  <c r="AF144" i="1"/>
  <c r="AK144" i="1" s="1"/>
  <c r="AF143" i="1"/>
  <c r="AK143" i="1" s="1"/>
  <c r="AF142" i="1"/>
  <c r="AK142" i="1" s="1"/>
  <c r="AF141" i="1"/>
  <c r="AK141" i="1" s="1"/>
  <c r="AF140" i="1"/>
  <c r="AK140" i="1" s="1"/>
  <c r="AF139" i="1"/>
  <c r="AK139" i="1" s="1"/>
  <c r="AF138" i="1"/>
  <c r="AK138" i="1" s="1"/>
  <c r="AF137" i="1"/>
  <c r="AK137" i="1" s="1"/>
  <c r="AF136" i="1"/>
  <c r="AK136" i="1" s="1"/>
  <c r="AF135" i="1"/>
  <c r="AK135" i="1" s="1"/>
  <c r="AF134" i="1"/>
  <c r="AK134" i="1" s="1"/>
  <c r="AF133" i="1"/>
  <c r="AK133" i="1" s="1"/>
  <c r="AF132" i="1"/>
  <c r="AK132" i="1" s="1"/>
  <c r="AF131" i="1"/>
  <c r="AK131" i="1" s="1"/>
  <c r="AF130" i="1"/>
  <c r="AK130" i="1" s="1"/>
  <c r="AF129" i="1"/>
  <c r="AK129" i="1" s="1"/>
  <c r="AF128" i="1"/>
  <c r="AK128" i="1" s="1"/>
  <c r="AF127" i="1"/>
  <c r="AK127" i="1" s="1"/>
  <c r="AF126" i="1"/>
  <c r="AK126" i="1" s="1"/>
  <c r="AF125" i="1"/>
  <c r="AK125" i="1" s="1"/>
  <c r="AK124" i="1"/>
  <c r="AF124" i="1"/>
  <c r="AF123" i="1"/>
  <c r="AK123" i="1" s="1"/>
  <c r="AF122" i="1"/>
  <c r="AK122" i="1" s="1"/>
  <c r="AF121" i="1"/>
  <c r="AK121" i="1" s="1"/>
  <c r="AF120" i="1"/>
  <c r="AK120" i="1" s="1"/>
  <c r="AF119" i="1"/>
  <c r="AK119" i="1" s="1"/>
  <c r="AF118" i="1"/>
  <c r="AK118" i="1" s="1"/>
  <c r="AF117" i="1"/>
  <c r="AK117" i="1" s="1"/>
  <c r="AF116" i="1"/>
  <c r="AK116" i="1" s="1"/>
  <c r="AF115" i="1"/>
  <c r="AK115" i="1" s="1"/>
  <c r="AF114" i="1"/>
  <c r="AK114" i="1" s="1"/>
  <c r="AF113" i="1"/>
  <c r="AK113" i="1" s="1"/>
  <c r="AF112" i="1"/>
  <c r="AK112" i="1" s="1"/>
  <c r="AF111" i="1"/>
  <c r="AK111" i="1" s="1"/>
  <c r="AF110" i="1"/>
  <c r="AK110" i="1" s="1"/>
  <c r="AF109" i="1"/>
  <c r="AK109" i="1" s="1"/>
  <c r="AF108" i="1"/>
  <c r="AK108" i="1" s="1"/>
  <c r="AF107" i="1"/>
  <c r="AK107" i="1" s="1"/>
  <c r="AF106" i="1"/>
  <c r="AK106" i="1" s="1"/>
  <c r="AF105" i="1"/>
  <c r="AK105" i="1" s="1"/>
  <c r="AF104" i="1"/>
  <c r="AK104" i="1" s="1"/>
  <c r="AF103" i="1"/>
  <c r="AK103" i="1" s="1"/>
  <c r="AF102" i="1"/>
  <c r="AK102" i="1" s="1"/>
  <c r="AF101" i="1"/>
  <c r="AK101" i="1" s="1"/>
  <c r="AF100" i="1"/>
  <c r="AK100" i="1" s="1"/>
  <c r="AF99" i="1"/>
  <c r="AK99" i="1" s="1"/>
  <c r="AF98" i="1"/>
  <c r="AK98" i="1" s="1"/>
  <c r="AF97" i="1"/>
  <c r="AK97" i="1" s="1"/>
  <c r="AF96" i="1"/>
  <c r="AK96" i="1" s="1"/>
  <c r="AF95" i="1"/>
  <c r="AK95" i="1" s="1"/>
  <c r="AF94" i="1"/>
  <c r="AK94" i="1" s="1"/>
  <c r="AF93" i="1"/>
  <c r="AK93" i="1" s="1"/>
  <c r="AF92" i="1"/>
  <c r="AK92" i="1" s="1"/>
  <c r="AF91" i="1"/>
  <c r="AK91" i="1" s="1"/>
  <c r="AF90" i="1"/>
  <c r="AK90" i="1" s="1"/>
  <c r="AF89" i="1"/>
  <c r="AK89" i="1" s="1"/>
  <c r="AF88" i="1"/>
  <c r="AK88" i="1" s="1"/>
  <c r="AF87" i="1"/>
  <c r="AK87" i="1" s="1"/>
  <c r="AF86" i="1"/>
  <c r="AK86" i="1" s="1"/>
  <c r="AF85" i="1"/>
  <c r="AK85" i="1" s="1"/>
  <c r="AF84" i="1"/>
  <c r="AK84" i="1" s="1"/>
  <c r="AF83" i="1"/>
  <c r="AK83" i="1" s="1"/>
  <c r="AF82" i="1"/>
  <c r="AK82" i="1" s="1"/>
  <c r="AF81" i="1"/>
  <c r="AK81" i="1" s="1"/>
  <c r="AF80" i="1"/>
  <c r="AK80" i="1" s="1"/>
  <c r="AF79" i="1"/>
  <c r="AK79" i="1" s="1"/>
  <c r="AF78" i="1"/>
  <c r="AK78" i="1" s="1"/>
  <c r="AF77" i="1"/>
  <c r="AK77" i="1" s="1"/>
  <c r="AF76" i="1"/>
  <c r="AK76" i="1" s="1"/>
  <c r="AF75" i="1"/>
  <c r="AK75" i="1" s="1"/>
  <c r="AF74" i="1"/>
  <c r="AK74" i="1" s="1"/>
  <c r="AF73" i="1"/>
  <c r="AK73" i="1" s="1"/>
  <c r="AF72" i="1"/>
  <c r="AK72" i="1" s="1"/>
  <c r="AF71" i="1"/>
  <c r="AK71" i="1" s="1"/>
  <c r="AF70" i="1"/>
  <c r="AK70" i="1" s="1"/>
  <c r="AF69" i="1"/>
  <c r="AK69" i="1" s="1"/>
  <c r="AF68" i="1"/>
  <c r="AK68" i="1" s="1"/>
  <c r="AF67" i="1"/>
  <c r="AK67" i="1" s="1"/>
  <c r="AF66" i="1"/>
  <c r="AK66" i="1" s="1"/>
  <c r="AF65" i="1"/>
  <c r="AK65" i="1" s="1"/>
  <c r="AF64" i="1"/>
  <c r="AK64" i="1" s="1"/>
  <c r="AF63" i="1"/>
  <c r="AK63" i="1" s="1"/>
  <c r="AF62" i="1"/>
  <c r="AK62" i="1" s="1"/>
  <c r="AF61" i="1"/>
  <c r="AK61" i="1" s="1"/>
  <c r="AK60" i="1"/>
  <c r="AF60" i="1"/>
  <c r="AF59" i="1"/>
  <c r="AK59" i="1" s="1"/>
  <c r="AF58" i="1"/>
  <c r="AK58" i="1" s="1"/>
  <c r="AF57" i="1"/>
  <c r="AK57" i="1" s="1"/>
  <c r="AF56" i="1"/>
  <c r="AK56" i="1" s="1"/>
  <c r="AF55" i="1"/>
  <c r="AK55" i="1" s="1"/>
  <c r="AF54" i="1"/>
  <c r="AK54" i="1" s="1"/>
  <c r="AF53" i="1"/>
  <c r="AK53" i="1" s="1"/>
  <c r="AF52" i="1"/>
  <c r="AK52" i="1" s="1"/>
  <c r="AF51" i="1"/>
  <c r="AK51" i="1" s="1"/>
  <c r="AF50" i="1"/>
  <c r="AK50" i="1" s="1"/>
  <c r="AF49" i="1"/>
  <c r="AK49" i="1" s="1"/>
  <c r="AF48" i="1"/>
  <c r="AK48" i="1" s="1"/>
  <c r="AF47" i="1"/>
  <c r="AK47" i="1" s="1"/>
  <c r="AF46" i="1"/>
  <c r="AK46" i="1" s="1"/>
  <c r="AF45" i="1"/>
  <c r="AK45" i="1" s="1"/>
  <c r="AF44" i="1"/>
  <c r="AK44" i="1" s="1"/>
  <c r="AF43" i="1"/>
  <c r="AK43" i="1" s="1"/>
  <c r="AF42" i="1"/>
  <c r="AK42" i="1" s="1"/>
  <c r="AF41" i="1"/>
  <c r="AK41" i="1" s="1"/>
  <c r="AF40" i="1"/>
  <c r="AK40" i="1" s="1"/>
  <c r="AF39" i="1"/>
  <c r="AK39" i="1" s="1"/>
  <c r="AF38" i="1"/>
  <c r="AK38" i="1" s="1"/>
  <c r="AF37" i="1"/>
  <c r="AK37" i="1" s="1"/>
  <c r="AF36" i="1"/>
  <c r="AK36" i="1" s="1"/>
  <c r="AF35" i="1"/>
  <c r="AK35" i="1" s="1"/>
  <c r="AF34" i="1"/>
  <c r="AK34" i="1" s="1"/>
  <c r="AF33" i="1"/>
  <c r="AK33" i="1" s="1"/>
  <c r="AF32" i="1"/>
  <c r="AK32" i="1" s="1"/>
  <c r="AF31" i="1"/>
  <c r="AK31" i="1" s="1"/>
  <c r="AF30" i="1"/>
  <c r="AK30" i="1" s="1"/>
  <c r="AF29" i="1"/>
  <c r="AK29" i="1" s="1"/>
  <c r="AF28" i="1"/>
  <c r="AK28" i="1" s="1"/>
  <c r="AF27" i="1"/>
  <c r="AK27" i="1" s="1"/>
  <c r="AF26" i="1"/>
  <c r="AK26" i="1" s="1"/>
  <c r="AF25" i="1"/>
  <c r="AK25" i="1" s="1"/>
  <c r="AF24" i="1"/>
  <c r="AK24" i="1" s="1"/>
  <c r="AF23" i="1"/>
  <c r="AK23" i="1" s="1"/>
  <c r="AF22" i="1"/>
  <c r="AK22" i="1" s="1"/>
  <c r="AF21" i="1"/>
  <c r="AK21" i="1" s="1"/>
  <c r="AF20" i="1"/>
  <c r="AK20" i="1" s="1"/>
  <c r="AF19" i="1"/>
  <c r="AK19" i="1" s="1"/>
  <c r="AF18" i="1"/>
  <c r="AK18" i="1" s="1"/>
  <c r="AF17" i="1"/>
  <c r="AK17" i="1" s="1"/>
  <c r="AF16" i="1"/>
  <c r="AK16" i="1" s="1"/>
  <c r="AF15" i="1"/>
  <c r="AK15" i="1" s="1"/>
  <c r="AF14" i="1"/>
  <c r="AK14" i="1" s="1"/>
  <c r="AF13" i="1"/>
  <c r="AK13" i="1" s="1"/>
  <c r="AK12" i="1"/>
  <c r="AF12" i="1"/>
  <c r="AF11" i="1"/>
  <c r="AK11" i="1" s="1"/>
  <c r="AF10" i="1"/>
  <c r="AK10" i="1" s="1"/>
  <c r="AF9" i="1"/>
  <c r="AK9" i="1" s="1"/>
  <c r="AF8" i="1"/>
  <c r="AK8" i="1" s="1"/>
  <c r="AF7" i="1"/>
  <c r="AK7" i="1" s="1"/>
  <c r="AF6" i="1"/>
  <c r="AK6" i="1" s="1"/>
  <c r="AF5" i="1"/>
  <c r="AK5" i="1" s="1"/>
  <c r="AF4" i="1"/>
  <c r="AK4" i="1" s="1"/>
  <c r="AF3" i="1"/>
  <c r="AK3" i="1" s="1"/>
  <c r="AF2" i="1"/>
  <c r="AK2" i="1" s="1"/>
  <c r="I9" i="2" l="1"/>
  <c r="E19" i="2"/>
  <c r="E21" i="2" s="1"/>
  <c r="K19" i="2"/>
  <c r="K20" i="2"/>
  <c r="E20" i="2"/>
  <c r="K21" i="2" l="1"/>
</calcChain>
</file>

<file path=xl/sharedStrings.xml><?xml version="1.0" encoding="utf-8"?>
<sst xmlns="http://schemas.openxmlformats.org/spreadsheetml/2006/main" count="561" uniqueCount="193">
  <si>
    <t>num</t>
  </si>
  <si>
    <t>diet dried out in the 30C chamber on 1/31/20, esp for the para treatment</t>
  </si>
  <si>
    <t>treatment</t>
  </si>
  <si>
    <t>temp.avg</t>
  </si>
  <si>
    <t>temp.var</t>
  </si>
  <si>
    <t>date.hatch</t>
  </si>
  <si>
    <t>date.died</t>
  </si>
  <si>
    <t>date.ovp</t>
  </si>
  <si>
    <t>num.ovp</t>
  </si>
  <si>
    <t>suc.ovp</t>
  </si>
  <si>
    <t>date.3</t>
  </si>
  <si>
    <t>mass.3</t>
  </si>
  <si>
    <t>date.4</t>
  </si>
  <si>
    <t>mass.4</t>
  </si>
  <si>
    <t>date.5</t>
  </si>
  <si>
    <t>mass.5</t>
  </si>
  <si>
    <t>date.p5.1</t>
  </si>
  <si>
    <t>mass.p5.1</t>
  </si>
  <si>
    <t>date.p5.2</t>
  </si>
  <si>
    <t>mass.p5.2</t>
  </si>
  <si>
    <t>date.p5.3</t>
  </si>
  <si>
    <t>mass.p5.3</t>
  </si>
  <si>
    <t>date.cull</t>
  </si>
  <si>
    <t>mass.cull</t>
  </si>
  <si>
    <t>inst.6</t>
  </si>
  <si>
    <t>date.wand</t>
  </si>
  <si>
    <t>mass.wand</t>
  </si>
  <si>
    <t>date.em</t>
  </si>
  <si>
    <t>instar.em</t>
  </si>
  <si>
    <t>bled.em</t>
  </si>
  <si>
    <t>control</t>
  </si>
  <si>
    <t>mass.48em</t>
  </si>
  <si>
    <t>date.ecl</t>
  </si>
  <si>
    <t>num.em</t>
  </si>
  <si>
    <t>para</t>
  </si>
  <si>
    <t>30C</t>
  </si>
  <si>
    <t>30+/-10</t>
  </si>
  <si>
    <t>3rds</t>
  </si>
  <si>
    <t>num.coc</t>
  </si>
  <si>
    <t>num.fail.spin</t>
  </si>
  <si>
    <t>num.unem</t>
  </si>
  <si>
    <t>num.ecl</t>
  </si>
  <si>
    <t>load</t>
  </si>
  <si>
    <t>mongo</t>
  </si>
  <si>
    <t>left_out</t>
  </si>
  <si>
    <t>notes</t>
  </si>
  <si>
    <t>diss.notes</t>
  </si>
  <si>
    <t>individual id number</t>
  </si>
  <si>
    <t>parasitization treatment</t>
  </si>
  <si>
    <t>mean temperature</t>
  </si>
  <si>
    <t>temperature fluctuation</t>
  </si>
  <si>
    <t>date hatched</t>
  </si>
  <si>
    <t>date died</t>
  </si>
  <si>
    <t>date of oviposition</t>
  </si>
  <si>
    <t>number of ovipositions</t>
  </si>
  <si>
    <t>was the oviposition successful (1, yes; 0, no)</t>
  </si>
  <si>
    <t>date of molt to 3rd</t>
  </si>
  <si>
    <t>mass at molt to 3rd</t>
  </si>
  <si>
    <t>date of molt to 4th</t>
  </si>
  <si>
    <t>mass at molt to 4th</t>
  </si>
  <si>
    <t>date of molt to 5th</t>
  </si>
  <si>
    <t>mass at molt to 5th</t>
  </si>
  <si>
    <t>date of 1 week post 5th (after molt to 5th)</t>
  </si>
  <si>
    <t>mass at 1 week post 5th</t>
  </si>
  <si>
    <t>date of 2 weeks post 5th</t>
  </si>
  <si>
    <t>did not shed fully at molt to 5th, removed cuticle from 5th-6th prolegs</t>
  </si>
  <si>
    <t>mass at 2 weeks post 5th</t>
  </si>
  <si>
    <t>date of 3 week post 5th</t>
  </si>
  <si>
    <t>mass at 3 weeks post 5th</t>
  </si>
  <si>
    <t>date of culling. should be at 3 weeks post 5th, but could be before if caterpillar looked diseased. record in notes reason for culling if not cut off</t>
  </si>
  <si>
    <t>mass at culling</t>
  </si>
  <si>
    <t>did the caterpillar have a 6th molt</t>
  </si>
  <si>
    <t>date of wandering</t>
  </si>
  <si>
    <t>mass at wandering</t>
  </si>
  <si>
    <t>date of wasp emergence</t>
  </si>
  <si>
    <t>instar of wasp emergence</t>
  </si>
  <si>
    <t>did the caterpillar bleed at wasp emergence</t>
  </si>
  <si>
    <t>mass48.em</t>
  </si>
  <si>
    <t>mass of caterpillar 48 hours after wasp emergence (when cocoons are removed)</t>
  </si>
  <si>
    <t>date of wasp eclosion</t>
  </si>
  <si>
    <t>number of wasps that successfully emerged (num.coc + num.fail.spin)</t>
  </si>
  <si>
    <t>number of wasps that spun cocoons</t>
  </si>
  <si>
    <t>2 immature 2nd instars counted in num unem. some 2nd instars look stuck in their cuticle</t>
  </si>
  <si>
    <t>number of wasps that failed to spin cocoons</t>
  </si>
  <si>
    <t>number of wasps that did not emerge (determined through dissection)</t>
  </si>
  <si>
    <t>number of wasps that eclosed</t>
  </si>
  <si>
    <t>total parasitoid load of caterpillar (num.em + num.unem)</t>
  </si>
  <si>
    <t>was caterpillar a mongo? (det by post 5th dates and no wasp emergence)</t>
  </si>
  <si>
    <t>general rearing notes</t>
  </si>
  <si>
    <t>notes about dissections</t>
  </si>
  <si>
    <t>weighed a day late for p5.1--kept on original schedule for other weighings. wandered 2/24/20, put in pupae box to see if it pupates</t>
  </si>
  <si>
    <t>4ths</t>
  </si>
  <si>
    <t>did not shed fully at molt to 5th, removed cuticle from 4th-6th prolegs</t>
  </si>
  <si>
    <t>4 immature 2nds counted in num unem</t>
  </si>
  <si>
    <t>head capsule damaged during ovp. did not shed fully at molt to 5th, removed cuticle from 4th-6th prolegs</t>
  </si>
  <si>
    <t>5ths</t>
  </si>
  <si>
    <t>did not shed fully at molt to 5th, removed cuticle from all prolegs. close to death 2/22/20, culled early. frozen for dissection</t>
  </si>
  <si>
    <t>3 immature 2nd instars counted in num unem. some 2nd instars look stuck in their cuticle</t>
  </si>
  <si>
    <t>wand</t>
  </si>
  <si>
    <t>did not shed fully at molt to 5th, removed cuticle from 4th-6th prolegs. molted to 6th 2/12/20. Mass: 3794.03. Molted badly to 6th, did not shed head cap or cuticle, bled heavily. Could not remove cuticle</t>
  </si>
  <si>
    <t>did not shed fully at molt to 5th, removed cuticle from 4-6th prolegs</t>
  </si>
  <si>
    <t>30C left our after em</t>
  </si>
  <si>
    <t>em</t>
  </si>
  <si>
    <t>was left out at room temperature for 24 hours, 1 day after wasp emergence</t>
  </si>
  <si>
    <t>17 immature 2nd instars counted in num unem. some 2nd instars looked stuck in cuticle. at least 1 1st instar found</t>
  </si>
  <si>
    <t>wowe</t>
  </si>
  <si>
    <t>52 immature 2nd instars, counted in num unem. some 2nd instars look stuck in their cuticle. at least 5-10 1st instars found</t>
  </si>
  <si>
    <t>did not shed fully at molt to 5th, removed cuticle from 3rd-6th prolegs</t>
  </si>
  <si>
    <t>total</t>
  </si>
  <si>
    <t>set up</t>
  </si>
  <si>
    <t>39 immature 2nd instars counted in num unem. some 2nd instars look stuck in their cuticle</t>
  </si>
  <si>
    <t xml:space="preserve">head capsule damaged during ovp. did not shed fully at molt to 5th, removed cuticle from 4th-6th prolegs. molted to 6th 2/12/20. Mass: 4880.22. did not shed well--did not shed head capsule or cuticle, bled heavily. removed most of the cuticle </t>
  </si>
  <si>
    <t>died</t>
  </si>
  <si>
    <t>did not shed fully at molt to 5th, removed cuticle from all prolegs</t>
  </si>
  <si>
    <t>surv</t>
  </si>
  <si>
    <t>need to dissect</t>
  </si>
  <si>
    <t>7 immature 2nds, counted in num_unem. at least 2 1st instar. Some 2nd instars looked stuck in their cuticle</t>
  </si>
  <si>
    <t>wasps to count</t>
  </si>
  <si>
    <t>dissected</t>
  </si>
  <si>
    <t>wasps counted</t>
  </si>
  <si>
    <t>2 immature 2nds counted in num unem. some 2nd instars looked stuck in their cuticle</t>
  </si>
  <si>
    <t>3 immature 2nds counted in num unem</t>
  </si>
  <si>
    <t>did not shed fully at molt to 5th, cuticle removed from 4th-6th prolegs 3 days after molt to 5th (2/10/20)</t>
  </si>
  <si>
    <t>did not shed fully over prolegs at molt to 5th, removed cuticle from 4th-6th prolegs</t>
  </si>
  <si>
    <t>15 immature 2nds counted in num_unem. some 2nds looked stuck in their cuticle. many 2nds looked small even when mature</t>
  </si>
  <si>
    <t>did not shed fully, removed cuticle from all prolegs at molt to 5th</t>
  </si>
  <si>
    <t>10 immature 2nds counted in num unem. some 2nd instars looked stuck in their cuticle. at least 1 1st found</t>
  </si>
  <si>
    <t>did not shed fully, removed cuticle from 4-6th prolegs at molt to 5th</t>
  </si>
  <si>
    <t>did not shed fully at molt to 5th, could not remove cuticle. removed cuticle 6 days after molt to 5th, 2/10/20. close to death on 2/17/20, culled early. frozen for dissection</t>
  </si>
  <si>
    <t>1 immature 2nd counted in num unem. at least 1 1st found. some 2nd instars look stuck in their cuticle</t>
  </si>
  <si>
    <t xml:space="preserve">did not shed fully at molt to 5th, removed cuticle from all prolegs. ruptured it's digestive system somehow, found dead with green goo coming out of its rectum </t>
  </si>
  <si>
    <t>did not shed fully over prolegs at molt to 5th, removed cuticle from 5th-6th prolegs</t>
  </si>
  <si>
    <t>12 immature 2nds counted in num unem . some 2nds look stuck in their cuticle. at least 3-4 1st instars found</t>
  </si>
  <si>
    <t>did not shed fully at molt to 5th, removed cuticle from 4th-6th prolegs. wandered 2/15/20, frozen at -80 for katherine to test</t>
  </si>
  <si>
    <t>weighed 2 days after freezing because mass em not recorded</t>
  </si>
  <si>
    <t>44 immature 2nds, counted in num unem. some 2nds looked stuck in their cuticle</t>
  </si>
  <si>
    <t>87 immature 2nds, counted in num unem. some 2nds looked stuck in their cuticle. at least 1 first instar found. maybe 1 mel plaque</t>
  </si>
  <si>
    <t>2 immature 2nd instars counted in num unem</t>
  </si>
  <si>
    <t>died, but date of death was not recorded. put 2/1/20 as place holder</t>
  </si>
  <si>
    <t>was left out at room temperature for 24 hours 1 day after wasp emergence</t>
  </si>
  <si>
    <t>some 2nds looked stuck in their cuticle</t>
  </si>
  <si>
    <t>4 immature 2nds counted in num unem. some 2nds look stuck in their cuticle</t>
  </si>
  <si>
    <t>did not shed fully at molt to 5th, removed cuticle from 4th-6th prolegs. turned very gross and black on 2/22/20</t>
  </si>
  <si>
    <t>6 immature 2nds counted in num unem. some 2nds look stuck in their cuticle</t>
  </si>
  <si>
    <t>close to death before p5.2, culled and weighed on 2/16/20</t>
  </si>
  <si>
    <t>5 immature 2nds, counted in num unem. some 2nd instars looked stuck in their cuticle</t>
  </si>
  <si>
    <t xml:space="preserve">16 immature 2nds counted in num unem. </t>
  </si>
  <si>
    <t>NA</t>
  </si>
  <si>
    <t>21 immature 2nds, counted in num unem. some 2nds looked stuck in their cuticle. at least 1 1st instar found</t>
  </si>
  <si>
    <t>29 immature 2nd instars counted in num unem. some 2nds seem stuck in their cuticle</t>
  </si>
  <si>
    <t>27 immature 2nds, counted in num_unem. lots of 1sts, at least 10-15. some 2nds looked stuck in cuticle</t>
  </si>
  <si>
    <t>did not shed fully at molt to 5th, removed cuticle from 4th-6th prolegs. almost dead before p5.2, weighed and culled early 2/16/20</t>
  </si>
  <si>
    <t>was left out at room temperature for 24 hours immediately after wasp emergence</t>
  </si>
  <si>
    <t>did not shed fully at molt to 5th, removed cuticle from 4th-6th prolegs. wandered at p5.2 (2/19/20). Frozen at -80 for future analyses</t>
  </si>
  <si>
    <t>head capsule damaged at ovp. molted to 6th 2/17/20. mass: 1857.85. did not molt well, could not remove cuticle over whole body. . sickly on 2/25/20. culled early</t>
  </si>
  <si>
    <t>13 immature 2nd instars, counted in num unem. at least 2 1st instars found</t>
  </si>
  <si>
    <t>close to death before p5.2, culled and weighed 2/16/20. frozen for dissection</t>
  </si>
  <si>
    <t>1 immature 2nd counted in num unem. some 2nd instars look stuck in their cuticle</t>
  </si>
  <si>
    <t>did not shed fully at molt to 5th, cuticle removed from 4th-6th prolegs 3 days after molt to 5th (2/10/20). wandered 2/19/20. Put in pupe box to see if it pupates. pupated 2/24/20, but did not pupate well and did not fully shed larval cuticle (not really larval pupal intermediate). Took pictures. Kept to see if it ecloses</t>
  </si>
  <si>
    <t>did not shed fully at molt to 5th, removed cuticle from 4th-6th prolegs. wandered 2/26/20, frozen for Katherine to test</t>
  </si>
  <si>
    <t xml:space="preserve"> </t>
  </si>
  <si>
    <t>3 immature 2nds counted in num unem. some 2nds looked stuck in their cuticle</t>
  </si>
  <si>
    <t>did not shed fully at molt to 5th, removed cuticle from 4th-6th prolegs. molted to 6th 2/12/20. Mass: 3100.97. did not shed fully at molt to 6th. removed cuticle from 4th-6th prolegs after molt to 6th</t>
  </si>
  <si>
    <t>did not shed fully at molt to 5th, removed cuticle from all prolegs. close to death 2/15/20 so culled early</t>
  </si>
  <si>
    <t>did not shed fully at molt to 5th. cuticle removed from 4th-6th prolegs 4 days after molt to 5th 2/11/20</t>
  </si>
  <si>
    <t>12 immature 2nd instars counted in num unem. at least 2-3 1st instars found. some 2nd instars look stuck in their cuticle</t>
  </si>
  <si>
    <t>did not shed fully at molt to 5th, removed cuticle from 4th-6th prolegs. molted to 6th 2/10/20. Mass: 1500.85. removed cuticle from all prolegs at molt to 6th</t>
  </si>
  <si>
    <t>12 immature 2nds counted in num unem. some 2d instars look stuck in their cuticle</t>
  </si>
  <si>
    <t xml:space="preserve">did not shed fully at molt to 5th, removed cuticle from 4th-6th prolegs. also black/gross when dead so not massed. </t>
  </si>
  <si>
    <t>17 immature 2nd instars, counted in num unem. even mature 2nds looked small and underdeveloped. some 2nd instars looked stuck in cuticle</t>
  </si>
  <si>
    <t>4 immature 2nds counted in num unem. a few large mel plaques found</t>
  </si>
  <si>
    <t>head capsule damaged at weighing at 3rd</t>
  </si>
  <si>
    <t>3 immature 2nds, counted in num unem</t>
  </si>
  <si>
    <t>did not molt well to 5th, bled. removed cuticle from 4th-6th prolegs at molt to 5th. close to death on p5.1, so culled. frozen for dissection</t>
  </si>
  <si>
    <t>1 immature 2nd counted in num unem. some 2nd instars look stuck in their cuticle. 1 distinct mel plaque found</t>
  </si>
  <si>
    <t>did not molt well to 4th, bled. could not remove cuticle</t>
  </si>
  <si>
    <t xml:space="preserve">4 immature 2nd instars, counted in num unem. </t>
  </si>
  <si>
    <t>2 immature 2nds, counted in num unem. some 2nd instars look stuck in cuticle</t>
  </si>
  <si>
    <t>ovp and put in chamber around 12pm</t>
  </si>
  <si>
    <t>1 immature 2nd counted in num unem</t>
  </si>
  <si>
    <t>ovp and put in chamber around 12pm. did not shed fully at molt to 5th, cuticle removed from 4th-6th prolegs 3 days after molt to 5th (2/10/20). molted to 6th on date_p5.1. did not shed fully at molt to 6th, removed cuticle from 4th-6th prolegs</t>
  </si>
  <si>
    <t>ovp and put in chamber around 12pmdid not shed fully at molt to 5th, removed cuticle from all prolegs. molted to 6th 2/12/20. Mass: 1809.51. did not shed fully at molt to 6th, removed cuticle from 4th-6th prolegs</t>
  </si>
  <si>
    <t>ovp and put in chamber around 12pm. was left out at room temperature for 24 hours immediately after wasp emergence</t>
  </si>
  <si>
    <t>3 immature 2nds, counted in num unem. some 2nd instars looked stuck in their cuticle</t>
  </si>
  <si>
    <t>ovp and put in chamber around 12pm. did not shed fully at molt to 5th, removed cuticle from 4th-6th prolegs. wandered on date p5.2. put in pupae box to see if it pupates. failed to pupate properly, larval pupal intermediate</t>
  </si>
  <si>
    <t>no immature 2nds</t>
  </si>
  <si>
    <t>ovp and put in chamber around 12pm. close to death on 2/20/20, culled early. frozen for dissection</t>
  </si>
  <si>
    <t>ovp and put in chamber around 12pm. wandered 2/22/20. massed and frozen for testing. looked like some anal prolapse happening</t>
  </si>
  <si>
    <t>ovp and put in chamber around 12pm. somehow ended up in 30+/-10. had emergence on 2/22/20, put date died as that so it would be sorted out of data set</t>
  </si>
  <si>
    <t>ovp and put in chamber around 12pm. wandered 2/28/20. put in pupae box to see if it pupates</t>
  </si>
  <si>
    <t>ovp and put in chamber around 12pm. was left out at room temperature for 24 hours 1 day after wasp emergence</t>
  </si>
  <si>
    <t>46 immature 2nds counted in num unem. some 2nd instars look stuck in their cuticle</t>
  </si>
  <si>
    <t>ovp and put in chamber around 12pm. accidentally dropped and squished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</si>
</sst>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/d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b/>
      <u/>
      <sz val="10"/>
      <color rgb="FF0000FF"/>
      <name val="Arial"/>
    </font>
    <font>
      <sz val="11"/>
      <color rgb="FF4285F4"/>
      <name val="Arial"/>
    </font>
    <font>
      <sz val="11"/>
      <color rgb="FF65B045"/>
      <name val="Arial"/>
    </font>
    <font>
      <sz val="11"/>
      <color rgb="FFA61D4C"/>
      <name val="Arial"/>
    </font>
    <font>
      <sz val="9"/>
      <color rgb="FF000000"/>
      <name val="Arial"/>
    </font>
    <font>
      <sz val="11"/>
      <color rgb="FF7E3794"/>
      <name val="Arial"/>
    </font>
    <font>
      <sz val="11"/>
      <color rgb="FF11A9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10" fillId="0" borderId="0" xfId="0" applyFont="1"/>
    <xf numFmtId="0" fontId="11" fillId="0" borderId="0" xfId="0" applyFont="1"/>
    <xf numFmtId="165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ed.em/" TargetMode="External"/><Relationship Id="rId2" Type="http://schemas.openxmlformats.org/officeDocument/2006/relationships/hyperlink" Target="http://instar.em/" TargetMode="External"/><Relationship Id="rId1" Type="http://schemas.openxmlformats.org/officeDocument/2006/relationships/hyperlink" Target="http://date.em/" TargetMode="External"/><Relationship Id="rId4" Type="http://schemas.openxmlformats.org/officeDocument/2006/relationships/hyperlink" Target="http://num.e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led.em/" TargetMode="External"/><Relationship Id="rId2" Type="http://schemas.openxmlformats.org/officeDocument/2006/relationships/hyperlink" Target="http://instar.em/" TargetMode="External"/><Relationship Id="rId1" Type="http://schemas.openxmlformats.org/officeDocument/2006/relationships/hyperlink" Target="http://date.em/" TargetMode="External"/><Relationship Id="rId4" Type="http://schemas.openxmlformats.org/officeDocument/2006/relationships/hyperlink" Target="http://num.e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bled.em/" TargetMode="External"/><Relationship Id="rId2" Type="http://schemas.openxmlformats.org/officeDocument/2006/relationships/hyperlink" Target="http://instar.em/" TargetMode="External"/><Relationship Id="rId1" Type="http://schemas.openxmlformats.org/officeDocument/2006/relationships/hyperlink" Target="http://date.em/" TargetMode="External"/><Relationship Id="rId4" Type="http://schemas.openxmlformats.org/officeDocument/2006/relationships/hyperlink" Target="http://num.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90"/>
  <sheetViews>
    <sheetView tabSelected="1" workbookViewId="0">
      <pane xSplit="2" ySplit="1" topLeftCell="C173" activePane="bottomRight" state="frozen"/>
      <selection pane="topRight" activeCell="C1" sqref="C1"/>
      <selection pane="bottomLeft" activeCell="A2" sqref="A2"/>
      <selection pane="bottomRight" activeCell="A186" sqref="A186:XFD186"/>
    </sheetView>
  </sheetViews>
  <sheetFormatPr defaultColWidth="14.453125" defaultRowHeight="15.75" customHeight="1" x14ac:dyDescent="0.25"/>
  <sheetData>
    <row r="1" spans="1:4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2" t="s">
        <v>24</v>
      </c>
      <c r="Y1" s="2" t="s">
        <v>25</v>
      </c>
      <c r="Z1" s="2" t="s">
        <v>26</v>
      </c>
      <c r="AA1" s="4" t="s">
        <v>27</v>
      </c>
      <c r="AB1" s="4" t="s">
        <v>28</v>
      </c>
      <c r="AC1" s="4" t="s">
        <v>29</v>
      </c>
      <c r="AD1" s="2" t="s">
        <v>31</v>
      </c>
      <c r="AE1" s="2" t="s">
        <v>32</v>
      </c>
      <c r="AF1" s="4" t="s">
        <v>33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3" t="s">
        <v>44</v>
      </c>
      <c r="AN1" s="3" t="s">
        <v>45</v>
      </c>
      <c r="AO1" s="3" t="s">
        <v>46</v>
      </c>
    </row>
    <row r="2" spans="1:41" ht="15.75" customHeight="1" x14ac:dyDescent="0.25">
      <c r="A2" s="5">
        <v>1</v>
      </c>
      <c r="B2" s="5" t="s">
        <v>30</v>
      </c>
      <c r="C2" s="5">
        <v>30</v>
      </c>
      <c r="D2" s="5">
        <v>0</v>
      </c>
      <c r="E2" s="7">
        <v>43853</v>
      </c>
      <c r="J2" s="7">
        <v>43856</v>
      </c>
      <c r="K2" s="5">
        <v>38.090000000000003</v>
      </c>
      <c r="L2" s="7">
        <v>43859</v>
      </c>
      <c r="M2" s="5">
        <v>545.61</v>
      </c>
      <c r="N2" s="7">
        <v>43861</v>
      </c>
      <c r="O2" s="5">
        <v>1447.48</v>
      </c>
      <c r="Y2" s="7">
        <v>43864</v>
      </c>
      <c r="Z2" s="5">
        <v>8479.89</v>
      </c>
      <c r="AF2" s="9">
        <f>AG2+AH2</f>
        <v>0</v>
      </c>
      <c r="AK2" s="9">
        <f>AF2+AI2</f>
        <v>0</v>
      </c>
    </row>
    <row r="3" spans="1:41" ht="15.75" customHeight="1" x14ac:dyDescent="0.25">
      <c r="A3" s="5">
        <v>2</v>
      </c>
      <c r="B3" s="5" t="s">
        <v>30</v>
      </c>
      <c r="C3" s="5">
        <v>30</v>
      </c>
      <c r="D3" s="5">
        <v>10</v>
      </c>
      <c r="E3" s="7">
        <v>43853</v>
      </c>
      <c r="J3" s="7">
        <v>43857</v>
      </c>
      <c r="K3" s="5">
        <v>68.77</v>
      </c>
      <c r="L3" s="7">
        <v>43859</v>
      </c>
      <c r="M3" s="5">
        <v>269.64999999999998</v>
      </c>
      <c r="N3" s="7">
        <v>43864</v>
      </c>
      <c r="O3" s="5">
        <v>2187.2800000000002</v>
      </c>
      <c r="Y3" s="7">
        <v>43869</v>
      </c>
      <c r="Z3" s="5">
        <v>10693.13</v>
      </c>
      <c r="AF3" s="9">
        <f>AG3+AH3</f>
        <v>0</v>
      </c>
      <c r="AK3" s="9">
        <f>AF3+AI3</f>
        <v>0</v>
      </c>
      <c r="AN3" s="5" t="s">
        <v>65</v>
      </c>
      <c r="AO3" s="5"/>
    </row>
    <row r="4" spans="1:41" ht="15.75" customHeight="1" x14ac:dyDescent="0.25">
      <c r="A4" s="5">
        <v>3</v>
      </c>
      <c r="B4" s="5" t="s">
        <v>34</v>
      </c>
      <c r="C4" s="5">
        <v>30</v>
      </c>
      <c r="D4" s="5">
        <v>0</v>
      </c>
      <c r="E4" s="7">
        <v>43853</v>
      </c>
      <c r="G4" s="7">
        <v>43857</v>
      </c>
      <c r="H4" s="5">
        <v>1</v>
      </c>
      <c r="J4" s="7">
        <v>43857</v>
      </c>
      <c r="K4" s="5">
        <v>48.43</v>
      </c>
      <c r="L4" s="7">
        <v>43860</v>
      </c>
      <c r="M4" s="5">
        <v>413.2</v>
      </c>
      <c r="N4" s="7">
        <v>43864</v>
      </c>
      <c r="O4" s="5">
        <v>3023.81</v>
      </c>
      <c r="AA4" s="7">
        <v>43867</v>
      </c>
      <c r="AB4" s="5">
        <v>5</v>
      </c>
      <c r="AC4" s="5">
        <v>0</v>
      </c>
      <c r="AD4" s="5">
        <v>4016.15</v>
      </c>
      <c r="AE4" s="7">
        <v>43871</v>
      </c>
      <c r="AF4" s="9">
        <f>AG4+AH4</f>
        <v>118</v>
      </c>
      <c r="AG4" s="5">
        <v>91</v>
      </c>
      <c r="AH4" s="5">
        <v>27</v>
      </c>
      <c r="AI4" s="5">
        <v>111</v>
      </c>
      <c r="AJ4" s="5">
        <v>77</v>
      </c>
      <c r="AK4" s="9">
        <f>AF4+AI4</f>
        <v>229</v>
      </c>
      <c r="AO4" s="5" t="s">
        <v>82</v>
      </c>
    </row>
    <row r="5" spans="1:41" ht="15.75" customHeight="1" x14ac:dyDescent="0.25">
      <c r="A5" s="5">
        <v>4</v>
      </c>
      <c r="B5" s="5" t="s">
        <v>34</v>
      </c>
      <c r="C5" s="5">
        <v>30</v>
      </c>
      <c r="D5" s="5">
        <v>10</v>
      </c>
      <c r="E5" s="7">
        <v>43853</v>
      </c>
      <c r="G5" s="7">
        <v>43857</v>
      </c>
      <c r="H5" s="5">
        <v>3</v>
      </c>
      <c r="J5" s="7">
        <v>43857</v>
      </c>
      <c r="K5" s="5">
        <v>78.44</v>
      </c>
      <c r="L5" s="7">
        <v>43860</v>
      </c>
      <c r="M5" s="5">
        <v>445.2</v>
      </c>
      <c r="N5" s="7">
        <v>43863</v>
      </c>
      <c r="O5" s="5">
        <v>1520.72</v>
      </c>
      <c r="P5" s="7">
        <v>43871</v>
      </c>
      <c r="Q5" s="5">
        <v>10339.66</v>
      </c>
      <c r="R5" s="7">
        <v>43877</v>
      </c>
      <c r="S5" s="5">
        <v>12127.65</v>
      </c>
      <c r="T5" s="7">
        <v>43885</v>
      </c>
      <c r="U5" s="5">
        <v>9085.5499999999993</v>
      </c>
      <c r="Y5" s="7">
        <v>43885</v>
      </c>
      <c r="Z5" s="5">
        <v>9085.5499999999993</v>
      </c>
      <c r="AF5" s="9">
        <f>AG5+AH5</f>
        <v>0</v>
      </c>
      <c r="AK5" s="9">
        <f>AF5+AI5</f>
        <v>0</v>
      </c>
      <c r="AN5" s="5" t="s">
        <v>90</v>
      </c>
      <c r="AO5" s="5"/>
    </row>
    <row r="6" spans="1:41" ht="15.75" customHeight="1" x14ac:dyDescent="0.25">
      <c r="A6" s="5">
        <v>5</v>
      </c>
      <c r="B6" s="5" t="s">
        <v>30</v>
      </c>
      <c r="C6" s="5">
        <v>30</v>
      </c>
      <c r="D6" s="5">
        <v>0</v>
      </c>
      <c r="E6" s="7">
        <v>43853</v>
      </c>
      <c r="J6" s="7">
        <v>43857</v>
      </c>
      <c r="K6" s="5">
        <v>50.35</v>
      </c>
      <c r="L6" s="7">
        <v>43859</v>
      </c>
      <c r="M6" s="5">
        <v>317.79000000000002</v>
      </c>
      <c r="N6" s="7">
        <v>43862</v>
      </c>
      <c r="O6" s="5">
        <v>4241.08</v>
      </c>
      <c r="Y6" s="7">
        <v>43865</v>
      </c>
      <c r="Z6" s="5">
        <v>9569.9699999999993</v>
      </c>
      <c r="AF6" s="9">
        <f>AG6+AH6</f>
        <v>0</v>
      </c>
      <c r="AK6" s="9">
        <f>AF6+AI6</f>
        <v>0</v>
      </c>
    </row>
    <row r="7" spans="1:41" ht="15.75" customHeight="1" x14ac:dyDescent="0.25">
      <c r="A7" s="5">
        <v>6</v>
      </c>
      <c r="B7" s="5" t="s">
        <v>30</v>
      </c>
      <c r="C7" s="5">
        <v>30</v>
      </c>
      <c r="D7" s="5">
        <v>10</v>
      </c>
      <c r="E7" s="7">
        <v>43853</v>
      </c>
      <c r="J7" s="7">
        <v>43857</v>
      </c>
      <c r="K7" s="5">
        <v>32.229999999999997</v>
      </c>
      <c r="L7" s="7">
        <v>43860</v>
      </c>
      <c r="M7" s="5">
        <v>226.2</v>
      </c>
      <c r="N7" s="7">
        <v>43864</v>
      </c>
      <c r="O7" s="5">
        <v>1403.95</v>
      </c>
      <c r="Y7" s="7">
        <v>43869</v>
      </c>
      <c r="Z7" s="5">
        <v>7896.71</v>
      </c>
      <c r="AF7" s="9">
        <f>AG7+AH7</f>
        <v>0</v>
      </c>
      <c r="AK7" s="9">
        <f>AF7+AI7</f>
        <v>0</v>
      </c>
      <c r="AN7" s="5" t="s">
        <v>92</v>
      </c>
      <c r="AO7" s="5"/>
    </row>
    <row r="8" spans="1:41" ht="15.75" customHeight="1" x14ac:dyDescent="0.25">
      <c r="A8" s="5">
        <v>7</v>
      </c>
      <c r="B8" s="5" t="s">
        <v>34</v>
      </c>
      <c r="C8" s="5">
        <v>30</v>
      </c>
      <c r="D8" s="5">
        <v>0</v>
      </c>
      <c r="E8" s="7">
        <v>43853</v>
      </c>
      <c r="G8" s="7">
        <v>43857</v>
      </c>
      <c r="H8" s="5">
        <v>1</v>
      </c>
      <c r="J8" s="7">
        <v>43857</v>
      </c>
      <c r="K8" s="5">
        <v>41.58</v>
      </c>
      <c r="L8" s="7">
        <v>43860</v>
      </c>
      <c r="M8" s="5">
        <v>250.96</v>
      </c>
      <c r="N8" s="7">
        <v>43864</v>
      </c>
      <c r="O8" s="5">
        <v>1958.08</v>
      </c>
      <c r="AA8" s="7">
        <v>43866</v>
      </c>
      <c r="AB8" s="5">
        <v>5</v>
      </c>
      <c r="AC8" s="5">
        <v>0</v>
      </c>
      <c r="AD8" s="5">
        <v>2399.19</v>
      </c>
      <c r="AE8" s="7">
        <v>43871</v>
      </c>
      <c r="AF8" s="9">
        <f>AG8+AH8</f>
        <v>85</v>
      </c>
      <c r="AG8" s="5">
        <v>85</v>
      </c>
      <c r="AH8" s="5">
        <v>0</v>
      </c>
      <c r="AI8" s="5">
        <v>24</v>
      </c>
      <c r="AJ8" s="5">
        <v>80</v>
      </c>
      <c r="AK8" s="9">
        <f>AF8+AI8</f>
        <v>109</v>
      </c>
      <c r="AO8" s="5" t="s">
        <v>93</v>
      </c>
    </row>
    <row r="9" spans="1:41" ht="15.75" customHeight="1" x14ac:dyDescent="0.25">
      <c r="A9" s="5">
        <v>8</v>
      </c>
      <c r="B9" s="5" t="s">
        <v>34</v>
      </c>
      <c r="C9" s="5">
        <v>30</v>
      </c>
      <c r="D9" s="5">
        <v>10</v>
      </c>
      <c r="E9" s="7">
        <v>43853</v>
      </c>
      <c r="F9" s="7">
        <v>43869</v>
      </c>
      <c r="G9" s="7">
        <v>43857</v>
      </c>
      <c r="H9" s="5">
        <v>1</v>
      </c>
      <c r="J9" s="7">
        <v>43857</v>
      </c>
      <c r="K9" s="5">
        <v>40</v>
      </c>
      <c r="L9" s="7">
        <v>43860</v>
      </c>
      <c r="M9" s="5">
        <v>132.09</v>
      </c>
      <c r="N9" s="7">
        <v>43865</v>
      </c>
      <c r="O9" s="5">
        <v>907.15</v>
      </c>
      <c r="AF9" s="9">
        <f>AG9+AH9</f>
        <v>0</v>
      </c>
      <c r="AK9" s="9">
        <f>AF9+AI9</f>
        <v>0</v>
      </c>
      <c r="AN9" s="5" t="s">
        <v>94</v>
      </c>
      <c r="AO9" s="5"/>
    </row>
    <row r="10" spans="1:41" ht="15.75" customHeight="1" x14ac:dyDescent="0.25">
      <c r="A10" s="5">
        <v>9</v>
      </c>
      <c r="B10" s="5" t="s">
        <v>30</v>
      </c>
      <c r="C10" s="5">
        <v>30</v>
      </c>
      <c r="D10" s="5">
        <v>0</v>
      </c>
      <c r="E10" s="7">
        <v>43853</v>
      </c>
      <c r="J10" s="7">
        <v>43857</v>
      </c>
      <c r="K10" s="5">
        <v>45.36</v>
      </c>
      <c r="L10" s="7">
        <v>43859</v>
      </c>
      <c r="M10" s="5">
        <v>235.45</v>
      </c>
      <c r="N10" s="7">
        <v>43862</v>
      </c>
      <c r="O10" s="5">
        <v>3266.16</v>
      </c>
      <c r="Y10" s="7">
        <v>43865</v>
      </c>
      <c r="Z10" s="5">
        <v>10551.37</v>
      </c>
      <c r="AF10" s="9">
        <f>AG10+AH10</f>
        <v>0</v>
      </c>
      <c r="AK10" s="9">
        <f>AF10+AI10</f>
        <v>0</v>
      </c>
    </row>
    <row r="11" spans="1:41" ht="15.75" customHeight="1" x14ac:dyDescent="0.25">
      <c r="A11" s="5">
        <v>10</v>
      </c>
      <c r="B11" s="5" t="s">
        <v>30</v>
      </c>
      <c r="C11" s="5">
        <v>30</v>
      </c>
      <c r="D11" s="5">
        <v>10</v>
      </c>
      <c r="E11" s="7">
        <v>43853</v>
      </c>
      <c r="J11" s="7">
        <v>43857</v>
      </c>
      <c r="K11" s="5">
        <v>28.97</v>
      </c>
      <c r="L11" s="7">
        <v>43860</v>
      </c>
      <c r="M11" s="5">
        <v>202.23</v>
      </c>
      <c r="N11" s="7">
        <v>43864</v>
      </c>
      <c r="O11" s="5">
        <v>1631.03</v>
      </c>
      <c r="Y11" s="7">
        <v>43869</v>
      </c>
      <c r="Z11" s="5">
        <v>8683.6</v>
      </c>
      <c r="AF11" s="9">
        <f>AG11+AH11</f>
        <v>0</v>
      </c>
      <c r="AK11" s="9">
        <f>AF11+AI11</f>
        <v>0</v>
      </c>
      <c r="AN11" s="5" t="s">
        <v>65</v>
      </c>
      <c r="AO11" s="5"/>
    </row>
    <row r="12" spans="1:41" ht="15.75" customHeight="1" x14ac:dyDescent="0.25">
      <c r="A12" s="5">
        <v>11</v>
      </c>
      <c r="B12" s="5" t="s">
        <v>34</v>
      </c>
      <c r="C12" s="5">
        <v>30</v>
      </c>
      <c r="D12" s="5">
        <v>0</v>
      </c>
      <c r="E12" s="7">
        <v>43853</v>
      </c>
      <c r="F12" s="7">
        <v>43861</v>
      </c>
      <c r="G12" s="7">
        <v>43857</v>
      </c>
      <c r="H12" s="5">
        <v>1</v>
      </c>
      <c r="J12" s="7">
        <v>43857</v>
      </c>
      <c r="K12" s="5">
        <v>70.55</v>
      </c>
      <c r="AF12" s="9">
        <f>AG12+AH12</f>
        <v>0</v>
      </c>
      <c r="AK12" s="9">
        <f>AF12+AI12</f>
        <v>0</v>
      </c>
    </row>
    <row r="13" spans="1:41" ht="15.75" customHeight="1" x14ac:dyDescent="0.25">
      <c r="A13" s="5">
        <v>12</v>
      </c>
      <c r="B13" s="5" t="s">
        <v>34</v>
      </c>
      <c r="C13" s="5">
        <v>30</v>
      </c>
      <c r="D13" s="5">
        <v>10</v>
      </c>
      <c r="E13" s="7">
        <v>43853</v>
      </c>
      <c r="G13" s="7">
        <v>43857</v>
      </c>
      <c r="H13" s="5">
        <v>1</v>
      </c>
      <c r="J13" s="7">
        <v>43857</v>
      </c>
      <c r="K13" s="5">
        <v>58.18</v>
      </c>
      <c r="L13" s="7">
        <v>43860</v>
      </c>
      <c r="M13" s="5">
        <v>274.11</v>
      </c>
      <c r="N13" s="7">
        <v>43864</v>
      </c>
      <c r="O13" s="5">
        <v>1576.91</v>
      </c>
      <c r="P13" s="7">
        <v>43871</v>
      </c>
      <c r="Q13" s="5">
        <v>9744.56</v>
      </c>
      <c r="R13" s="7">
        <v>43878</v>
      </c>
      <c r="S13" s="5">
        <v>10466.31</v>
      </c>
      <c r="V13" s="7">
        <v>43883</v>
      </c>
      <c r="W13" s="5">
        <v>8769.4599999999991</v>
      </c>
      <c r="AF13" s="9">
        <f>AG13+AH13</f>
        <v>0</v>
      </c>
      <c r="AK13" s="9">
        <f>AF13+AI13</f>
        <v>0</v>
      </c>
      <c r="AN13" s="5" t="s">
        <v>96</v>
      </c>
      <c r="AO13" s="5"/>
    </row>
    <row r="14" spans="1:41" ht="15.75" customHeight="1" x14ac:dyDescent="0.25">
      <c r="A14" s="5">
        <v>13</v>
      </c>
      <c r="B14" s="5" t="s">
        <v>30</v>
      </c>
      <c r="C14" s="5">
        <v>30</v>
      </c>
      <c r="D14" s="5">
        <v>0</v>
      </c>
      <c r="E14" s="7">
        <v>43853</v>
      </c>
      <c r="J14" s="7">
        <v>43857</v>
      </c>
      <c r="K14" s="5">
        <v>50.78</v>
      </c>
      <c r="L14" s="7">
        <v>43859</v>
      </c>
      <c r="M14" s="5">
        <v>222.19</v>
      </c>
      <c r="N14" s="7">
        <v>43862</v>
      </c>
      <c r="O14" s="5">
        <v>1720.16</v>
      </c>
      <c r="Y14" s="7">
        <v>43865</v>
      </c>
      <c r="Z14" s="5">
        <v>11456.22</v>
      </c>
      <c r="AF14" s="9">
        <f>AG14+AH14</f>
        <v>0</v>
      </c>
      <c r="AK14" s="9">
        <f>AF14+AI14</f>
        <v>0</v>
      </c>
    </row>
    <row r="15" spans="1:41" ht="15.75" customHeight="1" x14ac:dyDescent="0.25">
      <c r="A15" s="5">
        <v>14</v>
      </c>
      <c r="B15" s="5" t="s">
        <v>30</v>
      </c>
      <c r="C15" s="5">
        <v>30</v>
      </c>
      <c r="D15" s="5">
        <v>10</v>
      </c>
      <c r="E15" s="7">
        <v>43853</v>
      </c>
      <c r="J15" s="7">
        <v>43857</v>
      </c>
      <c r="K15" s="5">
        <v>31.92</v>
      </c>
      <c r="L15" s="7">
        <v>43860</v>
      </c>
      <c r="M15" s="5">
        <v>205.9</v>
      </c>
      <c r="N15" s="7">
        <v>43864</v>
      </c>
      <c r="O15" s="5">
        <v>1490.47</v>
      </c>
      <c r="Y15" s="7">
        <v>43869</v>
      </c>
      <c r="Z15" s="5">
        <v>9190.56</v>
      </c>
      <c r="AF15" s="9">
        <f>AG15+AH15</f>
        <v>0</v>
      </c>
      <c r="AK15" s="9">
        <f>AF15+AI15</f>
        <v>0</v>
      </c>
      <c r="AN15" s="5" t="s">
        <v>92</v>
      </c>
      <c r="AO15" s="5"/>
    </row>
    <row r="16" spans="1:41" ht="15.75" customHeight="1" x14ac:dyDescent="0.25">
      <c r="A16" s="5">
        <v>15</v>
      </c>
      <c r="B16" s="5" t="s">
        <v>34</v>
      </c>
      <c r="C16" s="5">
        <v>30</v>
      </c>
      <c r="D16" s="5">
        <v>0</v>
      </c>
      <c r="E16" s="7">
        <v>43854</v>
      </c>
      <c r="G16" s="7">
        <v>43857</v>
      </c>
      <c r="H16" s="5">
        <v>1</v>
      </c>
      <c r="J16" s="7">
        <v>43857</v>
      </c>
      <c r="K16" s="5">
        <v>46.98</v>
      </c>
      <c r="L16" s="7">
        <v>43860</v>
      </c>
      <c r="M16" s="5">
        <v>264.88</v>
      </c>
      <c r="N16" s="7">
        <v>43864</v>
      </c>
      <c r="O16" s="5">
        <v>1605.68</v>
      </c>
      <c r="AA16" s="7">
        <v>43867</v>
      </c>
      <c r="AB16" s="5">
        <v>5</v>
      </c>
      <c r="AC16" s="5">
        <v>0</v>
      </c>
      <c r="AD16" s="5">
        <v>3164.23</v>
      </c>
      <c r="AE16" s="7">
        <v>43871</v>
      </c>
      <c r="AF16" s="9">
        <f>AG16+AH16</f>
        <v>77</v>
      </c>
      <c r="AG16" s="5">
        <v>73</v>
      </c>
      <c r="AH16" s="5">
        <v>4</v>
      </c>
      <c r="AI16" s="5">
        <v>42</v>
      </c>
      <c r="AJ16" s="5">
        <v>69</v>
      </c>
      <c r="AK16" s="9">
        <f>AF16+AI16</f>
        <v>119</v>
      </c>
      <c r="AO16" s="5" t="s">
        <v>97</v>
      </c>
    </row>
    <row r="17" spans="1:41" ht="15.75" customHeight="1" x14ac:dyDescent="0.25">
      <c r="A17" s="5">
        <v>16</v>
      </c>
      <c r="B17" s="5" t="s">
        <v>34</v>
      </c>
      <c r="C17" s="5">
        <v>30</v>
      </c>
      <c r="D17" s="5">
        <v>10</v>
      </c>
      <c r="E17" s="7">
        <v>43854</v>
      </c>
      <c r="F17" s="7">
        <v>43874</v>
      </c>
      <c r="G17" s="7">
        <v>43857</v>
      </c>
      <c r="H17" s="5">
        <v>1</v>
      </c>
      <c r="J17" s="7">
        <v>43857</v>
      </c>
      <c r="K17" s="5">
        <v>44.14</v>
      </c>
      <c r="L17" s="7">
        <v>43860</v>
      </c>
      <c r="M17" s="5">
        <v>163.89</v>
      </c>
      <c r="N17" s="7">
        <v>43864</v>
      </c>
      <c r="O17" s="5">
        <v>760.25</v>
      </c>
      <c r="P17" s="7">
        <v>43871</v>
      </c>
      <c r="Q17" s="5">
        <v>5345.44</v>
      </c>
      <c r="AF17" s="9">
        <f>AG17+AH17</f>
        <v>0</v>
      </c>
      <c r="AK17" s="9">
        <f>AF17+AI17</f>
        <v>0</v>
      </c>
      <c r="AN17" s="5" t="s">
        <v>99</v>
      </c>
      <c r="AO17" s="5"/>
    </row>
    <row r="18" spans="1:41" ht="15.75" customHeight="1" x14ac:dyDescent="0.25">
      <c r="A18" s="5">
        <v>17</v>
      </c>
      <c r="B18" s="5" t="s">
        <v>30</v>
      </c>
      <c r="C18" s="5">
        <v>30</v>
      </c>
      <c r="D18" s="5">
        <v>0</v>
      </c>
      <c r="E18" s="7">
        <v>43854</v>
      </c>
      <c r="J18" s="7">
        <v>43857</v>
      </c>
      <c r="K18" s="5">
        <v>52.05</v>
      </c>
      <c r="L18" s="7">
        <v>43859</v>
      </c>
      <c r="M18" s="5">
        <v>161.24</v>
      </c>
      <c r="N18" s="7">
        <v>43862</v>
      </c>
      <c r="O18" s="5">
        <v>1293.77</v>
      </c>
      <c r="Y18" s="7">
        <v>43866</v>
      </c>
      <c r="Z18" s="5">
        <v>9507.24</v>
      </c>
      <c r="AF18" s="9">
        <f>AG18+AH18</f>
        <v>0</v>
      </c>
      <c r="AK18" s="9">
        <f>AF18+AI18</f>
        <v>0</v>
      </c>
    </row>
    <row r="19" spans="1:41" ht="15.75" customHeight="1" x14ac:dyDescent="0.25">
      <c r="A19" s="5">
        <v>18</v>
      </c>
      <c r="B19" s="5" t="s">
        <v>30</v>
      </c>
      <c r="C19" s="5">
        <v>30</v>
      </c>
      <c r="D19" s="5">
        <v>10</v>
      </c>
      <c r="E19" s="7">
        <v>43854</v>
      </c>
      <c r="J19" s="7">
        <v>43857</v>
      </c>
      <c r="K19" s="5">
        <v>46.71</v>
      </c>
      <c r="L19" s="7">
        <v>43859</v>
      </c>
      <c r="M19" s="5">
        <v>249.23</v>
      </c>
      <c r="N19" s="7">
        <v>43863</v>
      </c>
      <c r="O19" s="5">
        <v>1336.47</v>
      </c>
      <c r="Y19" s="7">
        <v>43870</v>
      </c>
      <c r="Z19" s="5">
        <v>5924.3</v>
      </c>
      <c r="AF19" s="9">
        <f>AG19+AH19</f>
        <v>0</v>
      </c>
      <c r="AK19" s="9">
        <f>AF19+AI19</f>
        <v>0</v>
      </c>
      <c r="AN19" s="5" t="s">
        <v>100</v>
      </c>
      <c r="AO19" s="5"/>
    </row>
    <row r="20" spans="1:41" ht="15.75" customHeight="1" x14ac:dyDescent="0.25">
      <c r="A20" s="5">
        <v>19</v>
      </c>
      <c r="B20" s="5" t="s">
        <v>34</v>
      </c>
      <c r="C20" s="5">
        <v>30</v>
      </c>
      <c r="D20" s="5">
        <v>0</v>
      </c>
      <c r="E20" s="7">
        <v>43854</v>
      </c>
      <c r="G20" s="7">
        <v>43857</v>
      </c>
      <c r="H20" s="5">
        <v>2</v>
      </c>
      <c r="J20" s="7">
        <v>43857</v>
      </c>
      <c r="K20" s="5">
        <v>43.64</v>
      </c>
      <c r="L20" s="7">
        <v>43861</v>
      </c>
      <c r="M20" s="5">
        <v>144.36000000000001</v>
      </c>
      <c r="N20" s="7">
        <v>43865</v>
      </c>
      <c r="O20" s="5">
        <v>1536.83</v>
      </c>
      <c r="AA20" s="7">
        <v>43869</v>
      </c>
      <c r="AB20" s="5">
        <v>5</v>
      </c>
      <c r="AC20" s="5">
        <v>0</v>
      </c>
      <c r="AD20" s="5">
        <v>3485.45</v>
      </c>
      <c r="AE20" s="7">
        <v>43874</v>
      </c>
      <c r="AF20" s="9">
        <f>AG20+AH20</f>
        <v>76</v>
      </c>
      <c r="AG20" s="5">
        <v>53</v>
      </c>
      <c r="AH20" s="5">
        <v>23</v>
      </c>
      <c r="AI20" s="5">
        <v>141</v>
      </c>
      <c r="AJ20" s="5">
        <v>18</v>
      </c>
      <c r="AK20" s="9">
        <f>AF20+AI20</f>
        <v>217</v>
      </c>
      <c r="AM20" s="5">
        <v>1</v>
      </c>
      <c r="AN20" s="13" t="s">
        <v>103</v>
      </c>
      <c r="AO20" s="13" t="s">
        <v>104</v>
      </c>
    </row>
    <row r="21" spans="1:41" ht="15.75" customHeight="1" x14ac:dyDescent="0.25">
      <c r="A21" s="5">
        <v>20</v>
      </c>
      <c r="B21" s="5" t="s">
        <v>34</v>
      </c>
      <c r="C21" s="5">
        <v>30</v>
      </c>
      <c r="D21" s="5">
        <v>10</v>
      </c>
      <c r="E21" s="7">
        <v>43854</v>
      </c>
      <c r="F21" s="7">
        <v>43866</v>
      </c>
      <c r="G21" s="7">
        <v>43857</v>
      </c>
      <c r="H21" s="5">
        <v>1</v>
      </c>
      <c r="J21" s="7">
        <v>43857</v>
      </c>
      <c r="K21" s="5">
        <v>42.96</v>
      </c>
      <c r="L21" s="7">
        <v>43862</v>
      </c>
      <c r="M21" s="5">
        <v>72.72</v>
      </c>
      <c r="AF21" s="9">
        <f>AG21+AH21</f>
        <v>0</v>
      </c>
      <c r="AK21" s="9">
        <f>AF21+AI21</f>
        <v>0</v>
      </c>
    </row>
    <row r="22" spans="1:41" ht="15.75" customHeight="1" x14ac:dyDescent="0.25">
      <c r="A22" s="5">
        <v>21</v>
      </c>
      <c r="B22" s="5" t="s">
        <v>30</v>
      </c>
      <c r="C22" s="5">
        <v>30</v>
      </c>
      <c r="D22" s="5">
        <v>0</v>
      </c>
      <c r="E22" s="7">
        <v>43854</v>
      </c>
      <c r="J22" s="7">
        <v>43857</v>
      </c>
      <c r="K22" s="5">
        <v>43.47</v>
      </c>
      <c r="L22" s="7">
        <v>43859</v>
      </c>
      <c r="M22" s="5">
        <v>187.08</v>
      </c>
      <c r="N22" s="7">
        <v>43862</v>
      </c>
      <c r="O22" s="5">
        <v>1125.8800000000001</v>
      </c>
      <c r="Y22" s="7">
        <v>43866</v>
      </c>
      <c r="Z22" s="5">
        <v>8670.8799999999992</v>
      </c>
      <c r="AF22" s="9">
        <f>AG22+AH22</f>
        <v>0</v>
      </c>
      <c r="AK22" s="9">
        <f>AF22+AI22</f>
        <v>0</v>
      </c>
    </row>
    <row r="23" spans="1:41" ht="12.5" x14ac:dyDescent="0.25">
      <c r="A23" s="5">
        <v>22</v>
      </c>
      <c r="B23" s="5" t="s">
        <v>30</v>
      </c>
      <c r="C23" s="5">
        <v>30</v>
      </c>
      <c r="D23" s="5">
        <v>10</v>
      </c>
      <c r="E23" s="7">
        <v>43854</v>
      </c>
      <c r="J23" s="7">
        <v>43857</v>
      </c>
      <c r="K23" s="5">
        <v>46.11</v>
      </c>
      <c r="L23" s="7">
        <v>43859</v>
      </c>
      <c r="M23" s="5">
        <v>193.96</v>
      </c>
      <c r="N23" s="7">
        <v>43864</v>
      </c>
      <c r="O23" s="5">
        <v>1724.79</v>
      </c>
      <c r="Y23" s="7">
        <v>43870</v>
      </c>
      <c r="Z23" s="5">
        <v>8099.44</v>
      </c>
      <c r="AF23" s="9">
        <f>AG23+AH23</f>
        <v>0</v>
      </c>
      <c r="AK23" s="9">
        <f>AF23+AI23</f>
        <v>0</v>
      </c>
    </row>
    <row r="24" spans="1:41" ht="12.5" x14ac:dyDescent="0.25">
      <c r="A24" s="5">
        <v>23</v>
      </c>
      <c r="B24" s="5" t="s">
        <v>34</v>
      </c>
      <c r="C24" s="5">
        <v>30</v>
      </c>
      <c r="D24" s="5">
        <v>0</v>
      </c>
      <c r="E24" s="7">
        <v>43854</v>
      </c>
      <c r="G24" s="7">
        <v>43857</v>
      </c>
      <c r="H24" s="5">
        <v>3</v>
      </c>
      <c r="J24" s="7">
        <v>43857</v>
      </c>
      <c r="K24" s="5">
        <v>42.19</v>
      </c>
      <c r="L24" s="7">
        <v>43860</v>
      </c>
      <c r="M24" s="5">
        <v>321.55</v>
      </c>
      <c r="N24" s="7">
        <v>43863</v>
      </c>
      <c r="O24" s="5">
        <v>1353.72</v>
      </c>
      <c r="AA24" s="7">
        <v>43868</v>
      </c>
      <c r="AB24" s="5">
        <v>5</v>
      </c>
      <c r="AC24" s="5">
        <v>1</v>
      </c>
      <c r="AD24" s="5">
        <v>3512.4</v>
      </c>
      <c r="AE24" s="7">
        <v>43871</v>
      </c>
      <c r="AF24" s="9">
        <f>AG24+AH24</f>
        <v>89</v>
      </c>
      <c r="AG24" s="5">
        <v>82</v>
      </c>
      <c r="AH24" s="5">
        <v>7</v>
      </c>
      <c r="AI24" s="5">
        <v>239</v>
      </c>
      <c r="AJ24" s="5">
        <v>73</v>
      </c>
      <c r="AK24" s="9">
        <f>AF24+AI24</f>
        <v>328</v>
      </c>
      <c r="AO24" s="5" t="s">
        <v>106</v>
      </c>
    </row>
    <row r="25" spans="1:41" ht="12.5" x14ac:dyDescent="0.25">
      <c r="A25" s="5">
        <v>24</v>
      </c>
      <c r="B25" s="5" t="s">
        <v>34</v>
      </c>
      <c r="C25" s="5">
        <v>30</v>
      </c>
      <c r="D25" s="5">
        <v>10</v>
      </c>
      <c r="E25" s="7">
        <v>43854</v>
      </c>
      <c r="G25" s="7">
        <v>43857</v>
      </c>
      <c r="H25" s="5">
        <v>2</v>
      </c>
      <c r="J25" s="7">
        <v>43857</v>
      </c>
      <c r="K25" s="5">
        <v>34.24</v>
      </c>
      <c r="L25" s="7">
        <v>43860</v>
      </c>
      <c r="M25" s="5">
        <v>213.45</v>
      </c>
      <c r="N25" s="7">
        <v>43864</v>
      </c>
      <c r="O25" s="5">
        <v>1180.44</v>
      </c>
      <c r="P25" s="7">
        <v>43871</v>
      </c>
      <c r="Q25" s="5">
        <v>8109.4</v>
      </c>
      <c r="R25" s="7">
        <v>43878</v>
      </c>
      <c r="S25" s="5">
        <v>10863.28</v>
      </c>
      <c r="T25" s="7">
        <v>43885</v>
      </c>
      <c r="U25" s="5">
        <v>9682.9599999999991</v>
      </c>
      <c r="V25" s="7">
        <v>43885</v>
      </c>
      <c r="W25" s="5">
        <v>9682.9599999999991</v>
      </c>
      <c r="AF25" s="9">
        <f>AG25+AH25</f>
        <v>0</v>
      </c>
      <c r="AK25" s="9">
        <f>AF25+AI25</f>
        <v>0</v>
      </c>
      <c r="AN25" s="5" t="s">
        <v>107</v>
      </c>
      <c r="AO25" s="5"/>
    </row>
    <row r="26" spans="1:41" ht="12.5" x14ac:dyDescent="0.25">
      <c r="A26" s="5">
        <v>25</v>
      </c>
      <c r="B26" s="5" t="s">
        <v>30</v>
      </c>
      <c r="C26" s="5">
        <v>30</v>
      </c>
      <c r="D26" s="5">
        <v>0</v>
      </c>
      <c r="E26" s="7">
        <v>43854</v>
      </c>
      <c r="J26" s="7">
        <v>43857</v>
      </c>
      <c r="K26" s="5">
        <v>45.7</v>
      </c>
      <c r="L26" s="7">
        <v>43859</v>
      </c>
      <c r="M26" s="5">
        <v>259.38</v>
      </c>
      <c r="N26" s="7">
        <v>43862</v>
      </c>
      <c r="O26" s="5">
        <v>2911.34</v>
      </c>
      <c r="Y26" s="7">
        <v>43865</v>
      </c>
      <c r="Z26" s="5">
        <v>9992.34</v>
      </c>
      <c r="AF26" s="9">
        <f>AG26+AH26</f>
        <v>0</v>
      </c>
      <c r="AK26" s="9">
        <f>AF26+AI26</f>
        <v>0</v>
      </c>
    </row>
    <row r="27" spans="1:41" ht="12.5" x14ac:dyDescent="0.25">
      <c r="A27" s="5">
        <v>26</v>
      </c>
      <c r="B27" s="5" t="s">
        <v>30</v>
      </c>
      <c r="C27" s="5">
        <v>30</v>
      </c>
      <c r="D27" s="5">
        <v>10</v>
      </c>
      <c r="E27" s="7">
        <v>43854</v>
      </c>
      <c r="J27" s="7">
        <v>43857</v>
      </c>
      <c r="K27" s="5">
        <v>33.25</v>
      </c>
      <c r="L27" s="7">
        <v>43860</v>
      </c>
      <c r="M27" s="5">
        <v>189.24</v>
      </c>
      <c r="N27" s="7">
        <v>43864</v>
      </c>
      <c r="O27" s="5">
        <v>1108.53</v>
      </c>
      <c r="Y27" s="7">
        <v>43869</v>
      </c>
      <c r="Z27" s="5">
        <v>6753.34</v>
      </c>
      <c r="AF27" s="9">
        <f>AG27+AH27</f>
        <v>0</v>
      </c>
      <c r="AK27" s="9">
        <f>AF27+AI27</f>
        <v>0</v>
      </c>
      <c r="AN27" s="5" t="s">
        <v>92</v>
      </c>
      <c r="AO27" s="5"/>
    </row>
    <row r="28" spans="1:41" ht="12.5" x14ac:dyDescent="0.25">
      <c r="A28" s="5">
        <v>27</v>
      </c>
      <c r="B28" s="5" t="s">
        <v>34</v>
      </c>
      <c r="C28" s="5">
        <v>30</v>
      </c>
      <c r="D28" s="5">
        <v>0</v>
      </c>
      <c r="E28" s="7">
        <v>43854</v>
      </c>
      <c r="G28" s="7">
        <v>43857</v>
      </c>
      <c r="H28" s="5">
        <v>2</v>
      </c>
      <c r="J28" s="7">
        <v>43857</v>
      </c>
      <c r="K28" s="5">
        <v>39.619999999999997</v>
      </c>
      <c r="L28" s="7">
        <v>43860</v>
      </c>
      <c r="M28" s="5">
        <v>140.37</v>
      </c>
      <c r="N28" s="7">
        <v>43864</v>
      </c>
      <c r="O28" s="5">
        <v>1209.8800000000001</v>
      </c>
      <c r="AA28" s="7">
        <v>43868</v>
      </c>
      <c r="AB28" s="5">
        <v>5</v>
      </c>
      <c r="AC28" s="5">
        <v>0</v>
      </c>
      <c r="AD28" s="5">
        <v>3028.6</v>
      </c>
      <c r="AE28" s="7">
        <v>43872</v>
      </c>
      <c r="AF28" s="9">
        <f>AG28+AH28</f>
        <v>72</v>
      </c>
      <c r="AG28" s="5">
        <v>48</v>
      </c>
      <c r="AH28" s="5">
        <v>24</v>
      </c>
      <c r="AI28" s="5">
        <v>112</v>
      </c>
      <c r="AJ28" s="5">
        <v>39</v>
      </c>
      <c r="AK28" s="9">
        <f>AF28+AI28</f>
        <v>184</v>
      </c>
      <c r="AO28" s="5" t="s">
        <v>110</v>
      </c>
    </row>
    <row r="29" spans="1:41" ht="12.5" x14ac:dyDescent="0.25">
      <c r="A29" s="5">
        <v>28</v>
      </c>
      <c r="B29" s="5" t="s">
        <v>34</v>
      </c>
      <c r="C29" s="5">
        <v>30</v>
      </c>
      <c r="D29" s="5">
        <v>10</v>
      </c>
      <c r="E29" s="7">
        <v>43854</v>
      </c>
      <c r="F29" s="7">
        <v>43875</v>
      </c>
      <c r="G29" s="7">
        <v>43857</v>
      </c>
      <c r="H29" s="5">
        <v>2</v>
      </c>
      <c r="J29" s="7">
        <v>43857</v>
      </c>
      <c r="K29" s="5">
        <v>38.619999999999997</v>
      </c>
      <c r="L29" s="7">
        <v>43862</v>
      </c>
      <c r="M29" s="5">
        <v>201.41</v>
      </c>
      <c r="N29" s="7">
        <v>43866</v>
      </c>
      <c r="O29" s="5">
        <v>967.33</v>
      </c>
      <c r="P29" s="7">
        <v>43873</v>
      </c>
      <c r="Q29" s="5">
        <v>4880.22</v>
      </c>
      <c r="AF29" s="9">
        <f>AG29+AH29</f>
        <v>0</v>
      </c>
      <c r="AK29" s="9">
        <f>AF29+AI29</f>
        <v>0</v>
      </c>
      <c r="AN29" s="5" t="s">
        <v>111</v>
      </c>
      <c r="AO29" s="5"/>
    </row>
    <row r="30" spans="1:41" ht="12.5" x14ac:dyDescent="0.25">
      <c r="A30" s="5">
        <v>29</v>
      </c>
      <c r="B30" s="5" t="s">
        <v>30</v>
      </c>
      <c r="C30" s="5">
        <v>30</v>
      </c>
      <c r="D30" s="5">
        <v>0</v>
      </c>
      <c r="E30" s="7">
        <v>43854</v>
      </c>
      <c r="J30" s="7">
        <v>43857</v>
      </c>
      <c r="K30" s="5">
        <v>50.24</v>
      </c>
      <c r="L30" s="7">
        <v>43859</v>
      </c>
      <c r="M30" s="5">
        <v>222.42</v>
      </c>
      <c r="N30" s="7">
        <v>43862</v>
      </c>
      <c r="O30" s="5">
        <v>3066.58</v>
      </c>
      <c r="Y30" s="7">
        <v>43865</v>
      </c>
      <c r="Z30" s="5">
        <v>8859.93</v>
      </c>
      <c r="AF30" s="9">
        <f>AG30+AH30</f>
        <v>0</v>
      </c>
      <c r="AK30" s="9">
        <f>AF30+AI30</f>
        <v>0</v>
      </c>
    </row>
    <row r="31" spans="1:41" ht="12.5" x14ac:dyDescent="0.25">
      <c r="A31" s="5">
        <v>30</v>
      </c>
      <c r="B31" s="5" t="s">
        <v>30</v>
      </c>
      <c r="C31" s="5">
        <v>30</v>
      </c>
      <c r="D31" s="5">
        <v>10</v>
      </c>
      <c r="E31" s="7">
        <v>43854</v>
      </c>
      <c r="J31" s="7">
        <v>43857</v>
      </c>
      <c r="K31" s="5">
        <v>43.45</v>
      </c>
      <c r="L31" s="7">
        <v>43860</v>
      </c>
      <c r="M31" s="5">
        <v>173.13</v>
      </c>
      <c r="N31" s="7">
        <v>43865</v>
      </c>
      <c r="O31" s="5">
        <v>1681.59</v>
      </c>
      <c r="Y31" s="7">
        <v>43870</v>
      </c>
      <c r="Z31" s="5">
        <v>9324.64</v>
      </c>
      <c r="AF31" s="9">
        <f>AG31+AH31</f>
        <v>0</v>
      </c>
      <c r="AK31" s="9">
        <f>AF31+AI31</f>
        <v>0</v>
      </c>
      <c r="AN31" s="5" t="s">
        <v>113</v>
      </c>
      <c r="AO31" s="5"/>
    </row>
    <row r="32" spans="1:41" ht="12.5" x14ac:dyDescent="0.25">
      <c r="A32" s="5">
        <v>31</v>
      </c>
      <c r="B32" s="5" t="s">
        <v>34</v>
      </c>
      <c r="C32" s="5">
        <v>30</v>
      </c>
      <c r="D32" s="5">
        <v>0</v>
      </c>
      <c r="E32" s="7">
        <v>43854</v>
      </c>
      <c r="G32" s="7">
        <v>43857</v>
      </c>
      <c r="H32" s="5">
        <v>1</v>
      </c>
      <c r="J32" s="7">
        <v>43857</v>
      </c>
      <c r="K32" s="5">
        <v>41.51</v>
      </c>
      <c r="L32" s="7">
        <v>43861</v>
      </c>
      <c r="M32" s="5">
        <v>121.17</v>
      </c>
      <c r="N32" s="7">
        <v>43865</v>
      </c>
      <c r="O32" s="5">
        <v>1849.26</v>
      </c>
      <c r="AA32" s="7">
        <v>43868</v>
      </c>
      <c r="AB32" s="5">
        <v>5</v>
      </c>
      <c r="AC32" s="5">
        <v>0</v>
      </c>
      <c r="AD32" s="5">
        <v>3290.92</v>
      </c>
      <c r="AE32" s="7">
        <v>43872</v>
      </c>
      <c r="AF32" s="9">
        <f>AG32+AH32</f>
        <v>94</v>
      </c>
      <c r="AG32" s="5">
        <v>55</v>
      </c>
      <c r="AH32" s="5">
        <v>39</v>
      </c>
      <c r="AI32" s="5">
        <v>39</v>
      </c>
      <c r="AJ32" s="5">
        <v>31</v>
      </c>
      <c r="AK32" s="9">
        <f>AF32+AI32</f>
        <v>133</v>
      </c>
    </row>
    <row r="33" spans="1:41" ht="12.5" x14ac:dyDescent="0.25">
      <c r="A33" s="5">
        <v>32</v>
      </c>
      <c r="B33" s="5" t="s">
        <v>34</v>
      </c>
      <c r="C33" s="5">
        <v>30</v>
      </c>
      <c r="D33" s="5">
        <v>10</v>
      </c>
      <c r="E33" s="7">
        <v>43854</v>
      </c>
      <c r="G33" s="7">
        <v>43857</v>
      </c>
      <c r="H33" s="5">
        <v>1</v>
      </c>
      <c r="J33" s="7">
        <v>43857</v>
      </c>
      <c r="K33" s="5">
        <v>40.520000000000003</v>
      </c>
      <c r="L33" s="7">
        <v>43860</v>
      </c>
      <c r="M33" s="5">
        <v>248.9</v>
      </c>
      <c r="N33" s="7">
        <v>43865</v>
      </c>
      <c r="O33" s="5">
        <v>2426.0100000000002</v>
      </c>
      <c r="P33" s="7">
        <v>43872</v>
      </c>
      <c r="Q33" s="5">
        <v>9769.85</v>
      </c>
      <c r="R33" s="7">
        <v>43879</v>
      </c>
      <c r="S33" s="5">
        <v>14919.28</v>
      </c>
      <c r="T33" s="7">
        <v>43886</v>
      </c>
      <c r="U33" s="5">
        <v>12865.44</v>
      </c>
      <c r="V33" s="7">
        <v>43886</v>
      </c>
      <c r="W33" s="5">
        <v>12865.44</v>
      </c>
      <c r="AF33" s="9">
        <f>AG33+AH33</f>
        <v>0</v>
      </c>
      <c r="AK33" s="9">
        <f>AF33+AI33</f>
        <v>0</v>
      </c>
      <c r="AN33" s="5" t="s">
        <v>92</v>
      </c>
      <c r="AO33" s="5"/>
    </row>
    <row r="34" spans="1:41" ht="12.5" x14ac:dyDescent="0.25">
      <c r="A34" s="5">
        <v>33</v>
      </c>
      <c r="B34" s="5" t="s">
        <v>30</v>
      </c>
      <c r="C34" s="5">
        <v>30</v>
      </c>
      <c r="D34" s="5">
        <v>0</v>
      </c>
      <c r="E34" s="7">
        <v>43854</v>
      </c>
      <c r="J34" s="7">
        <v>43857</v>
      </c>
      <c r="K34" s="5">
        <v>47.29</v>
      </c>
      <c r="L34" s="7">
        <v>43859</v>
      </c>
      <c r="M34" s="5">
        <v>186.31</v>
      </c>
      <c r="N34" s="7">
        <v>43862</v>
      </c>
      <c r="O34" s="5">
        <v>1425.24</v>
      </c>
      <c r="Y34" s="7">
        <v>43866</v>
      </c>
      <c r="Z34" s="5">
        <v>10495.67</v>
      </c>
      <c r="AF34" s="9">
        <f>AG34+AH34</f>
        <v>0</v>
      </c>
      <c r="AK34" s="9">
        <f>AF34+AI34</f>
        <v>0</v>
      </c>
    </row>
    <row r="35" spans="1:41" ht="12.5" x14ac:dyDescent="0.25">
      <c r="A35" s="5">
        <v>34</v>
      </c>
      <c r="B35" s="5" t="s">
        <v>30</v>
      </c>
      <c r="C35" s="5">
        <v>30</v>
      </c>
      <c r="D35" s="5">
        <v>10</v>
      </c>
      <c r="E35" s="7">
        <v>43854</v>
      </c>
      <c r="J35" s="7">
        <v>43857</v>
      </c>
      <c r="K35" s="5">
        <v>39.94</v>
      </c>
      <c r="L35" s="7">
        <v>43859</v>
      </c>
      <c r="M35" s="5">
        <v>211.25</v>
      </c>
      <c r="N35" s="7">
        <v>43862</v>
      </c>
      <c r="O35" s="5">
        <v>1239.32</v>
      </c>
      <c r="Y35" s="7">
        <v>43867</v>
      </c>
      <c r="Z35" s="5">
        <v>9063.74</v>
      </c>
      <c r="AF35" s="9">
        <f>AG35+AH35</f>
        <v>0</v>
      </c>
      <c r="AK35" s="9">
        <f>AF35+AI35</f>
        <v>0</v>
      </c>
    </row>
    <row r="36" spans="1:41" ht="12.5" x14ac:dyDescent="0.25">
      <c r="A36" s="5">
        <v>35</v>
      </c>
      <c r="B36" s="5" t="s">
        <v>34</v>
      </c>
      <c r="C36" s="5">
        <v>30</v>
      </c>
      <c r="D36" s="5">
        <v>0</v>
      </c>
      <c r="E36" s="7">
        <v>43854</v>
      </c>
      <c r="G36" s="7">
        <v>43857</v>
      </c>
      <c r="H36" s="5">
        <v>1</v>
      </c>
      <c r="J36" s="7">
        <v>43857</v>
      </c>
      <c r="K36" s="5">
        <v>60.9</v>
      </c>
      <c r="L36" s="7">
        <v>43860</v>
      </c>
      <c r="M36" s="5">
        <v>192.91</v>
      </c>
      <c r="N36" s="7">
        <v>43864</v>
      </c>
      <c r="O36" s="5">
        <v>1521.25</v>
      </c>
      <c r="AA36" s="7">
        <v>43867</v>
      </c>
      <c r="AB36" s="5">
        <v>5</v>
      </c>
      <c r="AC36" s="5">
        <v>0</v>
      </c>
      <c r="AD36" s="5">
        <v>2817.37</v>
      </c>
      <c r="AE36" s="7">
        <v>43871</v>
      </c>
      <c r="AF36" s="9">
        <f>AG36+AH36</f>
        <v>53</v>
      </c>
      <c r="AG36" s="5">
        <v>43</v>
      </c>
      <c r="AH36" s="5">
        <v>10</v>
      </c>
      <c r="AI36" s="5">
        <v>33</v>
      </c>
      <c r="AJ36" s="5">
        <v>22</v>
      </c>
      <c r="AK36" s="9">
        <f>AF36+AI36</f>
        <v>86</v>
      </c>
      <c r="AO36" s="5" t="s">
        <v>116</v>
      </c>
    </row>
    <row r="37" spans="1:41" ht="12.5" x14ac:dyDescent="0.25">
      <c r="A37" s="5">
        <v>36</v>
      </c>
      <c r="B37" s="5" t="s">
        <v>34</v>
      </c>
      <c r="C37" s="5">
        <v>30</v>
      </c>
      <c r="D37" s="5">
        <v>10</v>
      </c>
      <c r="E37" s="7">
        <v>43854</v>
      </c>
      <c r="G37" s="7">
        <v>43857</v>
      </c>
      <c r="H37" s="5">
        <v>1</v>
      </c>
      <c r="J37" s="7">
        <v>43857</v>
      </c>
      <c r="K37" s="5">
        <v>50.7</v>
      </c>
      <c r="L37" s="7">
        <v>43860</v>
      </c>
      <c r="M37" s="5">
        <v>241.66</v>
      </c>
      <c r="N37" s="7">
        <v>43864</v>
      </c>
      <c r="O37" s="5">
        <v>1429.51</v>
      </c>
      <c r="P37" s="7">
        <v>43871</v>
      </c>
      <c r="Q37" s="5">
        <v>11143.89</v>
      </c>
      <c r="R37" s="7">
        <v>43878</v>
      </c>
      <c r="S37" s="5">
        <v>12043.07</v>
      </c>
      <c r="T37" s="7">
        <v>43885</v>
      </c>
      <c r="U37" s="5">
        <v>10267.14</v>
      </c>
      <c r="V37" s="7">
        <v>43885</v>
      </c>
      <c r="W37" s="5">
        <v>10267.14</v>
      </c>
      <c r="AF37" s="9">
        <f>AG37+AH37</f>
        <v>0</v>
      </c>
      <c r="AK37" s="9">
        <f>AF37+AI37</f>
        <v>0</v>
      </c>
      <c r="AN37" s="5" t="s">
        <v>92</v>
      </c>
      <c r="AO37" s="5"/>
    </row>
    <row r="38" spans="1:41" ht="12.5" x14ac:dyDescent="0.25">
      <c r="A38" s="5">
        <v>37</v>
      </c>
      <c r="B38" s="5" t="s">
        <v>30</v>
      </c>
      <c r="C38" s="5">
        <v>30</v>
      </c>
      <c r="D38" s="5">
        <v>0</v>
      </c>
      <c r="E38" s="7">
        <v>43854</v>
      </c>
      <c r="J38" s="7">
        <v>43857</v>
      </c>
      <c r="K38" s="5">
        <v>58.32</v>
      </c>
      <c r="L38" s="7">
        <v>43859</v>
      </c>
      <c r="M38" s="5">
        <v>289.94</v>
      </c>
      <c r="N38" s="7">
        <v>43862</v>
      </c>
      <c r="O38" s="5">
        <v>3812.58</v>
      </c>
      <c r="Y38" s="7">
        <v>43864</v>
      </c>
      <c r="Z38" s="5">
        <v>10160.66</v>
      </c>
      <c r="AF38" s="9">
        <f>AG38+AH38</f>
        <v>0</v>
      </c>
      <c r="AK38" s="9">
        <f>AF38+AI38</f>
        <v>0</v>
      </c>
    </row>
    <row r="39" spans="1:41" ht="12.5" x14ac:dyDescent="0.25">
      <c r="A39" s="5">
        <v>38</v>
      </c>
      <c r="B39" s="5" t="s">
        <v>30</v>
      </c>
      <c r="C39" s="5">
        <v>30</v>
      </c>
      <c r="D39" s="5">
        <v>10</v>
      </c>
      <c r="E39" s="7">
        <v>43854</v>
      </c>
      <c r="J39" s="7">
        <v>43857</v>
      </c>
      <c r="K39" s="5">
        <v>48.94</v>
      </c>
      <c r="L39" s="7">
        <v>43859</v>
      </c>
      <c r="M39" s="5">
        <v>254.75</v>
      </c>
      <c r="N39" s="7">
        <v>43863</v>
      </c>
      <c r="O39" s="5">
        <v>2758.97</v>
      </c>
      <c r="Y39" s="7">
        <v>43867</v>
      </c>
      <c r="Z39" s="5">
        <v>10608.51</v>
      </c>
      <c r="AF39" s="9">
        <f>AG39+AH39</f>
        <v>0</v>
      </c>
      <c r="AK39" s="9">
        <f>AF39+AI39</f>
        <v>0</v>
      </c>
    </row>
    <row r="40" spans="1:41" ht="12.5" x14ac:dyDescent="0.25">
      <c r="A40" s="5">
        <v>39</v>
      </c>
      <c r="B40" s="5" t="s">
        <v>34</v>
      </c>
      <c r="C40" s="5">
        <v>30</v>
      </c>
      <c r="D40" s="5">
        <v>0</v>
      </c>
      <c r="E40" s="7">
        <v>43854</v>
      </c>
      <c r="G40" s="7">
        <v>43857</v>
      </c>
      <c r="H40" s="5">
        <v>1</v>
      </c>
      <c r="J40" s="7">
        <v>43857</v>
      </c>
      <c r="K40" s="5">
        <v>52.63</v>
      </c>
      <c r="L40" s="7">
        <v>43860</v>
      </c>
      <c r="M40" s="5">
        <v>302.14999999999998</v>
      </c>
      <c r="N40" s="7">
        <v>43864</v>
      </c>
      <c r="O40" s="5">
        <v>2523.14</v>
      </c>
      <c r="AA40" s="7">
        <v>43867</v>
      </c>
      <c r="AB40" s="5">
        <v>5</v>
      </c>
      <c r="AC40" s="5">
        <v>0</v>
      </c>
      <c r="AD40" s="5">
        <v>4123.5600000000004</v>
      </c>
      <c r="AF40" s="9">
        <f>AG40+AH40</f>
        <v>70</v>
      </c>
      <c r="AG40" s="5">
        <v>52</v>
      </c>
      <c r="AH40" s="5">
        <v>18</v>
      </c>
      <c r="AI40" s="5">
        <v>37</v>
      </c>
      <c r="AJ40" s="5">
        <v>44</v>
      </c>
      <c r="AK40" s="9">
        <f>AF40+AI40</f>
        <v>107</v>
      </c>
      <c r="AO40" s="5" t="s">
        <v>120</v>
      </c>
    </row>
    <row r="41" spans="1:41" ht="12.5" x14ac:dyDescent="0.25">
      <c r="A41" s="5">
        <v>40</v>
      </c>
      <c r="B41" s="5" t="s">
        <v>34</v>
      </c>
      <c r="C41" s="5">
        <v>30</v>
      </c>
      <c r="D41" s="5">
        <v>10</v>
      </c>
      <c r="E41" s="7">
        <v>43854</v>
      </c>
      <c r="G41" s="7">
        <v>43857</v>
      </c>
      <c r="H41" s="5">
        <v>1</v>
      </c>
      <c r="J41" s="7">
        <v>43857</v>
      </c>
      <c r="K41" s="5">
        <v>60.68</v>
      </c>
      <c r="L41" s="7">
        <v>43860</v>
      </c>
      <c r="M41" s="5">
        <v>231.03</v>
      </c>
      <c r="N41" s="7">
        <v>43864</v>
      </c>
      <c r="O41" s="5">
        <v>3125.77</v>
      </c>
      <c r="P41" s="7">
        <v>43871</v>
      </c>
      <c r="Q41" s="5">
        <v>9746.83</v>
      </c>
      <c r="R41" s="7">
        <v>43878</v>
      </c>
      <c r="S41" s="5">
        <v>12103.88</v>
      </c>
      <c r="T41" s="7">
        <v>43885</v>
      </c>
      <c r="U41" s="5">
        <v>9426.34</v>
      </c>
      <c r="V41" s="7">
        <v>43885</v>
      </c>
      <c r="W41" s="5">
        <v>9426.34</v>
      </c>
      <c r="AF41" s="9">
        <f>AG41+AH41</f>
        <v>0</v>
      </c>
      <c r="AK41" s="9">
        <f>AF41+AI41</f>
        <v>0</v>
      </c>
      <c r="AN41" s="5" t="s">
        <v>65</v>
      </c>
      <c r="AO41" s="5"/>
    </row>
    <row r="42" spans="1:41" ht="12.5" x14ac:dyDescent="0.25">
      <c r="A42" s="5">
        <v>41</v>
      </c>
      <c r="B42" s="5" t="s">
        <v>30</v>
      </c>
      <c r="C42" s="5">
        <v>30</v>
      </c>
      <c r="D42" s="5">
        <v>0</v>
      </c>
      <c r="E42" s="7">
        <v>43854</v>
      </c>
      <c r="J42" s="7">
        <v>43857</v>
      </c>
      <c r="K42" s="5">
        <v>36.03</v>
      </c>
      <c r="L42" s="7">
        <v>43859</v>
      </c>
      <c r="M42" s="5">
        <v>212.38</v>
      </c>
      <c r="N42" s="7">
        <v>43862</v>
      </c>
      <c r="O42" s="5">
        <v>1709.2</v>
      </c>
      <c r="Y42" s="7">
        <v>43865</v>
      </c>
      <c r="Z42" s="5">
        <v>10591.64</v>
      </c>
      <c r="AF42" s="9">
        <f>AG42+AH42</f>
        <v>0</v>
      </c>
      <c r="AK42" s="9">
        <f>AF42+AI42</f>
        <v>0</v>
      </c>
    </row>
    <row r="43" spans="1:41" ht="12.5" x14ac:dyDescent="0.25">
      <c r="A43" s="5">
        <v>42</v>
      </c>
      <c r="B43" s="5" t="s">
        <v>30</v>
      </c>
      <c r="C43" s="5">
        <v>30</v>
      </c>
      <c r="D43" s="5">
        <v>10</v>
      </c>
      <c r="E43" s="7">
        <v>43854</v>
      </c>
      <c r="J43" s="7">
        <v>43857</v>
      </c>
      <c r="K43" s="5">
        <v>33.700000000000003</v>
      </c>
      <c r="L43" s="7">
        <v>43859</v>
      </c>
      <c r="M43" s="5">
        <v>185.8</v>
      </c>
      <c r="N43" s="7">
        <v>43863</v>
      </c>
      <c r="O43" s="5">
        <v>2758.71</v>
      </c>
      <c r="Y43" s="7">
        <v>43867</v>
      </c>
      <c r="Z43" s="5">
        <v>9310.86</v>
      </c>
      <c r="AF43" s="9">
        <f>AG43+AH43</f>
        <v>0</v>
      </c>
      <c r="AK43" s="9">
        <f>AF43+AI43</f>
        <v>0</v>
      </c>
    </row>
    <row r="44" spans="1:41" ht="12.5" x14ac:dyDescent="0.25">
      <c r="A44" s="5">
        <v>43</v>
      </c>
      <c r="B44" s="5" t="s">
        <v>34</v>
      </c>
      <c r="C44" s="5">
        <v>30</v>
      </c>
      <c r="D44" s="5">
        <v>0</v>
      </c>
      <c r="E44" s="7">
        <v>43854</v>
      </c>
      <c r="G44" s="7">
        <v>43857</v>
      </c>
      <c r="H44" s="5">
        <v>1</v>
      </c>
      <c r="J44" s="7">
        <v>43857</v>
      </c>
      <c r="K44" s="5">
        <v>35.909999999999997</v>
      </c>
      <c r="L44" s="7">
        <v>43861</v>
      </c>
      <c r="M44" s="5">
        <v>222.44</v>
      </c>
      <c r="N44" s="7">
        <v>43865</v>
      </c>
      <c r="O44" s="5">
        <v>1703.7</v>
      </c>
      <c r="AA44" s="7">
        <v>43868</v>
      </c>
      <c r="AB44" s="5">
        <v>5</v>
      </c>
      <c r="AC44" s="5">
        <v>0</v>
      </c>
      <c r="AD44" s="5">
        <v>2957.79</v>
      </c>
      <c r="AE44" s="7">
        <v>43873</v>
      </c>
      <c r="AF44" s="9">
        <f>AG44+AH44</f>
        <v>138</v>
      </c>
      <c r="AG44" s="5">
        <v>132</v>
      </c>
      <c r="AH44" s="5">
        <v>6</v>
      </c>
      <c r="AI44" s="5">
        <v>25</v>
      </c>
      <c r="AJ44" s="5">
        <v>127</v>
      </c>
      <c r="AK44" s="9">
        <f>AF44+AI44</f>
        <v>163</v>
      </c>
      <c r="AO44" s="5" t="s">
        <v>121</v>
      </c>
    </row>
    <row r="45" spans="1:41" ht="12.5" x14ac:dyDescent="0.25">
      <c r="A45" s="5">
        <v>44</v>
      </c>
      <c r="B45" s="5" t="s">
        <v>34</v>
      </c>
      <c r="C45" s="5">
        <v>30</v>
      </c>
      <c r="D45" s="5">
        <v>10</v>
      </c>
      <c r="E45" s="7">
        <v>43854</v>
      </c>
      <c r="G45" s="7">
        <v>43857</v>
      </c>
      <c r="H45" s="5">
        <v>1</v>
      </c>
      <c r="J45" s="7">
        <v>43857</v>
      </c>
      <c r="K45" s="5">
        <v>52.76</v>
      </c>
      <c r="L45" s="7">
        <v>43862</v>
      </c>
      <c r="M45" s="5">
        <v>424.12</v>
      </c>
      <c r="N45" s="7">
        <v>43868</v>
      </c>
      <c r="O45" s="5">
        <v>1451.38</v>
      </c>
      <c r="P45" s="7">
        <v>43875</v>
      </c>
      <c r="Q45" s="5">
        <v>8258.85</v>
      </c>
      <c r="R45" s="7">
        <v>43882</v>
      </c>
      <c r="S45" s="5">
        <v>8948.82</v>
      </c>
      <c r="T45" s="7">
        <v>43889</v>
      </c>
      <c r="U45" s="5">
        <v>6969.13</v>
      </c>
      <c r="V45" s="7">
        <v>43889</v>
      </c>
      <c r="W45" s="5">
        <v>6969.13</v>
      </c>
      <c r="AF45" s="9">
        <f>AG45+AH45</f>
        <v>0</v>
      </c>
      <c r="AK45" s="9">
        <f>AF45+AI45</f>
        <v>0</v>
      </c>
      <c r="AN45" s="13" t="s">
        <v>122</v>
      </c>
      <c r="AO45" s="13"/>
    </row>
    <row r="46" spans="1:41" ht="12.5" x14ac:dyDescent="0.25">
      <c r="A46" s="5">
        <v>45</v>
      </c>
      <c r="B46" s="5" t="s">
        <v>30</v>
      </c>
      <c r="C46" s="5">
        <v>30</v>
      </c>
      <c r="D46" s="5">
        <v>0</v>
      </c>
      <c r="E46" s="7">
        <v>43854</v>
      </c>
      <c r="J46" s="7">
        <v>43857</v>
      </c>
      <c r="K46" s="5">
        <v>43.05</v>
      </c>
      <c r="L46" s="7">
        <v>43859</v>
      </c>
      <c r="M46" s="5">
        <v>160.71</v>
      </c>
      <c r="N46" s="7">
        <v>43862</v>
      </c>
      <c r="O46" s="5">
        <v>1319.56</v>
      </c>
      <c r="Y46" s="7">
        <v>43865</v>
      </c>
      <c r="Z46" s="5">
        <v>9849.35</v>
      </c>
      <c r="AF46" s="9">
        <f>AG46+AH46</f>
        <v>0</v>
      </c>
      <c r="AK46" s="9">
        <f>AF46+AI46</f>
        <v>0</v>
      </c>
    </row>
    <row r="47" spans="1:41" ht="12.5" x14ac:dyDescent="0.25">
      <c r="A47" s="5">
        <v>46</v>
      </c>
      <c r="B47" s="5" t="s">
        <v>30</v>
      </c>
      <c r="C47" s="5">
        <v>30</v>
      </c>
      <c r="D47" s="5">
        <v>10</v>
      </c>
      <c r="E47" s="7">
        <v>43854</v>
      </c>
      <c r="J47" s="7">
        <v>43857</v>
      </c>
      <c r="K47" s="5">
        <v>54.94</v>
      </c>
      <c r="L47" s="7">
        <v>43859</v>
      </c>
      <c r="M47" s="5">
        <v>170.2</v>
      </c>
      <c r="N47" s="7">
        <v>43864</v>
      </c>
      <c r="O47" s="5">
        <v>1866.37</v>
      </c>
      <c r="Y47" s="7">
        <v>43868</v>
      </c>
      <c r="Z47" s="5">
        <v>9351.5400000000009</v>
      </c>
      <c r="AF47" s="9">
        <f>AG47+AH47</f>
        <v>0</v>
      </c>
      <c r="AK47" s="9">
        <f>AF47+AI47</f>
        <v>0</v>
      </c>
      <c r="AN47" s="5" t="s">
        <v>123</v>
      </c>
    </row>
    <row r="48" spans="1:41" ht="12.5" x14ac:dyDescent="0.25">
      <c r="A48" s="5">
        <v>47</v>
      </c>
      <c r="B48" s="5" t="s">
        <v>34</v>
      </c>
      <c r="C48" s="5">
        <v>30</v>
      </c>
      <c r="D48" s="5">
        <v>0</v>
      </c>
      <c r="E48" s="7">
        <v>43854</v>
      </c>
      <c r="G48" s="7">
        <v>43857</v>
      </c>
      <c r="H48" s="5">
        <v>1</v>
      </c>
      <c r="J48" s="7">
        <v>43857</v>
      </c>
      <c r="K48" s="5">
        <v>48.04</v>
      </c>
      <c r="L48" s="7">
        <v>43860</v>
      </c>
      <c r="M48" s="5">
        <v>162.34</v>
      </c>
      <c r="N48" s="7">
        <v>43864</v>
      </c>
      <c r="O48" s="5">
        <v>1083.8499999999999</v>
      </c>
      <c r="Y48" s="7"/>
      <c r="AA48" s="7">
        <v>43868</v>
      </c>
      <c r="AB48" s="5">
        <v>5</v>
      </c>
      <c r="AC48" s="5">
        <v>0</v>
      </c>
      <c r="AD48" s="5">
        <v>3697.77</v>
      </c>
      <c r="AE48" s="7">
        <v>43872</v>
      </c>
      <c r="AF48" s="9">
        <f>AG48+AH48</f>
        <v>121</v>
      </c>
      <c r="AG48" s="5">
        <v>102</v>
      </c>
      <c r="AH48" s="5">
        <v>19</v>
      </c>
      <c r="AI48" s="5">
        <v>136</v>
      </c>
      <c r="AJ48" s="5">
        <v>89</v>
      </c>
      <c r="AK48" s="9">
        <f>AF48+AI48</f>
        <v>257</v>
      </c>
      <c r="AN48" s="5" t="s">
        <v>123</v>
      </c>
      <c r="AO48" s="5" t="s">
        <v>124</v>
      </c>
    </row>
    <row r="49" spans="1:41" ht="12.5" x14ac:dyDescent="0.25">
      <c r="A49" s="5">
        <v>48</v>
      </c>
      <c r="B49" s="5" t="s">
        <v>34</v>
      </c>
      <c r="C49" s="5">
        <v>30</v>
      </c>
      <c r="D49" s="5">
        <v>10</v>
      </c>
      <c r="E49" s="7">
        <v>43854</v>
      </c>
      <c r="G49" s="7">
        <v>43857</v>
      </c>
      <c r="H49" s="5">
        <v>1</v>
      </c>
      <c r="J49" s="7">
        <v>43857</v>
      </c>
      <c r="K49" s="5">
        <v>54.31</v>
      </c>
      <c r="L49" s="7">
        <v>43862</v>
      </c>
      <c r="M49" s="5">
        <v>358.08</v>
      </c>
      <c r="N49" s="7">
        <v>43865</v>
      </c>
      <c r="O49" s="5">
        <v>919.77</v>
      </c>
      <c r="P49" s="7">
        <v>43872</v>
      </c>
      <c r="Q49" s="5">
        <v>5667.74</v>
      </c>
      <c r="R49" s="7">
        <v>43879</v>
      </c>
      <c r="S49" s="5">
        <v>7893.54</v>
      </c>
      <c r="T49" s="7">
        <v>43886</v>
      </c>
      <c r="U49" s="5">
        <v>5623.35</v>
      </c>
      <c r="V49" s="7">
        <v>43886</v>
      </c>
      <c r="W49" s="5">
        <v>5623.35</v>
      </c>
      <c r="AF49" s="9">
        <f>AG49+AH49</f>
        <v>0</v>
      </c>
      <c r="AK49" s="9">
        <f>AF49+AI49</f>
        <v>0</v>
      </c>
      <c r="AN49" s="5" t="s">
        <v>113</v>
      </c>
      <c r="AO49" s="5"/>
    </row>
    <row r="50" spans="1:41" ht="12.5" x14ac:dyDescent="0.25">
      <c r="A50" s="5">
        <v>49</v>
      </c>
      <c r="B50" s="5" t="s">
        <v>30</v>
      </c>
      <c r="C50" s="5">
        <v>30</v>
      </c>
      <c r="D50" s="5">
        <v>0</v>
      </c>
      <c r="E50" s="7">
        <v>43854</v>
      </c>
      <c r="F50" s="7">
        <v>43866</v>
      </c>
      <c r="J50" s="7">
        <v>43857</v>
      </c>
      <c r="K50" s="5">
        <v>59.31</v>
      </c>
      <c r="L50" s="7">
        <v>43859</v>
      </c>
      <c r="M50" s="5">
        <v>253.4</v>
      </c>
      <c r="N50" s="7">
        <v>43862</v>
      </c>
      <c r="O50" s="5">
        <v>1345.34</v>
      </c>
      <c r="AF50" s="9">
        <f>AG50+AH50</f>
        <v>0</v>
      </c>
      <c r="AK50" s="9">
        <f>AF50+AI50</f>
        <v>0</v>
      </c>
    </row>
    <row r="51" spans="1:41" ht="12.5" x14ac:dyDescent="0.25">
      <c r="A51" s="5">
        <v>50</v>
      </c>
      <c r="B51" s="5" t="s">
        <v>30</v>
      </c>
      <c r="C51" s="5">
        <v>30</v>
      </c>
      <c r="D51" s="5">
        <v>10</v>
      </c>
      <c r="E51" s="7">
        <v>43854</v>
      </c>
      <c r="J51" s="7">
        <v>43857</v>
      </c>
      <c r="K51" s="5">
        <v>47.91</v>
      </c>
      <c r="L51" s="7">
        <v>43860</v>
      </c>
      <c r="M51" s="5">
        <v>498.9</v>
      </c>
      <c r="N51" s="7">
        <v>43863</v>
      </c>
      <c r="O51" s="5">
        <v>1388.63</v>
      </c>
      <c r="Y51" s="7">
        <v>43868</v>
      </c>
      <c r="Z51" s="5">
        <v>8539.89</v>
      </c>
      <c r="AF51" s="9">
        <f>AG51+AH51</f>
        <v>0</v>
      </c>
      <c r="AK51" s="9">
        <f>AF51+AI51</f>
        <v>0</v>
      </c>
      <c r="AN51" s="5" t="s">
        <v>125</v>
      </c>
      <c r="AO51" s="5"/>
    </row>
    <row r="52" spans="1:41" ht="12.5" x14ac:dyDescent="0.25">
      <c r="A52" s="5">
        <v>51</v>
      </c>
      <c r="B52" s="5" t="s">
        <v>34</v>
      </c>
      <c r="C52" s="5">
        <v>30</v>
      </c>
      <c r="D52" s="5">
        <v>0</v>
      </c>
      <c r="E52" s="7">
        <v>43854</v>
      </c>
      <c r="G52" s="7">
        <v>43857</v>
      </c>
      <c r="H52" s="5">
        <v>2</v>
      </c>
      <c r="J52" s="7">
        <v>43857</v>
      </c>
      <c r="K52" s="5">
        <v>47.23</v>
      </c>
      <c r="L52" s="7">
        <v>43860</v>
      </c>
      <c r="M52" s="5">
        <v>184.3</v>
      </c>
      <c r="N52" s="7">
        <v>43864</v>
      </c>
      <c r="O52" s="5">
        <v>2453.42</v>
      </c>
      <c r="AA52" s="7">
        <v>43868</v>
      </c>
      <c r="AB52" s="5">
        <v>5</v>
      </c>
      <c r="AC52" s="5">
        <v>0</v>
      </c>
      <c r="AD52" s="5">
        <v>5204.41</v>
      </c>
      <c r="AE52" s="7">
        <v>43872</v>
      </c>
      <c r="AF52" s="9">
        <f>AG52+AH52</f>
        <v>155</v>
      </c>
      <c r="AG52" s="5">
        <v>111</v>
      </c>
      <c r="AH52" s="5">
        <v>44</v>
      </c>
      <c r="AI52" s="5">
        <v>112</v>
      </c>
      <c r="AJ52" s="5">
        <v>92</v>
      </c>
      <c r="AK52" s="9">
        <f>AF52+AI52</f>
        <v>267</v>
      </c>
      <c r="AO52" s="5" t="s">
        <v>126</v>
      </c>
    </row>
    <row r="53" spans="1:41" ht="12.5" x14ac:dyDescent="0.25">
      <c r="A53" s="5">
        <v>52</v>
      </c>
      <c r="B53" s="5" t="s">
        <v>34</v>
      </c>
      <c r="C53" s="5">
        <v>30</v>
      </c>
      <c r="D53" s="5">
        <v>10</v>
      </c>
      <c r="E53" s="7">
        <v>43854</v>
      </c>
      <c r="G53" s="7">
        <v>43857</v>
      </c>
      <c r="H53" s="5">
        <v>2</v>
      </c>
      <c r="J53" s="7">
        <v>43857</v>
      </c>
      <c r="K53" s="5">
        <v>46.99</v>
      </c>
      <c r="L53" s="7">
        <v>43860</v>
      </c>
      <c r="M53" s="5">
        <v>163.02000000000001</v>
      </c>
      <c r="N53" s="7">
        <v>43864</v>
      </c>
      <c r="O53" s="5">
        <v>1135.28</v>
      </c>
      <c r="P53" s="7">
        <v>43871</v>
      </c>
      <c r="Q53" s="5">
        <v>8477.0400000000009</v>
      </c>
      <c r="R53" s="7">
        <v>43878</v>
      </c>
      <c r="S53" s="5">
        <v>9273.35</v>
      </c>
      <c r="T53" s="7">
        <v>43885</v>
      </c>
      <c r="U53" s="5">
        <v>8030.15</v>
      </c>
      <c r="V53" s="7">
        <v>43885</v>
      </c>
      <c r="W53" s="5">
        <v>8030.15</v>
      </c>
      <c r="AF53" s="9">
        <f>AG53+AH53</f>
        <v>0</v>
      </c>
      <c r="AK53" s="9">
        <f>AF53+AI53</f>
        <v>0</v>
      </c>
      <c r="AN53" s="5" t="s">
        <v>92</v>
      </c>
      <c r="AO53" s="5"/>
    </row>
    <row r="54" spans="1:41" ht="12.5" x14ac:dyDescent="0.25">
      <c r="A54" s="5">
        <v>53</v>
      </c>
      <c r="B54" s="5" t="s">
        <v>30</v>
      </c>
      <c r="C54" s="5">
        <v>30</v>
      </c>
      <c r="D54" s="5">
        <v>0</v>
      </c>
      <c r="E54" s="7">
        <v>43854</v>
      </c>
      <c r="J54" s="7">
        <v>43857</v>
      </c>
      <c r="K54" s="5">
        <v>54.34</v>
      </c>
      <c r="L54" s="7">
        <v>43859</v>
      </c>
      <c r="M54" s="5">
        <v>258.02</v>
      </c>
      <c r="N54" s="7">
        <v>43862</v>
      </c>
      <c r="O54" s="5">
        <v>3218.89</v>
      </c>
      <c r="Y54" s="7">
        <v>43865</v>
      </c>
      <c r="Z54" s="5">
        <v>9570.57</v>
      </c>
      <c r="AF54" s="9">
        <f>AG54+AH54</f>
        <v>0</v>
      </c>
      <c r="AK54" s="9">
        <f>AF54+AI54</f>
        <v>0</v>
      </c>
    </row>
    <row r="55" spans="1:41" ht="12.5" x14ac:dyDescent="0.25">
      <c r="A55" s="5">
        <v>54</v>
      </c>
      <c r="B55" s="5" t="s">
        <v>30</v>
      </c>
      <c r="C55" s="5">
        <v>30</v>
      </c>
      <c r="D55" s="5">
        <v>10</v>
      </c>
      <c r="E55" s="7">
        <v>43854</v>
      </c>
      <c r="F55" s="7">
        <v>43871</v>
      </c>
      <c r="J55" s="7">
        <v>43857</v>
      </c>
      <c r="K55" s="5">
        <v>61.75</v>
      </c>
      <c r="L55" s="7">
        <v>43859</v>
      </c>
      <c r="M55" s="5">
        <v>216.12</v>
      </c>
      <c r="N55" s="7">
        <v>43863</v>
      </c>
      <c r="O55" s="5">
        <v>1067.18</v>
      </c>
      <c r="AF55" s="9">
        <f>AG55+AH55</f>
        <v>0</v>
      </c>
      <c r="AK55" s="9">
        <f>AF55+AI55</f>
        <v>0</v>
      </c>
      <c r="AN55" s="5" t="s">
        <v>127</v>
      </c>
      <c r="AO55" s="5"/>
    </row>
    <row r="56" spans="1:41" ht="12.5" x14ac:dyDescent="0.25">
      <c r="A56" s="5">
        <v>55</v>
      </c>
      <c r="B56" s="5" t="s">
        <v>34</v>
      </c>
      <c r="C56" s="5">
        <v>30</v>
      </c>
      <c r="D56" s="5">
        <v>0</v>
      </c>
      <c r="E56" s="7">
        <v>43854</v>
      </c>
      <c r="F56" s="7">
        <v>43860</v>
      </c>
      <c r="G56" s="7">
        <v>43857</v>
      </c>
      <c r="H56" s="5">
        <v>1</v>
      </c>
      <c r="J56" s="7">
        <v>43857</v>
      </c>
      <c r="K56" s="5">
        <v>46.43</v>
      </c>
      <c r="AF56" s="9">
        <f>AG56+AH56</f>
        <v>0</v>
      </c>
      <c r="AK56" s="9">
        <f>AF56+AI56</f>
        <v>0</v>
      </c>
    </row>
    <row r="57" spans="1:41" ht="12.5" x14ac:dyDescent="0.25">
      <c r="A57" s="5">
        <v>56</v>
      </c>
      <c r="B57" s="5" t="s">
        <v>34</v>
      </c>
      <c r="C57" s="5">
        <v>30</v>
      </c>
      <c r="D57" s="5">
        <v>10</v>
      </c>
      <c r="E57" s="7">
        <v>43854</v>
      </c>
      <c r="G57" s="7">
        <v>43857</v>
      </c>
      <c r="H57" s="5">
        <v>1</v>
      </c>
      <c r="J57" s="7">
        <v>43857</v>
      </c>
      <c r="K57" s="5">
        <v>49</v>
      </c>
      <c r="L57" s="7">
        <v>43862</v>
      </c>
      <c r="M57" s="5">
        <v>420.28</v>
      </c>
      <c r="N57" s="7">
        <v>43865</v>
      </c>
      <c r="O57" s="5">
        <v>842.39</v>
      </c>
      <c r="P57" s="7">
        <v>43872</v>
      </c>
      <c r="Q57" s="5">
        <v>1965.35</v>
      </c>
      <c r="V57" s="7">
        <v>43878</v>
      </c>
      <c r="W57" s="5">
        <v>2422.06</v>
      </c>
      <c r="AF57" s="9">
        <f>AG57+AH57</f>
        <v>0</v>
      </c>
      <c r="AK57" s="9">
        <f>AF57+AI57</f>
        <v>0</v>
      </c>
      <c r="AN57" s="5" t="s">
        <v>128</v>
      </c>
      <c r="AO57" s="5"/>
    </row>
    <row r="58" spans="1:41" ht="12.5" x14ac:dyDescent="0.25">
      <c r="A58" s="5">
        <v>57</v>
      </c>
      <c r="B58" s="5" t="s">
        <v>34</v>
      </c>
      <c r="C58" s="5">
        <v>30</v>
      </c>
      <c r="D58" s="5">
        <v>0</v>
      </c>
      <c r="E58" s="7">
        <v>43854</v>
      </c>
      <c r="G58" s="7">
        <v>43857</v>
      </c>
      <c r="H58" s="5">
        <v>1</v>
      </c>
      <c r="J58" s="7">
        <v>43857</v>
      </c>
      <c r="K58" s="5">
        <v>48.01</v>
      </c>
      <c r="L58" s="7">
        <v>43860</v>
      </c>
      <c r="M58" s="5">
        <v>210.17</v>
      </c>
      <c r="N58" s="7">
        <v>43864</v>
      </c>
      <c r="O58" s="5">
        <v>2423.37</v>
      </c>
      <c r="AA58" s="7">
        <v>43867</v>
      </c>
      <c r="AB58" s="5">
        <v>5</v>
      </c>
      <c r="AC58" s="5">
        <v>0</v>
      </c>
      <c r="AD58" s="5">
        <v>4329.5</v>
      </c>
      <c r="AE58" s="7">
        <v>43871</v>
      </c>
      <c r="AF58" s="9">
        <f>AG58+AH58</f>
        <v>113</v>
      </c>
      <c r="AG58" s="5">
        <v>104</v>
      </c>
      <c r="AH58" s="5">
        <v>9</v>
      </c>
      <c r="AI58" s="5">
        <v>90</v>
      </c>
      <c r="AJ58" s="5">
        <v>73</v>
      </c>
      <c r="AK58" s="9">
        <f>AF58+AI58</f>
        <v>203</v>
      </c>
      <c r="AO58" s="5" t="s">
        <v>129</v>
      </c>
    </row>
    <row r="59" spans="1:41" ht="12.5" x14ac:dyDescent="0.25">
      <c r="A59" s="5">
        <v>58</v>
      </c>
      <c r="B59" s="5" t="s">
        <v>34</v>
      </c>
      <c r="C59" s="5">
        <v>30</v>
      </c>
      <c r="D59" s="5">
        <v>10</v>
      </c>
      <c r="E59" s="7">
        <v>43854</v>
      </c>
      <c r="F59" s="7">
        <v>43873</v>
      </c>
      <c r="G59" s="7">
        <v>43857</v>
      </c>
      <c r="H59" s="5">
        <v>1</v>
      </c>
      <c r="J59" s="7">
        <v>43857</v>
      </c>
      <c r="K59" s="5">
        <v>40.1</v>
      </c>
      <c r="L59" s="7">
        <v>43862</v>
      </c>
      <c r="M59" s="5">
        <v>376.55</v>
      </c>
      <c r="N59" s="7">
        <v>43865</v>
      </c>
      <c r="O59" s="5">
        <v>728.27</v>
      </c>
      <c r="P59" s="7">
        <v>43872</v>
      </c>
      <c r="Q59" s="5">
        <v>2133.98</v>
      </c>
      <c r="AF59" s="9">
        <f>AG59+AH59</f>
        <v>0</v>
      </c>
      <c r="AK59" s="9">
        <f>AF59+AI59</f>
        <v>0</v>
      </c>
      <c r="AN59" s="5" t="s">
        <v>130</v>
      </c>
      <c r="AO59" s="5"/>
    </row>
    <row r="60" spans="1:41" ht="12.5" x14ac:dyDescent="0.25">
      <c r="A60" s="5">
        <v>59</v>
      </c>
      <c r="B60" s="5" t="s">
        <v>30</v>
      </c>
      <c r="C60" s="5">
        <v>30</v>
      </c>
      <c r="D60" s="5">
        <v>0</v>
      </c>
      <c r="E60" s="7">
        <v>43854</v>
      </c>
      <c r="J60" s="7">
        <v>43858</v>
      </c>
      <c r="K60" s="5">
        <v>40.58</v>
      </c>
      <c r="L60" s="7">
        <v>43860</v>
      </c>
      <c r="M60" s="5">
        <v>286.3</v>
      </c>
      <c r="N60" s="7">
        <v>43863</v>
      </c>
      <c r="O60" s="5">
        <v>2181.83</v>
      </c>
      <c r="Y60" s="7">
        <v>43866</v>
      </c>
      <c r="Z60" s="5">
        <v>8946.1299999999992</v>
      </c>
      <c r="AF60" s="9">
        <f>AG60+AH60</f>
        <v>0</v>
      </c>
      <c r="AK60" s="9">
        <f>AF60+AI60</f>
        <v>0</v>
      </c>
    </row>
    <row r="61" spans="1:41" ht="12.5" x14ac:dyDescent="0.25">
      <c r="A61" s="5">
        <v>60</v>
      </c>
      <c r="B61" s="5" t="s">
        <v>30</v>
      </c>
      <c r="C61" s="5">
        <v>30</v>
      </c>
      <c r="D61" s="5">
        <v>10</v>
      </c>
      <c r="E61" s="7">
        <v>43854</v>
      </c>
      <c r="J61" s="7">
        <v>43858</v>
      </c>
      <c r="K61" s="5">
        <v>42.52</v>
      </c>
      <c r="L61" s="7">
        <v>43860</v>
      </c>
      <c r="M61" s="5">
        <v>216.33</v>
      </c>
      <c r="N61" s="7">
        <v>43864</v>
      </c>
      <c r="O61" s="5">
        <v>1776.6</v>
      </c>
      <c r="Y61" s="7">
        <v>43869</v>
      </c>
      <c r="Z61" s="5">
        <v>10108.84</v>
      </c>
      <c r="AF61" s="9">
        <f>AG61+AH61</f>
        <v>0</v>
      </c>
      <c r="AK61" s="9">
        <f>AF61+AI61</f>
        <v>0</v>
      </c>
      <c r="AN61" s="5" t="s">
        <v>131</v>
      </c>
      <c r="AO61" s="5"/>
    </row>
    <row r="62" spans="1:41" ht="12.5" x14ac:dyDescent="0.25">
      <c r="A62" s="5">
        <v>61</v>
      </c>
      <c r="B62" s="5" t="s">
        <v>34</v>
      </c>
      <c r="C62" s="5">
        <v>30</v>
      </c>
      <c r="D62" s="5">
        <v>0</v>
      </c>
      <c r="E62" s="7">
        <v>43854</v>
      </c>
      <c r="G62" s="7">
        <v>43858</v>
      </c>
      <c r="H62" s="5">
        <v>1</v>
      </c>
      <c r="J62" s="7">
        <v>43858</v>
      </c>
      <c r="K62" s="5">
        <v>54.58</v>
      </c>
      <c r="L62" s="7">
        <v>43860</v>
      </c>
      <c r="M62" s="5">
        <v>196.16</v>
      </c>
      <c r="N62" s="7">
        <v>43864</v>
      </c>
      <c r="O62" s="5">
        <v>1967.79</v>
      </c>
      <c r="AA62" s="7">
        <v>43868</v>
      </c>
      <c r="AB62" s="5">
        <v>5</v>
      </c>
      <c r="AC62" s="5">
        <v>0</v>
      </c>
      <c r="AD62" s="5">
        <v>4749.87</v>
      </c>
      <c r="AE62" s="7">
        <v>43871</v>
      </c>
      <c r="AF62" s="9">
        <f>AG62+AH62</f>
        <v>122</v>
      </c>
      <c r="AG62" s="5">
        <v>111</v>
      </c>
      <c r="AH62" s="5">
        <v>11</v>
      </c>
      <c r="AI62" s="5">
        <v>89</v>
      </c>
      <c r="AJ62" s="5">
        <v>94</v>
      </c>
      <c r="AK62" s="9">
        <f>AF62+AI62</f>
        <v>211</v>
      </c>
      <c r="AO62" s="5" t="s">
        <v>132</v>
      </c>
    </row>
    <row r="63" spans="1:41" ht="12.5" x14ac:dyDescent="0.25">
      <c r="A63" s="5">
        <v>62</v>
      </c>
      <c r="B63" s="5" t="s">
        <v>34</v>
      </c>
      <c r="C63" s="5">
        <v>30</v>
      </c>
      <c r="D63" s="5">
        <v>10</v>
      </c>
      <c r="E63" s="7">
        <v>43854</v>
      </c>
      <c r="G63" s="7">
        <v>43858</v>
      </c>
      <c r="H63" s="5">
        <v>1</v>
      </c>
      <c r="J63" s="7">
        <v>43858</v>
      </c>
      <c r="K63" s="5">
        <v>62.1</v>
      </c>
      <c r="L63" s="7">
        <v>43861</v>
      </c>
      <c r="M63" s="5">
        <v>163.88</v>
      </c>
      <c r="N63" s="7">
        <v>43865</v>
      </c>
      <c r="O63" s="5">
        <v>1326.19</v>
      </c>
      <c r="P63" s="7">
        <v>43872</v>
      </c>
      <c r="Q63" s="5">
        <v>9575.73</v>
      </c>
      <c r="Y63" s="7">
        <v>43876</v>
      </c>
      <c r="Z63" s="5">
        <v>8736.76</v>
      </c>
      <c r="AF63" s="9">
        <f>AG63+AH63</f>
        <v>0</v>
      </c>
      <c r="AK63" s="9">
        <f>AF63+AI63</f>
        <v>0</v>
      </c>
      <c r="AN63" s="5" t="s">
        <v>133</v>
      </c>
      <c r="AO63" s="5"/>
    </row>
    <row r="64" spans="1:41" ht="12.5" x14ac:dyDescent="0.25">
      <c r="A64" s="5">
        <v>63</v>
      </c>
      <c r="B64" s="5" t="s">
        <v>30</v>
      </c>
      <c r="C64" s="5">
        <v>30</v>
      </c>
      <c r="D64" s="5">
        <v>0</v>
      </c>
      <c r="E64" s="7">
        <v>43854</v>
      </c>
      <c r="J64" s="7">
        <v>43858</v>
      </c>
      <c r="K64" s="5">
        <v>45.94</v>
      </c>
      <c r="L64" s="7">
        <v>43860</v>
      </c>
      <c r="M64" s="5">
        <v>248.96</v>
      </c>
      <c r="N64" s="7">
        <v>43863</v>
      </c>
      <c r="O64" s="5">
        <v>2022.59</v>
      </c>
      <c r="Y64" s="7">
        <v>43866</v>
      </c>
      <c r="Z64" s="5">
        <v>11007.87</v>
      </c>
      <c r="AF64" s="9">
        <f>AG64+AH64</f>
        <v>0</v>
      </c>
      <c r="AK64" s="9">
        <f>AF64+AI64</f>
        <v>0</v>
      </c>
    </row>
    <row r="65" spans="1:41" ht="12.5" x14ac:dyDescent="0.25">
      <c r="A65" s="5">
        <v>64</v>
      </c>
      <c r="B65" s="5" t="s">
        <v>30</v>
      </c>
      <c r="C65" s="5">
        <v>30</v>
      </c>
      <c r="D65" s="5">
        <v>10</v>
      </c>
      <c r="E65" s="7">
        <v>43854</v>
      </c>
      <c r="J65" s="7">
        <v>43858</v>
      </c>
      <c r="K65" s="5">
        <v>64.64</v>
      </c>
      <c r="L65" s="7">
        <v>43860</v>
      </c>
      <c r="M65" s="5">
        <v>286.47000000000003</v>
      </c>
      <c r="N65" s="7">
        <v>43864</v>
      </c>
      <c r="O65" s="5">
        <v>2120.4299999999998</v>
      </c>
      <c r="Y65" s="7">
        <v>43869</v>
      </c>
      <c r="Z65" s="5">
        <v>12180.9</v>
      </c>
      <c r="AF65" s="9">
        <f>AG65+AH65</f>
        <v>0</v>
      </c>
      <c r="AK65" s="9">
        <f>AF65+AI65</f>
        <v>0</v>
      </c>
    </row>
    <row r="66" spans="1:41" ht="12.5" x14ac:dyDescent="0.25">
      <c r="A66" s="5">
        <v>65</v>
      </c>
      <c r="B66" s="5" t="s">
        <v>34</v>
      </c>
      <c r="C66" s="5">
        <v>30</v>
      </c>
      <c r="D66" s="5">
        <v>0</v>
      </c>
      <c r="E66" s="7">
        <v>43854</v>
      </c>
      <c r="G66" s="7">
        <v>43858</v>
      </c>
      <c r="H66" s="5">
        <v>2</v>
      </c>
      <c r="J66" s="7">
        <v>43858</v>
      </c>
      <c r="K66" s="5">
        <v>56.35</v>
      </c>
      <c r="L66" s="7">
        <v>43860</v>
      </c>
      <c r="M66" s="5">
        <v>222.29</v>
      </c>
      <c r="N66" s="7">
        <v>43864</v>
      </c>
      <c r="O66" s="5">
        <v>2268.1799999999998</v>
      </c>
      <c r="AA66" s="7">
        <v>43868</v>
      </c>
      <c r="AB66" s="5">
        <v>5</v>
      </c>
      <c r="AC66" s="5">
        <v>0</v>
      </c>
      <c r="AD66" s="5">
        <v>5082.67</v>
      </c>
      <c r="AE66" s="7">
        <v>43871</v>
      </c>
      <c r="AF66" s="9">
        <f>AG66+AH66</f>
        <v>67</v>
      </c>
      <c r="AG66" s="5">
        <v>60</v>
      </c>
      <c r="AH66" s="5">
        <v>7</v>
      </c>
      <c r="AI66" s="5">
        <v>146</v>
      </c>
      <c r="AJ66" s="5">
        <v>54</v>
      </c>
      <c r="AK66" s="9">
        <f>AF66+AI66</f>
        <v>213</v>
      </c>
      <c r="AN66" s="5" t="s">
        <v>134</v>
      </c>
      <c r="AO66" s="5" t="s">
        <v>135</v>
      </c>
    </row>
    <row r="67" spans="1:41" ht="12.5" x14ac:dyDescent="0.25">
      <c r="A67" s="5">
        <v>66</v>
      </c>
      <c r="B67" s="5" t="s">
        <v>34</v>
      </c>
      <c r="C67" s="5">
        <v>30</v>
      </c>
      <c r="D67" s="5">
        <v>10</v>
      </c>
      <c r="E67" s="7">
        <v>43854</v>
      </c>
      <c r="G67" s="7">
        <v>43858</v>
      </c>
      <c r="H67" s="5">
        <v>1</v>
      </c>
      <c r="J67" s="7">
        <v>43858</v>
      </c>
      <c r="K67" s="5">
        <v>43.22</v>
      </c>
      <c r="L67" s="7">
        <v>43862</v>
      </c>
      <c r="M67" s="5">
        <v>687.19</v>
      </c>
      <c r="N67" s="7">
        <v>43865</v>
      </c>
      <c r="O67" s="5">
        <v>1936.07</v>
      </c>
      <c r="P67" s="7">
        <v>43872</v>
      </c>
      <c r="Q67" s="5">
        <v>11277.32</v>
      </c>
      <c r="R67" s="7">
        <v>43879</v>
      </c>
      <c r="S67" s="5">
        <v>14677.42</v>
      </c>
      <c r="T67" s="7">
        <v>43886</v>
      </c>
      <c r="U67" s="5">
        <v>12389.51</v>
      </c>
      <c r="V67" s="7">
        <v>43886</v>
      </c>
      <c r="W67" s="5">
        <v>12389.51</v>
      </c>
      <c r="AF67" s="9">
        <f>AG67+AH67</f>
        <v>0</v>
      </c>
      <c r="AK67" s="9">
        <f>AF67+AI67</f>
        <v>0</v>
      </c>
      <c r="AN67" s="5" t="s">
        <v>92</v>
      </c>
      <c r="AO67" s="5"/>
    </row>
    <row r="68" spans="1:41" ht="12.5" x14ac:dyDescent="0.25">
      <c r="A68" s="5">
        <v>67</v>
      </c>
      <c r="B68" s="5" t="s">
        <v>30</v>
      </c>
      <c r="C68" s="5">
        <v>30</v>
      </c>
      <c r="D68" s="5">
        <v>0</v>
      </c>
      <c r="E68" s="7">
        <v>43854</v>
      </c>
      <c r="J68" s="7">
        <v>43858</v>
      </c>
      <c r="K68" s="5">
        <v>35.47</v>
      </c>
      <c r="L68" s="7">
        <v>43861</v>
      </c>
      <c r="M68" s="5">
        <v>186.86</v>
      </c>
      <c r="N68" s="7">
        <v>43865</v>
      </c>
      <c r="O68" s="5">
        <v>2119.96</v>
      </c>
      <c r="Y68" s="7">
        <v>43868</v>
      </c>
      <c r="Z68" s="5">
        <v>9742.65</v>
      </c>
      <c r="AF68" s="9">
        <f>AG68+AH68</f>
        <v>0</v>
      </c>
      <c r="AK68" s="9">
        <f>AF68+AI68</f>
        <v>0</v>
      </c>
    </row>
    <row r="69" spans="1:41" ht="12.5" x14ac:dyDescent="0.25">
      <c r="A69" s="5">
        <v>68</v>
      </c>
      <c r="B69" s="5" t="s">
        <v>30</v>
      </c>
      <c r="C69" s="5">
        <v>30</v>
      </c>
      <c r="D69" s="5">
        <v>10</v>
      </c>
      <c r="E69" s="7">
        <v>43854</v>
      </c>
      <c r="J69" s="7">
        <v>43858</v>
      </c>
      <c r="K69" s="5">
        <v>53.88</v>
      </c>
      <c r="L69" s="7">
        <v>43860</v>
      </c>
      <c r="M69" s="5">
        <v>310.57</v>
      </c>
      <c r="N69" s="7">
        <v>43864</v>
      </c>
      <c r="O69" s="5">
        <v>1841.42</v>
      </c>
      <c r="Y69" s="7">
        <v>43869</v>
      </c>
      <c r="Z69" s="5">
        <v>8864.74</v>
      </c>
      <c r="AF69" s="9">
        <f>AG69+AH69</f>
        <v>0</v>
      </c>
      <c r="AK69" s="9">
        <f>AF69+AI69</f>
        <v>0</v>
      </c>
    </row>
    <row r="70" spans="1:41" ht="12.5" x14ac:dyDescent="0.25">
      <c r="A70" s="5">
        <v>69</v>
      </c>
      <c r="B70" s="5" t="s">
        <v>34</v>
      </c>
      <c r="C70" s="5">
        <v>30</v>
      </c>
      <c r="D70" s="5">
        <v>0</v>
      </c>
      <c r="E70" s="7">
        <v>43854</v>
      </c>
      <c r="G70" s="7">
        <v>43858</v>
      </c>
      <c r="H70" s="5">
        <v>2</v>
      </c>
      <c r="J70" s="7">
        <v>43858</v>
      </c>
      <c r="K70" s="5">
        <v>69.38</v>
      </c>
      <c r="L70" s="7">
        <v>43861</v>
      </c>
      <c r="M70" s="5">
        <v>229.72</v>
      </c>
      <c r="N70" s="7">
        <v>43867</v>
      </c>
      <c r="O70" s="5">
        <v>2345.1799999999998</v>
      </c>
      <c r="AA70" s="7">
        <v>43871</v>
      </c>
      <c r="AB70" s="5">
        <v>5</v>
      </c>
      <c r="AC70" s="5">
        <v>0</v>
      </c>
      <c r="AD70" s="5">
        <v>5523.87</v>
      </c>
      <c r="AE70" s="7">
        <v>43875</v>
      </c>
      <c r="AF70" s="9">
        <f>AG70+AH70</f>
        <v>114</v>
      </c>
      <c r="AG70" s="5">
        <v>101</v>
      </c>
      <c r="AH70" s="5">
        <v>13</v>
      </c>
      <c r="AI70" s="5">
        <v>232</v>
      </c>
      <c r="AJ70" s="5">
        <v>82</v>
      </c>
      <c r="AK70" s="9">
        <f>AF70+AI70</f>
        <v>346</v>
      </c>
      <c r="AO70" s="5" t="s">
        <v>136</v>
      </c>
    </row>
    <row r="71" spans="1:41" ht="12.5" x14ac:dyDescent="0.25">
      <c r="A71" s="5">
        <v>70</v>
      </c>
      <c r="B71" s="5" t="s">
        <v>34</v>
      </c>
      <c r="C71" s="5">
        <v>30</v>
      </c>
      <c r="D71" s="5">
        <v>10</v>
      </c>
      <c r="E71" s="7">
        <v>43854</v>
      </c>
      <c r="G71" s="7">
        <v>43858</v>
      </c>
      <c r="H71" s="5">
        <v>1</v>
      </c>
      <c r="J71" s="7">
        <v>43858</v>
      </c>
      <c r="K71" s="5">
        <v>41.43</v>
      </c>
      <c r="L71" s="7">
        <v>43863</v>
      </c>
      <c r="M71" s="5">
        <v>194.29</v>
      </c>
      <c r="N71" s="7">
        <v>43868</v>
      </c>
      <c r="O71" s="5">
        <v>1582.37</v>
      </c>
      <c r="P71" s="7">
        <v>43875</v>
      </c>
      <c r="Q71" s="5">
        <v>8709.73</v>
      </c>
      <c r="R71" s="7">
        <v>43882</v>
      </c>
      <c r="S71" s="5">
        <v>11071.4</v>
      </c>
      <c r="T71" s="7">
        <v>43889</v>
      </c>
      <c r="U71" s="5">
        <v>9069.18</v>
      </c>
      <c r="V71" s="7">
        <v>43889</v>
      </c>
      <c r="W71" s="5">
        <v>9069.18</v>
      </c>
      <c r="AF71" s="9">
        <f>AG71+AH71</f>
        <v>0</v>
      </c>
      <c r="AK71" s="9">
        <f>AF71+AI71</f>
        <v>0</v>
      </c>
      <c r="AN71" s="13" t="s">
        <v>122</v>
      </c>
      <c r="AO71" s="13"/>
    </row>
    <row r="72" spans="1:41" ht="12.5" x14ac:dyDescent="0.25">
      <c r="A72" s="5">
        <v>71</v>
      </c>
      <c r="B72" s="5" t="s">
        <v>30</v>
      </c>
      <c r="C72" s="5">
        <v>30</v>
      </c>
      <c r="D72" s="5">
        <v>0</v>
      </c>
      <c r="E72" s="7">
        <v>43854</v>
      </c>
      <c r="J72" s="7">
        <v>43858</v>
      </c>
      <c r="K72" s="5">
        <v>57.79</v>
      </c>
      <c r="L72" s="7">
        <v>43860</v>
      </c>
      <c r="M72" s="5">
        <v>350.41</v>
      </c>
      <c r="N72" s="7">
        <v>43862</v>
      </c>
      <c r="O72" s="5">
        <v>1477.34</v>
      </c>
      <c r="Y72" s="7">
        <v>43866</v>
      </c>
      <c r="Z72" s="5">
        <v>10887.09</v>
      </c>
      <c r="AF72" s="9">
        <f>AG72+AH72</f>
        <v>0</v>
      </c>
      <c r="AK72" s="9">
        <f>AF72+AI72</f>
        <v>0</v>
      </c>
    </row>
    <row r="73" spans="1:41" ht="12.5" x14ac:dyDescent="0.25">
      <c r="A73" s="5">
        <v>72</v>
      </c>
      <c r="B73" s="5" t="s">
        <v>30</v>
      </c>
      <c r="C73" s="5">
        <v>30</v>
      </c>
      <c r="D73" s="5">
        <v>10</v>
      </c>
      <c r="E73" s="7">
        <v>43854</v>
      </c>
      <c r="J73" s="7">
        <v>43858</v>
      </c>
      <c r="K73" s="5">
        <v>73.34</v>
      </c>
      <c r="L73" s="7">
        <v>43860</v>
      </c>
      <c r="M73" s="5">
        <v>425.24</v>
      </c>
      <c r="N73" s="7">
        <v>43864</v>
      </c>
      <c r="O73" s="5">
        <v>2733.64</v>
      </c>
      <c r="Y73" s="7">
        <v>43869</v>
      </c>
      <c r="Z73" s="5">
        <v>10306.74</v>
      </c>
      <c r="AF73" s="9">
        <f>AG73+AH73</f>
        <v>0</v>
      </c>
      <c r="AK73" s="9">
        <f>AF73+AI73</f>
        <v>0</v>
      </c>
    </row>
    <row r="74" spans="1:41" ht="12.5" x14ac:dyDescent="0.25">
      <c r="A74" s="5">
        <v>73</v>
      </c>
      <c r="B74" s="5" t="s">
        <v>34</v>
      </c>
      <c r="C74" s="5">
        <v>30</v>
      </c>
      <c r="D74" s="5">
        <v>0</v>
      </c>
      <c r="E74" s="7">
        <v>43854</v>
      </c>
      <c r="G74" s="7">
        <v>43858</v>
      </c>
      <c r="H74" s="5">
        <v>1</v>
      </c>
      <c r="J74" s="7">
        <v>43858</v>
      </c>
      <c r="K74" s="5">
        <v>67.489999999999995</v>
      </c>
      <c r="L74" s="7">
        <v>43860</v>
      </c>
      <c r="M74" s="5">
        <v>232.66</v>
      </c>
      <c r="N74" s="7">
        <v>43864</v>
      </c>
      <c r="O74" s="5">
        <v>1839.34</v>
      </c>
      <c r="Y74" s="7"/>
      <c r="AA74" s="7">
        <v>43868</v>
      </c>
      <c r="AB74" s="5">
        <v>5</v>
      </c>
      <c r="AC74" s="5">
        <v>0</v>
      </c>
      <c r="AD74" s="5">
        <v>4089.74</v>
      </c>
      <c r="AE74" s="7">
        <v>43871</v>
      </c>
      <c r="AF74" s="9">
        <f>AG74+AH74</f>
        <v>123</v>
      </c>
      <c r="AG74" s="5">
        <v>93</v>
      </c>
      <c r="AH74" s="5">
        <v>30</v>
      </c>
      <c r="AI74" s="5">
        <v>48</v>
      </c>
      <c r="AJ74" s="5">
        <v>87</v>
      </c>
      <c r="AK74" s="9">
        <f>AF74+AI74</f>
        <v>171</v>
      </c>
      <c r="AO74" s="5" t="s">
        <v>137</v>
      </c>
    </row>
    <row r="75" spans="1:41" ht="12.5" x14ac:dyDescent="0.25">
      <c r="A75" s="5">
        <v>74</v>
      </c>
      <c r="B75" s="5" t="s">
        <v>34</v>
      </c>
      <c r="C75" s="5">
        <v>30</v>
      </c>
      <c r="D75" s="5">
        <v>10</v>
      </c>
      <c r="E75" s="7">
        <v>43854</v>
      </c>
      <c r="G75" s="7">
        <v>43858</v>
      </c>
      <c r="H75" s="5">
        <v>2</v>
      </c>
      <c r="J75" s="7">
        <v>43858</v>
      </c>
      <c r="K75" s="5">
        <v>67.25</v>
      </c>
      <c r="L75" s="7">
        <v>43860</v>
      </c>
      <c r="M75" s="5">
        <v>193.93</v>
      </c>
      <c r="N75" s="7">
        <v>43864</v>
      </c>
      <c r="O75" s="5">
        <v>1264.02</v>
      </c>
      <c r="P75" s="7">
        <v>43871</v>
      </c>
      <c r="Q75" s="5">
        <v>3904.85</v>
      </c>
      <c r="R75" s="7">
        <v>43878</v>
      </c>
      <c r="S75" s="5">
        <v>5090.4399999999996</v>
      </c>
      <c r="T75" s="7">
        <v>43885</v>
      </c>
      <c r="U75" s="5">
        <v>4748.1099999999997</v>
      </c>
      <c r="V75" s="7">
        <v>43885</v>
      </c>
      <c r="W75" s="5">
        <v>4748.1099999999997</v>
      </c>
      <c r="AF75" s="9">
        <f>AG75+AH75</f>
        <v>0</v>
      </c>
      <c r="AK75" s="9">
        <f>AF75+AI75</f>
        <v>0</v>
      </c>
      <c r="AN75" s="5" t="s">
        <v>113</v>
      </c>
      <c r="AO75" s="5"/>
    </row>
    <row r="76" spans="1:41" ht="12.5" x14ac:dyDescent="0.25">
      <c r="A76" s="5">
        <v>75</v>
      </c>
      <c r="B76" s="5" t="s">
        <v>30</v>
      </c>
      <c r="C76" s="5">
        <v>30</v>
      </c>
      <c r="D76" s="5">
        <v>0</v>
      </c>
      <c r="E76" s="7">
        <v>43854</v>
      </c>
      <c r="F76" s="7">
        <v>43862</v>
      </c>
      <c r="J76" s="7">
        <v>43858</v>
      </c>
      <c r="K76" s="5">
        <v>66.94</v>
      </c>
      <c r="L76" s="7">
        <v>43861</v>
      </c>
      <c r="M76" s="5">
        <v>236.9</v>
      </c>
      <c r="Y76" s="7">
        <v>43867</v>
      </c>
      <c r="Z76" s="5">
        <v>10096.209999999999</v>
      </c>
      <c r="AF76" s="9">
        <f>AG76+AH76</f>
        <v>0</v>
      </c>
      <c r="AK76" s="9">
        <f>AF76+AI76</f>
        <v>0</v>
      </c>
      <c r="AN76" s="5" t="s">
        <v>138</v>
      </c>
      <c r="AO76" s="5"/>
    </row>
    <row r="77" spans="1:41" ht="12.5" x14ac:dyDescent="0.25">
      <c r="A77" s="5">
        <v>76</v>
      </c>
      <c r="B77" s="5" t="s">
        <v>30</v>
      </c>
      <c r="C77" s="5">
        <v>30</v>
      </c>
      <c r="D77" s="5">
        <v>10</v>
      </c>
      <c r="E77" s="7">
        <v>43854</v>
      </c>
      <c r="J77" s="7">
        <v>43858</v>
      </c>
      <c r="K77" s="5">
        <v>31.94</v>
      </c>
      <c r="L77" s="7">
        <v>43860</v>
      </c>
      <c r="M77" s="5">
        <v>168.96</v>
      </c>
      <c r="N77" s="7">
        <v>43864</v>
      </c>
      <c r="O77" s="5">
        <v>1324.6</v>
      </c>
      <c r="Y77" s="7">
        <v>43869</v>
      </c>
      <c r="Z77" s="5">
        <v>7305.7</v>
      </c>
      <c r="AF77" s="9">
        <f>AG77+AH77</f>
        <v>0</v>
      </c>
      <c r="AK77" s="9">
        <f>AF77+AI77</f>
        <v>0</v>
      </c>
      <c r="AN77" s="5" t="s">
        <v>92</v>
      </c>
      <c r="AO77" s="5"/>
    </row>
    <row r="78" spans="1:41" ht="12.5" x14ac:dyDescent="0.25">
      <c r="A78" s="5">
        <v>77</v>
      </c>
      <c r="B78" s="5" t="s">
        <v>34</v>
      </c>
      <c r="C78" s="5">
        <v>30</v>
      </c>
      <c r="D78" s="5">
        <v>0</v>
      </c>
      <c r="E78" s="7">
        <v>43854</v>
      </c>
      <c r="G78" s="7">
        <v>43858</v>
      </c>
      <c r="H78" s="5">
        <v>2</v>
      </c>
      <c r="J78" s="7">
        <v>43858</v>
      </c>
      <c r="K78" s="5">
        <v>60.99</v>
      </c>
      <c r="L78" s="7">
        <v>43861</v>
      </c>
      <c r="M78" s="5">
        <v>211.08</v>
      </c>
      <c r="N78" s="7">
        <v>43865</v>
      </c>
      <c r="O78" s="5">
        <v>2237.0300000000002</v>
      </c>
      <c r="AA78" s="7">
        <v>43869</v>
      </c>
      <c r="AB78" s="5">
        <v>5</v>
      </c>
      <c r="AC78" s="5">
        <v>0</v>
      </c>
      <c r="AD78" s="5">
        <v>4691.96</v>
      </c>
      <c r="AE78" s="7">
        <v>43873</v>
      </c>
      <c r="AF78" s="9">
        <f>AG78+AH78</f>
        <v>138</v>
      </c>
      <c r="AG78" s="5">
        <v>103</v>
      </c>
      <c r="AH78" s="5">
        <v>35</v>
      </c>
      <c r="AI78" s="5">
        <v>93</v>
      </c>
      <c r="AJ78" s="5">
        <v>76</v>
      </c>
      <c r="AK78" s="9">
        <f>AF78+AI78</f>
        <v>231</v>
      </c>
      <c r="AM78" s="5">
        <v>1</v>
      </c>
      <c r="AN78" s="13" t="s">
        <v>139</v>
      </c>
      <c r="AO78" s="13" t="s">
        <v>140</v>
      </c>
    </row>
    <row r="79" spans="1:41" ht="12.5" x14ac:dyDescent="0.25">
      <c r="A79" s="5">
        <v>78</v>
      </c>
      <c r="B79" s="5" t="s">
        <v>34</v>
      </c>
      <c r="C79" s="5">
        <v>30</v>
      </c>
      <c r="D79" s="5">
        <v>10</v>
      </c>
      <c r="E79" s="7">
        <v>43854</v>
      </c>
      <c r="F79" s="7">
        <v>43876</v>
      </c>
      <c r="G79" s="7">
        <v>43858</v>
      </c>
      <c r="H79" s="5">
        <v>3</v>
      </c>
      <c r="J79" s="7">
        <v>43858</v>
      </c>
      <c r="K79" s="5">
        <v>53.9</v>
      </c>
      <c r="L79" s="7">
        <v>43862</v>
      </c>
      <c r="M79" s="5">
        <v>414.56</v>
      </c>
      <c r="N79" s="7">
        <v>43866</v>
      </c>
      <c r="O79" s="5">
        <v>1327.62</v>
      </c>
      <c r="P79" s="7">
        <v>43873</v>
      </c>
      <c r="Q79" s="5">
        <v>3347.57</v>
      </c>
      <c r="AF79" s="9">
        <f>AG79+AH79</f>
        <v>0</v>
      </c>
      <c r="AK79" s="9">
        <f>AF79+AI79</f>
        <v>0</v>
      </c>
    </row>
    <row r="80" spans="1:41" ht="12.5" x14ac:dyDescent="0.25">
      <c r="A80" s="5">
        <v>79</v>
      </c>
      <c r="B80" s="5" t="s">
        <v>30</v>
      </c>
      <c r="C80" s="5">
        <v>30</v>
      </c>
      <c r="D80" s="5">
        <v>0</v>
      </c>
      <c r="E80" s="7">
        <v>43854</v>
      </c>
      <c r="J80" s="7">
        <v>43858</v>
      </c>
      <c r="K80" s="5">
        <v>60.08</v>
      </c>
      <c r="L80" s="7">
        <v>43860</v>
      </c>
      <c r="M80" s="5">
        <v>370.88</v>
      </c>
      <c r="N80" s="7">
        <v>43862</v>
      </c>
      <c r="O80" s="5">
        <v>1652.04</v>
      </c>
      <c r="Y80" s="7">
        <v>43866</v>
      </c>
      <c r="Z80" s="5">
        <v>13388.28</v>
      </c>
      <c r="AF80" s="9">
        <f>AG80+AH80</f>
        <v>0</v>
      </c>
      <c r="AK80" s="9">
        <f>AF80+AI80</f>
        <v>0</v>
      </c>
    </row>
    <row r="81" spans="1:41" ht="12.5" x14ac:dyDescent="0.25">
      <c r="A81" s="5">
        <v>80</v>
      </c>
      <c r="B81" s="5" t="s">
        <v>30</v>
      </c>
      <c r="C81" s="5">
        <v>30</v>
      </c>
      <c r="D81" s="5">
        <v>10</v>
      </c>
      <c r="E81" s="7">
        <v>43854</v>
      </c>
      <c r="J81" s="7">
        <v>43858</v>
      </c>
      <c r="K81" s="5">
        <v>73.89</v>
      </c>
      <c r="L81" s="7">
        <v>43860</v>
      </c>
      <c r="M81" s="5">
        <v>309.14999999999998</v>
      </c>
      <c r="N81" s="7">
        <v>43863</v>
      </c>
      <c r="O81" s="5">
        <v>1647.22</v>
      </c>
      <c r="Y81" s="7">
        <v>43868</v>
      </c>
      <c r="Z81" s="5">
        <v>8242.48</v>
      </c>
      <c r="AF81" s="9">
        <f>AG81+AH81</f>
        <v>0</v>
      </c>
      <c r="AK81" s="9">
        <f>AF81+AI81</f>
        <v>0</v>
      </c>
      <c r="AN81" s="5" t="s">
        <v>100</v>
      </c>
      <c r="AO81" s="5"/>
    </row>
    <row r="82" spans="1:41" ht="12.5" x14ac:dyDescent="0.25">
      <c r="A82" s="5">
        <v>81</v>
      </c>
      <c r="B82" s="5" t="s">
        <v>34</v>
      </c>
      <c r="C82" s="5">
        <v>30</v>
      </c>
      <c r="D82" s="5">
        <v>0</v>
      </c>
      <c r="E82" s="7">
        <v>43854</v>
      </c>
      <c r="G82" s="7">
        <v>43858</v>
      </c>
      <c r="H82" s="5">
        <v>1</v>
      </c>
      <c r="J82" s="7">
        <v>43858</v>
      </c>
      <c r="K82" s="5">
        <v>47.57</v>
      </c>
      <c r="L82" s="7">
        <v>43861</v>
      </c>
      <c r="M82" s="5">
        <v>244.92</v>
      </c>
      <c r="N82" s="7">
        <v>43864</v>
      </c>
      <c r="O82" s="5">
        <v>1452.61</v>
      </c>
      <c r="AA82" s="7">
        <v>43868</v>
      </c>
      <c r="AB82" s="5">
        <v>5</v>
      </c>
      <c r="AC82" s="5">
        <v>0</v>
      </c>
      <c r="AD82" s="5">
        <v>3067.76</v>
      </c>
      <c r="AE82" s="7">
        <v>43871</v>
      </c>
      <c r="AF82" s="9">
        <f>AG82+AH82</f>
        <v>73</v>
      </c>
      <c r="AG82" s="5">
        <v>66</v>
      </c>
      <c r="AH82" s="5">
        <v>7</v>
      </c>
      <c r="AI82" s="5">
        <v>47</v>
      </c>
      <c r="AJ82" s="5">
        <v>55</v>
      </c>
      <c r="AK82" s="9">
        <f>AF82+AI82</f>
        <v>120</v>
      </c>
      <c r="AO82" s="13" t="s">
        <v>141</v>
      </c>
    </row>
    <row r="83" spans="1:41" ht="12.5" x14ac:dyDescent="0.25">
      <c r="A83" s="5">
        <v>82</v>
      </c>
      <c r="B83" s="5" t="s">
        <v>34</v>
      </c>
      <c r="C83" s="5">
        <v>30</v>
      </c>
      <c r="D83" s="5">
        <v>10</v>
      </c>
      <c r="E83" s="7">
        <v>43854</v>
      </c>
      <c r="F83" s="16">
        <v>43883</v>
      </c>
      <c r="G83" s="7">
        <v>43858</v>
      </c>
      <c r="H83" s="5">
        <v>2</v>
      </c>
      <c r="J83" s="7">
        <v>43858</v>
      </c>
      <c r="K83" s="5">
        <v>57.26</v>
      </c>
      <c r="L83" s="7">
        <v>43861</v>
      </c>
      <c r="M83" s="5">
        <v>228.04</v>
      </c>
      <c r="N83" s="7">
        <v>43865</v>
      </c>
      <c r="O83" s="5">
        <v>1787.71</v>
      </c>
      <c r="P83" s="7">
        <v>43872</v>
      </c>
      <c r="Q83" s="5">
        <v>7749.46</v>
      </c>
      <c r="R83" s="7">
        <v>43879</v>
      </c>
      <c r="S83" s="5">
        <v>7785.28</v>
      </c>
      <c r="AF83" s="9">
        <f>AG83+AH83</f>
        <v>0</v>
      </c>
      <c r="AK83" s="9">
        <f>AF83+AI83</f>
        <v>0</v>
      </c>
      <c r="AN83" s="5" t="s">
        <v>142</v>
      </c>
      <c r="AO83" s="5"/>
    </row>
    <row r="84" spans="1:41" ht="12.5" x14ac:dyDescent="0.25">
      <c r="A84" s="5">
        <v>83</v>
      </c>
      <c r="B84" s="5" t="s">
        <v>30</v>
      </c>
      <c r="C84" s="5">
        <v>30</v>
      </c>
      <c r="D84" s="5">
        <v>0</v>
      </c>
      <c r="E84" s="7">
        <v>43854</v>
      </c>
      <c r="J84" s="7">
        <v>43858</v>
      </c>
      <c r="K84" s="5">
        <v>75.22</v>
      </c>
      <c r="L84" s="7">
        <v>43860</v>
      </c>
      <c r="M84" s="5">
        <v>199.86</v>
      </c>
      <c r="N84" s="7">
        <v>43863</v>
      </c>
      <c r="O84" s="5">
        <v>2146.71</v>
      </c>
      <c r="Y84" s="7">
        <v>43866</v>
      </c>
      <c r="Z84" s="5">
        <v>9233.77</v>
      </c>
      <c r="AF84" s="9">
        <f>AG84+AH84</f>
        <v>0</v>
      </c>
      <c r="AK84" s="9">
        <f>AF84+AI84</f>
        <v>0</v>
      </c>
    </row>
    <row r="85" spans="1:41" ht="12.5" x14ac:dyDescent="0.25">
      <c r="A85" s="5">
        <v>84</v>
      </c>
      <c r="B85" s="5" t="s">
        <v>30</v>
      </c>
      <c r="C85" s="5">
        <v>30</v>
      </c>
      <c r="D85" s="5">
        <v>10</v>
      </c>
      <c r="E85" s="7">
        <v>43854</v>
      </c>
      <c r="J85" s="7">
        <v>43858</v>
      </c>
      <c r="K85" s="5">
        <v>44.58</v>
      </c>
      <c r="L85" s="7">
        <v>43860</v>
      </c>
      <c r="M85" s="5">
        <v>228.21</v>
      </c>
      <c r="N85" s="7">
        <v>43864</v>
      </c>
      <c r="O85" s="5">
        <v>1493.61</v>
      </c>
      <c r="Y85" s="7">
        <v>43869</v>
      </c>
      <c r="Z85" s="5">
        <v>8117.48</v>
      </c>
      <c r="AF85" s="9">
        <f>AG85+AH85</f>
        <v>0</v>
      </c>
      <c r="AK85" s="9">
        <f>AF85+AI85</f>
        <v>0</v>
      </c>
      <c r="AN85" s="5" t="s">
        <v>92</v>
      </c>
      <c r="AO85" s="5"/>
    </row>
    <row r="86" spans="1:41" ht="12.5" x14ac:dyDescent="0.25">
      <c r="A86" s="5">
        <v>85</v>
      </c>
      <c r="B86" s="5" t="s">
        <v>34</v>
      </c>
      <c r="C86" s="5">
        <v>30</v>
      </c>
      <c r="D86" s="5">
        <v>0</v>
      </c>
      <c r="E86" s="7">
        <v>43854</v>
      </c>
      <c r="G86" s="7">
        <v>43858</v>
      </c>
      <c r="H86" s="5">
        <v>2</v>
      </c>
      <c r="J86" s="7">
        <v>43858</v>
      </c>
      <c r="K86" s="5">
        <v>57.83</v>
      </c>
      <c r="L86" s="7">
        <v>43861</v>
      </c>
      <c r="M86" s="5">
        <v>108.1</v>
      </c>
      <c r="N86" s="7">
        <v>43865</v>
      </c>
      <c r="O86" s="5">
        <v>1603.51</v>
      </c>
      <c r="AA86" s="7">
        <v>43869</v>
      </c>
      <c r="AB86" s="5">
        <v>5</v>
      </c>
      <c r="AC86" s="5">
        <v>1</v>
      </c>
      <c r="AD86" s="5">
        <v>3924.36</v>
      </c>
      <c r="AE86" s="7">
        <v>43873</v>
      </c>
      <c r="AF86" s="9">
        <f>AG86+AH86</f>
        <v>78</v>
      </c>
      <c r="AG86" s="5">
        <v>63</v>
      </c>
      <c r="AH86" s="5">
        <v>15</v>
      </c>
      <c r="AI86" s="5">
        <v>153</v>
      </c>
      <c r="AJ86" s="5">
        <v>57</v>
      </c>
      <c r="AK86" s="9">
        <f>AF86+AI86</f>
        <v>231</v>
      </c>
      <c r="AM86" s="5">
        <v>1</v>
      </c>
      <c r="AN86" s="13" t="s">
        <v>139</v>
      </c>
      <c r="AO86" s="13" t="s">
        <v>143</v>
      </c>
    </row>
    <row r="87" spans="1:41" ht="12.5" x14ac:dyDescent="0.25">
      <c r="A87" s="5">
        <v>86</v>
      </c>
      <c r="B87" s="5" t="s">
        <v>34</v>
      </c>
      <c r="C87" s="5">
        <v>30</v>
      </c>
      <c r="D87" s="5">
        <v>10</v>
      </c>
      <c r="E87" s="7">
        <v>43854</v>
      </c>
      <c r="G87" s="7">
        <v>43858</v>
      </c>
      <c r="H87" s="5">
        <v>1</v>
      </c>
      <c r="J87" s="7">
        <v>43858</v>
      </c>
      <c r="K87" s="5">
        <v>67.91</v>
      </c>
      <c r="L87" s="7">
        <v>43862</v>
      </c>
      <c r="M87" s="5">
        <v>575.04999999999995</v>
      </c>
      <c r="N87" s="7">
        <v>43866</v>
      </c>
      <c r="O87" s="5">
        <v>2133.84</v>
      </c>
      <c r="P87" s="7">
        <v>43873</v>
      </c>
      <c r="Q87" s="5">
        <v>6071.88</v>
      </c>
      <c r="V87" s="7">
        <v>43877</v>
      </c>
      <c r="W87" s="5">
        <v>6041.53</v>
      </c>
      <c r="AF87" s="9">
        <f>AG87+AH87</f>
        <v>0</v>
      </c>
      <c r="AK87" s="9">
        <f>AF87+AI87</f>
        <v>0</v>
      </c>
      <c r="AN87" s="5" t="s">
        <v>144</v>
      </c>
    </row>
    <row r="88" spans="1:41" ht="12.5" x14ac:dyDescent="0.25">
      <c r="A88" s="5">
        <v>87</v>
      </c>
      <c r="B88" s="5" t="s">
        <v>30</v>
      </c>
      <c r="C88" s="5">
        <v>30</v>
      </c>
      <c r="D88" s="5">
        <v>0</v>
      </c>
      <c r="E88" s="7">
        <v>43854</v>
      </c>
      <c r="J88" s="7">
        <v>43858</v>
      </c>
      <c r="K88" s="5">
        <v>35.159999999999997</v>
      </c>
      <c r="L88" s="7">
        <v>43860</v>
      </c>
      <c r="M88" s="5">
        <v>209.81</v>
      </c>
      <c r="N88" s="7">
        <v>43863</v>
      </c>
      <c r="O88" s="5">
        <v>1564.43</v>
      </c>
      <c r="Y88" s="7">
        <v>43866</v>
      </c>
      <c r="Z88" s="5">
        <v>9549.83</v>
      </c>
      <c r="AF88" s="9">
        <f>AG88+AH88</f>
        <v>0</v>
      </c>
      <c r="AK88" s="9">
        <f>AF88+AI88</f>
        <v>0</v>
      </c>
    </row>
    <row r="89" spans="1:41" ht="12.5" x14ac:dyDescent="0.25">
      <c r="A89" s="5">
        <v>88</v>
      </c>
      <c r="B89" s="5" t="s">
        <v>30</v>
      </c>
      <c r="C89" s="5">
        <v>30</v>
      </c>
      <c r="D89" s="5">
        <v>10</v>
      </c>
      <c r="E89" s="7">
        <v>43854</v>
      </c>
      <c r="J89" s="7">
        <v>43858</v>
      </c>
      <c r="K89" s="5">
        <v>34.200000000000003</v>
      </c>
      <c r="L89" s="7">
        <v>43860</v>
      </c>
      <c r="M89" s="5">
        <v>222.42</v>
      </c>
      <c r="N89" s="7">
        <v>43864</v>
      </c>
      <c r="O89" s="5">
        <v>1525.1</v>
      </c>
      <c r="Y89" s="7">
        <v>43869</v>
      </c>
      <c r="Z89" s="5">
        <v>8167.63</v>
      </c>
      <c r="AF89" s="9">
        <f>AG89+AH89</f>
        <v>0</v>
      </c>
      <c r="AK89" s="9">
        <f>AF89+AI89</f>
        <v>0</v>
      </c>
    </row>
    <row r="90" spans="1:41" ht="12.5" x14ac:dyDescent="0.25">
      <c r="A90" s="5">
        <v>89</v>
      </c>
      <c r="B90" s="5" t="s">
        <v>34</v>
      </c>
      <c r="C90" s="5">
        <v>30</v>
      </c>
      <c r="D90" s="5">
        <v>0</v>
      </c>
      <c r="E90" s="7">
        <v>43854</v>
      </c>
      <c r="G90" s="7">
        <v>43858</v>
      </c>
      <c r="H90" s="5">
        <v>1</v>
      </c>
      <c r="J90" s="7">
        <v>43858</v>
      </c>
      <c r="K90" s="5">
        <v>62.33</v>
      </c>
      <c r="L90" s="7">
        <v>43861</v>
      </c>
      <c r="M90" s="5">
        <v>208.07</v>
      </c>
      <c r="N90" s="7">
        <v>43865</v>
      </c>
      <c r="O90" s="5">
        <v>2286.5500000000002</v>
      </c>
      <c r="AA90" s="7">
        <v>43868</v>
      </c>
      <c r="AB90" s="5">
        <v>5</v>
      </c>
      <c r="AC90" s="5">
        <v>0</v>
      </c>
      <c r="AD90" s="5">
        <v>4541.29</v>
      </c>
      <c r="AE90" s="7">
        <v>43873</v>
      </c>
      <c r="AF90" s="9">
        <f>AG90+AH90</f>
        <v>165</v>
      </c>
      <c r="AG90" s="5">
        <v>156</v>
      </c>
      <c r="AH90" s="5">
        <v>9</v>
      </c>
      <c r="AI90" s="5">
        <v>77</v>
      </c>
      <c r="AJ90" s="5">
        <v>134</v>
      </c>
      <c r="AK90" s="9">
        <f>AF90+AI90</f>
        <v>242</v>
      </c>
      <c r="AO90" s="5" t="s">
        <v>145</v>
      </c>
    </row>
    <row r="91" spans="1:41" ht="12.5" x14ac:dyDescent="0.25">
      <c r="A91" s="5">
        <v>90</v>
      </c>
      <c r="B91" s="5" t="s">
        <v>34</v>
      </c>
      <c r="C91" s="5">
        <v>30</v>
      </c>
      <c r="D91" s="5">
        <v>10</v>
      </c>
      <c r="E91" s="7">
        <v>43854</v>
      </c>
      <c r="F91" s="7">
        <v>43871</v>
      </c>
      <c r="G91" s="7">
        <v>43858</v>
      </c>
      <c r="H91" s="5">
        <v>1</v>
      </c>
      <c r="J91" s="7">
        <v>43858</v>
      </c>
      <c r="K91" s="5">
        <v>30.64</v>
      </c>
      <c r="L91" s="7">
        <v>43862</v>
      </c>
      <c r="M91" s="5">
        <v>474.35</v>
      </c>
      <c r="N91" s="7">
        <v>43866</v>
      </c>
      <c r="O91" s="5">
        <v>1250.74</v>
      </c>
      <c r="AF91" s="9">
        <f>AG91+AH91</f>
        <v>0</v>
      </c>
      <c r="AK91" s="9">
        <f>AF91+AI91</f>
        <v>0</v>
      </c>
    </row>
    <row r="92" spans="1:41" ht="12.5" x14ac:dyDescent="0.25">
      <c r="A92" s="5">
        <v>91</v>
      </c>
      <c r="B92" s="5" t="s">
        <v>30</v>
      </c>
      <c r="C92" s="5">
        <v>30</v>
      </c>
      <c r="D92" s="5">
        <v>0</v>
      </c>
      <c r="E92" s="7">
        <v>43854</v>
      </c>
      <c r="J92" s="7">
        <v>43858</v>
      </c>
      <c r="K92" s="5">
        <v>30.14</v>
      </c>
      <c r="L92" s="7">
        <v>43860</v>
      </c>
      <c r="M92" s="5">
        <v>143.43</v>
      </c>
      <c r="N92" s="7">
        <v>43864</v>
      </c>
      <c r="O92" s="5">
        <v>2903.52</v>
      </c>
      <c r="Y92" s="7">
        <v>43867</v>
      </c>
      <c r="Z92" s="5">
        <v>10861.44</v>
      </c>
      <c r="AF92" s="9">
        <f>AG92+AH92</f>
        <v>0</v>
      </c>
      <c r="AK92" s="9">
        <f>AF92+AI92</f>
        <v>0</v>
      </c>
    </row>
    <row r="93" spans="1:41" ht="12.5" x14ac:dyDescent="0.25">
      <c r="A93" s="5">
        <v>92</v>
      </c>
      <c r="B93" s="5" t="s">
        <v>30</v>
      </c>
      <c r="C93" s="5">
        <v>30</v>
      </c>
      <c r="D93" s="5">
        <v>10</v>
      </c>
      <c r="E93" s="7">
        <v>43854</v>
      </c>
      <c r="J93" s="7">
        <v>43858</v>
      </c>
      <c r="K93" s="5">
        <v>27.47</v>
      </c>
      <c r="L93" s="7">
        <v>43860</v>
      </c>
      <c r="M93" s="5">
        <v>160.01</v>
      </c>
      <c r="N93" s="7">
        <v>43866</v>
      </c>
      <c r="O93" s="5">
        <v>1259.6600000000001</v>
      </c>
      <c r="Y93" s="7">
        <v>43873</v>
      </c>
      <c r="Z93" s="5">
        <v>6189.87</v>
      </c>
      <c r="AF93" s="9">
        <f>AG93+AH93</f>
        <v>0</v>
      </c>
      <c r="AK93" s="9">
        <f>AF93+AI93</f>
        <v>0</v>
      </c>
      <c r="AN93" s="5" t="s">
        <v>92</v>
      </c>
      <c r="AO93" s="5"/>
    </row>
    <row r="94" spans="1:41" ht="12.5" x14ac:dyDescent="0.25">
      <c r="A94" s="5">
        <v>93</v>
      </c>
      <c r="B94" s="5" t="s">
        <v>34</v>
      </c>
      <c r="C94" s="5">
        <v>30</v>
      </c>
      <c r="D94" s="5">
        <v>0</v>
      </c>
      <c r="E94" s="7">
        <v>43854</v>
      </c>
      <c r="G94" s="7">
        <v>43858</v>
      </c>
      <c r="H94" s="5">
        <v>1</v>
      </c>
      <c r="J94" s="7">
        <v>43858</v>
      </c>
      <c r="K94" s="5">
        <v>43.76</v>
      </c>
      <c r="L94" s="7">
        <v>43861</v>
      </c>
      <c r="M94" s="5">
        <v>124.23</v>
      </c>
      <c r="N94" s="7">
        <v>43865</v>
      </c>
      <c r="O94" s="5">
        <v>1809.97</v>
      </c>
      <c r="AA94" s="7">
        <v>43868</v>
      </c>
      <c r="AB94" s="5">
        <v>5</v>
      </c>
      <c r="AC94" s="5">
        <v>0</v>
      </c>
      <c r="AD94" s="5">
        <v>2284.08</v>
      </c>
      <c r="AE94" s="7">
        <v>43872</v>
      </c>
      <c r="AF94" s="9">
        <f>AG94+AH94</f>
        <v>75</v>
      </c>
      <c r="AG94" s="5">
        <v>55</v>
      </c>
      <c r="AH94" s="5">
        <v>20</v>
      </c>
      <c r="AI94" s="5">
        <v>79</v>
      </c>
      <c r="AJ94" s="5">
        <v>41</v>
      </c>
      <c r="AK94" s="9">
        <f>AF94+AI94</f>
        <v>154</v>
      </c>
      <c r="AO94" s="5" t="s">
        <v>146</v>
      </c>
    </row>
    <row r="95" spans="1:41" ht="12.5" x14ac:dyDescent="0.25">
      <c r="A95" s="5">
        <v>94</v>
      </c>
      <c r="B95" s="5" t="s">
        <v>34</v>
      </c>
      <c r="C95" s="5">
        <v>30</v>
      </c>
      <c r="D95" s="5">
        <v>10</v>
      </c>
      <c r="E95" s="7">
        <v>43854</v>
      </c>
      <c r="F95" s="7">
        <v>43872</v>
      </c>
      <c r="G95" s="7">
        <v>43858</v>
      </c>
      <c r="H95" s="5">
        <v>2</v>
      </c>
      <c r="J95" s="7">
        <v>43858</v>
      </c>
      <c r="K95" s="5">
        <v>46.91</v>
      </c>
      <c r="L95" s="16">
        <v>43862</v>
      </c>
      <c r="M95" s="5" t="s">
        <v>147</v>
      </c>
      <c r="N95" s="7">
        <v>43868</v>
      </c>
      <c r="O95" s="5">
        <v>1071.8800000000001</v>
      </c>
      <c r="AF95" s="9">
        <f>AG95+AH95</f>
        <v>0</v>
      </c>
      <c r="AK95" s="9">
        <f>AF95+AI95</f>
        <v>0</v>
      </c>
      <c r="AN95" s="13" t="s">
        <v>122</v>
      </c>
      <c r="AO95" s="13"/>
    </row>
    <row r="96" spans="1:41" ht="12.5" x14ac:dyDescent="0.25">
      <c r="A96" s="5">
        <v>95</v>
      </c>
      <c r="B96" s="5" t="s">
        <v>30</v>
      </c>
      <c r="C96" s="5">
        <v>30</v>
      </c>
      <c r="D96" s="5">
        <v>0</v>
      </c>
      <c r="E96" s="7">
        <v>43854</v>
      </c>
      <c r="J96" s="7">
        <v>43858</v>
      </c>
      <c r="K96" s="5">
        <v>45.56</v>
      </c>
      <c r="L96" s="7">
        <v>43860</v>
      </c>
      <c r="M96" s="5">
        <v>234.22</v>
      </c>
      <c r="N96" s="7">
        <v>43863</v>
      </c>
      <c r="O96" s="5">
        <v>3098.14</v>
      </c>
      <c r="Y96" s="7">
        <v>43866</v>
      </c>
      <c r="Z96" s="5">
        <v>9856.6299999999992</v>
      </c>
      <c r="AF96" s="9">
        <f>AG96+AH96</f>
        <v>0</v>
      </c>
      <c r="AK96" s="9">
        <f>AF96+AI96</f>
        <v>0</v>
      </c>
    </row>
    <row r="97" spans="1:41" ht="12.5" x14ac:dyDescent="0.25">
      <c r="A97" s="5">
        <v>96</v>
      </c>
      <c r="B97" s="5" t="s">
        <v>30</v>
      </c>
      <c r="C97" s="5">
        <v>30</v>
      </c>
      <c r="D97" s="5">
        <v>10</v>
      </c>
      <c r="E97" s="7">
        <v>43854</v>
      </c>
      <c r="F97" s="7">
        <v>43866</v>
      </c>
      <c r="J97" s="7">
        <v>43858</v>
      </c>
      <c r="K97" s="5">
        <v>38.28</v>
      </c>
      <c r="L97" s="7">
        <v>43860</v>
      </c>
      <c r="M97" s="5">
        <v>181.51</v>
      </c>
      <c r="N97" s="7">
        <v>43864</v>
      </c>
      <c r="O97" s="5">
        <v>1534.92</v>
      </c>
      <c r="AF97" s="9">
        <f>AG97+AH97</f>
        <v>0</v>
      </c>
      <c r="AK97" s="9">
        <f>AF97+AI97</f>
        <v>0</v>
      </c>
    </row>
    <row r="98" spans="1:41" ht="12.5" x14ac:dyDescent="0.25">
      <c r="A98" s="5">
        <v>97</v>
      </c>
      <c r="B98" s="5" t="s">
        <v>34</v>
      </c>
      <c r="C98" s="5">
        <v>30</v>
      </c>
      <c r="D98" s="5">
        <v>0</v>
      </c>
      <c r="E98" s="7">
        <v>43854</v>
      </c>
      <c r="G98" s="7">
        <v>43858</v>
      </c>
      <c r="H98" s="5">
        <v>1</v>
      </c>
      <c r="J98" s="7">
        <v>43858</v>
      </c>
      <c r="K98" s="5">
        <v>67.53</v>
      </c>
      <c r="L98" s="7">
        <v>43862</v>
      </c>
      <c r="M98" s="5">
        <v>97.41</v>
      </c>
      <c r="N98" s="7">
        <v>43867</v>
      </c>
      <c r="O98" s="5">
        <v>637.03</v>
      </c>
      <c r="AA98" s="7">
        <v>43871</v>
      </c>
      <c r="AB98" s="5">
        <v>5</v>
      </c>
      <c r="AC98" s="5">
        <v>0</v>
      </c>
      <c r="AD98" s="5">
        <v>1381.12</v>
      </c>
      <c r="AE98" s="7">
        <v>43875</v>
      </c>
      <c r="AF98" s="9">
        <f>AG98+AH98</f>
        <v>56</v>
      </c>
      <c r="AG98" s="5">
        <v>36</v>
      </c>
      <c r="AH98" s="5">
        <v>20</v>
      </c>
      <c r="AI98" s="5">
        <v>56</v>
      </c>
      <c r="AJ98" s="5">
        <v>29</v>
      </c>
      <c r="AK98" s="9">
        <f>AF98+AI98</f>
        <v>112</v>
      </c>
      <c r="AO98" s="5" t="s">
        <v>148</v>
      </c>
    </row>
    <row r="99" spans="1:41" ht="12.5" x14ac:dyDescent="0.25">
      <c r="A99" s="5">
        <v>98</v>
      </c>
      <c r="B99" s="5" t="s">
        <v>34</v>
      </c>
      <c r="C99" s="5">
        <v>30</v>
      </c>
      <c r="D99" s="5">
        <v>10</v>
      </c>
      <c r="E99" s="7">
        <v>43854</v>
      </c>
      <c r="F99" s="7">
        <v>43871</v>
      </c>
      <c r="G99" s="7">
        <v>43858</v>
      </c>
      <c r="H99" s="5">
        <v>2</v>
      </c>
      <c r="J99" s="7">
        <v>43858</v>
      </c>
      <c r="K99" s="5">
        <v>62.54</v>
      </c>
      <c r="L99" s="7">
        <v>43862</v>
      </c>
      <c r="M99" s="5">
        <v>593.13</v>
      </c>
      <c r="N99" s="7">
        <v>43866</v>
      </c>
      <c r="O99" s="5">
        <v>1673.72</v>
      </c>
      <c r="AF99" s="9">
        <f>AG99+AH99</f>
        <v>0</v>
      </c>
      <c r="AK99" s="9">
        <f>AF99+AI99</f>
        <v>0</v>
      </c>
      <c r="AN99" s="5" t="s">
        <v>92</v>
      </c>
      <c r="AO99" s="5"/>
    </row>
    <row r="100" spans="1:41" ht="12.5" x14ac:dyDescent="0.25">
      <c r="A100" s="5">
        <v>99</v>
      </c>
      <c r="B100" s="5" t="s">
        <v>34</v>
      </c>
      <c r="C100" s="5">
        <v>30</v>
      </c>
      <c r="D100" s="5">
        <v>0</v>
      </c>
      <c r="E100" s="7">
        <v>43854</v>
      </c>
      <c r="G100" s="7">
        <v>43858</v>
      </c>
      <c r="H100" s="5">
        <v>1</v>
      </c>
      <c r="J100" s="7">
        <v>43858</v>
      </c>
      <c r="K100" s="5">
        <v>67.180000000000007</v>
      </c>
      <c r="L100" s="7">
        <v>43861</v>
      </c>
      <c r="M100" s="5">
        <v>154.25</v>
      </c>
      <c r="N100" s="7">
        <v>43865</v>
      </c>
      <c r="O100" s="5">
        <v>1492.89</v>
      </c>
      <c r="AA100" s="7">
        <v>43869</v>
      </c>
      <c r="AB100" s="5">
        <v>5</v>
      </c>
      <c r="AC100" s="5">
        <v>0</v>
      </c>
      <c r="AD100" s="5">
        <v>3219.96</v>
      </c>
      <c r="AE100" s="7">
        <v>43873</v>
      </c>
      <c r="AF100" s="9">
        <f>AG100+AH100</f>
        <v>89</v>
      </c>
      <c r="AG100" s="5">
        <v>65</v>
      </c>
      <c r="AH100" s="5">
        <v>24</v>
      </c>
      <c r="AI100" s="5">
        <v>81</v>
      </c>
      <c r="AJ100" s="5">
        <v>55</v>
      </c>
      <c r="AK100" s="9">
        <f>AF100+AI100</f>
        <v>170</v>
      </c>
      <c r="AM100" s="5">
        <v>1</v>
      </c>
      <c r="AN100" s="13" t="s">
        <v>139</v>
      </c>
      <c r="AO100" s="13" t="s">
        <v>149</v>
      </c>
    </row>
    <row r="101" spans="1:41" ht="12.5" x14ac:dyDescent="0.25">
      <c r="A101" s="5">
        <v>100</v>
      </c>
      <c r="B101" s="5" t="s">
        <v>34</v>
      </c>
      <c r="C101" s="5">
        <v>30</v>
      </c>
      <c r="D101" s="5">
        <v>10</v>
      </c>
      <c r="E101" s="7">
        <v>43854</v>
      </c>
      <c r="F101" s="7">
        <v>43871</v>
      </c>
      <c r="G101" s="7">
        <v>43858</v>
      </c>
      <c r="H101" s="5">
        <v>2</v>
      </c>
      <c r="J101" s="7">
        <v>43858</v>
      </c>
      <c r="K101" s="5">
        <v>52.45</v>
      </c>
      <c r="L101" s="7">
        <v>43862</v>
      </c>
      <c r="M101" s="5">
        <v>557.03</v>
      </c>
      <c r="N101" s="7">
        <v>43866</v>
      </c>
      <c r="O101" s="5">
        <v>1779.25</v>
      </c>
      <c r="AF101" s="9">
        <f>AG101+AH101</f>
        <v>0</v>
      </c>
      <c r="AK101" s="9">
        <f>AF101+AI101</f>
        <v>0</v>
      </c>
    </row>
    <row r="102" spans="1:41" ht="12.5" x14ac:dyDescent="0.25">
      <c r="A102" s="5">
        <v>101</v>
      </c>
      <c r="B102" s="5" t="s">
        <v>30</v>
      </c>
      <c r="C102" s="5">
        <v>30</v>
      </c>
      <c r="D102" s="5">
        <v>0</v>
      </c>
      <c r="E102" s="7">
        <v>43854</v>
      </c>
      <c r="J102" s="7">
        <v>43858</v>
      </c>
      <c r="K102" s="5">
        <v>58.23</v>
      </c>
      <c r="L102" s="7">
        <v>43860</v>
      </c>
      <c r="M102" s="5">
        <v>240.72</v>
      </c>
      <c r="N102" s="7">
        <v>43863</v>
      </c>
      <c r="O102" s="5">
        <v>1854.93</v>
      </c>
      <c r="Y102" s="7">
        <v>43867</v>
      </c>
      <c r="Z102" s="5">
        <v>11613.86</v>
      </c>
      <c r="AF102" s="9">
        <f>AG102+AH102</f>
        <v>0</v>
      </c>
      <c r="AK102" s="9">
        <f>AF102+AI102</f>
        <v>0</v>
      </c>
    </row>
    <row r="103" spans="1:41" ht="12.5" x14ac:dyDescent="0.25">
      <c r="A103" s="5">
        <v>102</v>
      </c>
      <c r="B103" s="5" t="s">
        <v>30</v>
      </c>
      <c r="C103" s="5">
        <v>30</v>
      </c>
      <c r="D103" s="5">
        <v>10</v>
      </c>
      <c r="E103" s="7">
        <v>43854</v>
      </c>
      <c r="J103" s="7">
        <v>43858</v>
      </c>
      <c r="K103" s="5">
        <v>66.569999999999993</v>
      </c>
      <c r="L103" s="7">
        <v>43861</v>
      </c>
      <c r="M103" s="5">
        <v>263.7</v>
      </c>
      <c r="N103" s="7">
        <v>43865</v>
      </c>
      <c r="O103" s="5">
        <v>2149.52</v>
      </c>
      <c r="Y103" s="7">
        <v>43870</v>
      </c>
      <c r="Z103" s="5">
        <v>7090.89</v>
      </c>
      <c r="AF103" s="9">
        <f>AG103+AH103</f>
        <v>0</v>
      </c>
      <c r="AK103" s="9">
        <f>AF103+AI103</f>
        <v>0</v>
      </c>
      <c r="AN103" s="5" t="s">
        <v>65</v>
      </c>
      <c r="AO103" s="5"/>
    </row>
    <row r="104" spans="1:41" ht="12.5" x14ac:dyDescent="0.25">
      <c r="A104" s="5">
        <v>103</v>
      </c>
      <c r="B104" s="5" t="s">
        <v>34</v>
      </c>
      <c r="C104" s="5">
        <v>30</v>
      </c>
      <c r="D104" s="5">
        <v>0</v>
      </c>
      <c r="E104" s="7">
        <v>43854</v>
      </c>
      <c r="G104" s="7">
        <v>43858</v>
      </c>
      <c r="H104" s="5">
        <v>1</v>
      </c>
      <c r="J104" s="7">
        <v>43858</v>
      </c>
      <c r="K104" s="5">
        <v>61.47</v>
      </c>
      <c r="L104" s="7">
        <v>43861</v>
      </c>
      <c r="M104" s="5">
        <v>206.14</v>
      </c>
      <c r="N104" s="7">
        <v>43865</v>
      </c>
      <c r="O104" s="5">
        <v>1618.13</v>
      </c>
      <c r="AA104" s="7">
        <v>43869</v>
      </c>
      <c r="AB104" s="5">
        <v>5</v>
      </c>
      <c r="AC104" s="5">
        <v>0</v>
      </c>
      <c r="AD104" s="5">
        <v>1825.64</v>
      </c>
      <c r="AE104" s="7">
        <v>43874</v>
      </c>
      <c r="AF104" s="9">
        <f>AG104+AH104</f>
        <v>67</v>
      </c>
      <c r="AG104" s="5">
        <v>65</v>
      </c>
      <c r="AH104" s="5">
        <v>2</v>
      </c>
      <c r="AI104" s="5">
        <v>69</v>
      </c>
      <c r="AJ104" s="5">
        <v>57</v>
      </c>
      <c r="AK104" s="9">
        <f>AF104+AI104</f>
        <v>136</v>
      </c>
      <c r="AM104" s="5">
        <v>1</v>
      </c>
      <c r="AN104" s="13" t="s">
        <v>139</v>
      </c>
      <c r="AO104" s="13" t="s">
        <v>150</v>
      </c>
    </row>
    <row r="105" spans="1:41" ht="12.5" x14ac:dyDescent="0.25">
      <c r="A105" s="5">
        <v>104</v>
      </c>
      <c r="B105" s="5" t="s">
        <v>34</v>
      </c>
      <c r="C105" s="5">
        <v>30</v>
      </c>
      <c r="D105" s="5">
        <v>10</v>
      </c>
      <c r="E105" s="7">
        <v>43854</v>
      </c>
      <c r="G105" s="7">
        <v>43858</v>
      </c>
      <c r="H105" s="5">
        <v>2</v>
      </c>
      <c r="J105" s="7">
        <v>43858</v>
      </c>
      <c r="K105" s="5">
        <v>62.98</v>
      </c>
      <c r="L105" s="7">
        <v>43862</v>
      </c>
      <c r="M105" s="5">
        <v>388.82</v>
      </c>
      <c r="N105" s="7">
        <v>43866</v>
      </c>
      <c r="O105" s="5">
        <v>1739.22</v>
      </c>
      <c r="P105" s="7">
        <v>43873</v>
      </c>
      <c r="Q105" s="5">
        <v>5357.97</v>
      </c>
      <c r="V105" s="7">
        <v>43877</v>
      </c>
      <c r="W105" s="5">
        <v>5029.28</v>
      </c>
      <c r="AF105" s="9">
        <f>AG105+AH105</f>
        <v>0</v>
      </c>
      <c r="AK105" s="9">
        <f>AF105+AI105</f>
        <v>0</v>
      </c>
      <c r="AN105" s="5" t="s">
        <v>151</v>
      </c>
      <c r="AO105" s="5"/>
    </row>
    <row r="106" spans="1:41" ht="12.5" x14ac:dyDescent="0.25">
      <c r="A106" s="5">
        <v>105</v>
      </c>
      <c r="B106" s="5" t="s">
        <v>30</v>
      </c>
      <c r="C106" s="5">
        <v>30</v>
      </c>
      <c r="D106" s="5">
        <v>0</v>
      </c>
      <c r="E106" s="7">
        <v>43855</v>
      </c>
      <c r="J106" s="7">
        <v>43859</v>
      </c>
      <c r="K106" s="5">
        <v>68.19</v>
      </c>
      <c r="L106" s="7">
        <v>43861</v>
      </c>
      <c r="M106" s="5">
        <v>220.28</v>
      </c>
      <c r="N106" s="7">
        <v>43865</v>
      </c>
      <c r="O106" s="5">
        <v>3616.65</v>
      </c>
      <c r="Y106" s="7">
        <v>43868</v>
      </c>
      <c r="Z106" s="5">
        <v>9581.33</v>
      </c>
      <c r="AF106" s="9">
        <f>AG106+AH106</f>
        <v>0</v>
      </c>
      <c r="AK106" s="9">
        <f>AF106+AI106</f>
        <v>0</v>
      </c>
    </row>
    <row r="107" spans="1:41" ht="12.5" x14ac:dyDescent="0.25">
      <c r="A107" s="5">
        <v>106</v>
      </c>
      <c r="B107" s="5" t="s">
        <v>30</v>
      </c>
      <c r="C107" s="5">
        <v>30</v>
      </c>
      <c r="D107" s="5">
        <v>10</v>
      </c>
      <c r="E107" s="7">
        <v>43855</v>
      </c>
      <c r="J107" s="7">
        <v>43859</v>
      </c>
      <c r="K107" s="5">
        <v>44.34</v>
      </c>
      <c r="L107" s="7">
        <v>43862</v>
      </c>
      <c r="M107" s="5">
        <v>281.04000000000002</v>
      </c>
      <c r="N107" s="7">
        <v>43866</v>
      </c>
      <c r="O107" s="5">
        <v>1710.65</v>
      </c>
      <c r="Y107" s="7">
        <v>43873</v>
      </c>
      <c r="Z107" s="5">
        <v>8617.27</v>
      </c>
      <c r="AF107" s="9">
        <f>AG107+AH107</f>
        <v>0</v>
      </c>
      <c r="AK107" s="9">
        <f>AF107+AI107</f>
        <v>0</v>
      </c>
      <c r="AN107" s="5" t="s">
        <v>113</v>
      </c>
      <c r="AO107" s="5"/>
    </row>
    <row r="108" spans="1:41" ht="12.5" x14ac:dyDescent="0.25">
      <c r="A108" s="5">
        <v>107</v>
      </c>
      <c r="B108" s="5" t="s">
        <v>34</v>
      </c>
      <c r="C108" s="5">
        <v>30</v>
      </c>
      <c r="D108" s="5">
        <v>0</v>
      </c>
      <c r="E108" s="7">
        <v>43855</v>
      </c>
      <c r="G108" s="7">
        <v>43859</v>
      </c>
      <c r="H108" s="5">
        <v>1</v>
      </c>
      <c r="J108" s="7">
        <v>43859</v>
      </c>
      <c r="K108" s="5">
        <v>51.67</v>
      </c>
      <c r="L108" s="7">
        <v>43862</v>
      </c>
      <c r="M108" s="5">
        <v>141.25</v>
      </c>
      <c r="N108" s="7">
        <v>43865</v>
      </c>
      <c r="O108" s="5">
        <v>854.46</v>
      </c>
      <c r="AA108" s="7">
        <v>43869</v>
      </c>
      <c r="AB108" s="5">
        <v>5</v>
      </c>
      <c r="AC108" s="5">
        <v>0</v>
      </c>
      <c r="AE108" s="7">
        <v>43874</v>
      </c>
      <c r="AF108" s="9">
        <f>AG108+AH108</f>
        <v>71</v>
      </c>
      <c r="AG108" s="5">
        <v>62</v>
      </c>
      <c r="AH108" s="5">
        <v>9</v>
      </c>
      <c r="AI108" s="5">
        <v>21</v>
      </c>
      <c r="AJ108" s="5">
        <v>55</v>
      </c>
      <c r="AK108" s="9">
        <f>AF108+AI108</f>
        <v>92</v>
      </c>
      <c r="AM108" s="5">
        <v>1</v>
      </c>
      <c r="AN108" s="13" t="s">
        <v>152</v>
      </c>
      <c r="AO108" s="13"/>
    </row>
    <row r="109" spans="1:41" ht="12.5" x14ac:dyDescent="0.25">
      <c r="A109" s="5">
        <v>108</v>
      </c>
      <c r="B109" s="5" t="s">
        <v>34</v>
      </c>
      <c r="C109" s="5">
        <v>30</v>
      </c>
      <c r="D109" s="5">
        <v>10</v>
      </c>
      <c r="E109" s="7">
        <v>43855</v>
      </c>
      <c r="G109" s="7">
        <v>43859</v>
      </c>
      <c r="H109" s="5">
        <v>1</v>
      </c>
      <c r="J109" s="7">
        <v>43859</v>
      </c>
      <c r="K109" s="5">
        <v>36.92</v>
      </c>
      <c r="L109" s="7">
        <v>43862</v>
      </c>
      <c r="M109" s="5">
        <v>174.88</v>
      </c>
      <c r="N109" s="7">
        <v>43866</v>
      </c>
      <c r="O109" s="5">
        <v>1186.6099999999999</v>
      </c>
      <c r="P109" s="7">
        <v>43873</v>
      </c>
      <c r="Q109" s="5">
        <v>10022.959999999999</v>
      </c>
      <c r="R109" s="7">
        <v>43880</v>
      </c>
      <c r="S109" s="5">
        <v>10612.72</v>
      </c>
      <c r="Y109" s="7">
        <v>43880</v>
      </c>
      <c r="Z109" s="5">
        <v>10612.72</v>
      </c>
      <c r="AF109" s="9">
        <f>AG109+AH109</f>
        <v>0</v>
      </c>
      <c r="AK109" s="9">
        <f>AF109+AI109</f>
        <v>0</v>
      </c>
      <c r="AN109" s="5" t="s">
        <v>153</v>
      </c>
      <c r="AO109" s="5"/>
    </row>
    <row r="110" spans="1:41" ht="12.5" x14ac:dyDescent="0.25">
      <c r="A110" s="5">
        <v>109</v>
      </c>
      <c r="B110" s="5" t="s">
        <v>30</v>
      </c>
      <c r="C110" s="5">
        <v>30</v>
      </c>
      <c r="D110" s="5">
        <v>0</v>
      </c>
      <c r="E110" s="7">
        <v>43855</v>
      </c>
      <c r="J110" s="7">
        <v>43859</v>
      </c>
      <c r="K110" s="5">
        <v>37.79</v>
      </c>
      <c r="L110" s="7">
        <v>43862</v>
      </c>
      <c r="M110" s="5">
        <v>652.51</v>
      </c>
      <c r="N110" s="7">
        <v>43865</v>
      </c>
      <c r="O110" s="5">
        <v>3686.98</v>
      </c>
      <c r="Y110" s="7">
        <v>43868</v>
      </c>
      <c r="Z110" s="5">
        <v>11844.7</v>
      </c>
      <c r="AF110" s="9">
        <f>AG110+AH110</f>
        <v>0</v>
      </c>
      <c r="AK110" s="9">
        <f>AF110+AI110</f>
        <v>0</v>
      </c>
    </row>
    <row r="111" spans="1:41" ht="12.5" x14ac:dyDescent="0.25">
      <c r="A111" s="5">
        <v>110</v>
      </c>
      <c r="B111" s="5" t="s">
        <v>30</v>
      </c>
      <c r="C111" s="5">
        <v>30</v>
      </c>
      <c r="D111" s="5">
        <v>10</v>
      </c>
      <c r="E111" s="7">
        <v>43855</v>
      </c>
      <c r="J111" s="7">
        <v>43859</v>
      </c>
      <c r="K111" s="5">
        <v>64.41</v>
      </c>
      <c r="L111" s="7">
        <v>43861</v>
      </c>
      <c r="M111" s="5">
        <v>187.51</v>
      </c>
      <c r="N111" s="7">
        <v>43865</v>
      </c>
      <c r="O111" s="5">
        <v>1244.73</v>
      </c>
      <c r="Y111" s="7">
        <v>43879</v>
      </c>
      <c r="Z111" s="5">
        <v>3357.48</v>
      </c>
      <c r="AF111" s="9">
        <f>AG111+AH111</f>
        <v>0</v>
      </c>
      <c r="AK111" s="9">
        <f>AF111+AI111</f>
        <v>0</v>
      </c>
      <c r="AN111" s="5" t="s">
        <v>92</v>
      </c>
      <c r="AO111" s="5"/>
    </row>
    <row r="112" spans="1:41" ht="12.5" x14ac:dyDescent="0.25">
      <c r="A112" s="5">
        <v>111</v>
      </c>
      <c r="B112" s="5" t="s">
        <v>34</v>
      </c>
      <c r="C112" s="5">
        <v>30</v>
      </c>
      <c r="D112" s="5">
        <v>0</v>
      </c>
      <c r="E112" s="7">
        <v>43855</v>
      </c>
      <c r="G112" s="7">
        <v>43859</v>
      </c>
      <c r="H112" s="5">
        <v>2</v>
      </c>
      <c r="J112" s="7">
        <v>43859</v>
      </c>
      <c r="K112" s="5">
        <v>66.260000000000005</v>
      </c>
      <c r="L112" s="7">
        <v>43863</v>
      </c>
      <c r="M112" s="5">
        <v>194.44</v>
      </c>
      <c r="AA112" s="7">
        <v>43868</v>
      </c>
      <c r="AB112" s="5">
        <v>4</v>
      </c>
      <c r="AC112" s="5">
        <v>0</v>
      </c>
      <c r="AD112" s="5">
        <v>795.61</v>
      </c>
      <c r="AE112" s="7">
        <v>43872</v>
      </c>
      <c r="AF112" s="9">
        <f>AG112+AH112</f>
        <v>33</v>
      </c>
      <c r="AG112" s="5">
        <v>31</v>
      </c>
      <c r="AH112" s="5">
        <v>2</v>
      </c>
      <c r="AI112" s="5">
        <v>1</v>
      </c>
      <c r="AJ112" s="5">
        <v>30</v>
      </c>
      <c r="AK112" s="9">
        <f>AF112+AI112</f>
        <v>34</v>
      </c>
    </row>
    <row r="113" spans="1:41" ht="12.5" x14ac:dyDescent="0.25">
      <c r="A113" s="5">
        <v>112</v>
      </c>
      <c r="B113" s="5" t="s">
        <v>34</v>
      </c>
      <c r="C113" s="5">
        <v>30</v>
      </c>
      <c r="D113" s="5">
        <v>10</v>
      </c>
      <c r="E113" s="7">
        <v>43855</v>
      </c>
      <c r="F113" s="7"/>
      <c r="G113" s="7">
        <v>43859</v>
      </c>
      <c r="H113" s="5">
        <v>1</v>
      </c>
      <c r="J113" s="7">
        <v>43859</v>
      </c>
      <c r="K113" s="5">
        <v>41.03</v>
      </c>
      <c r="L113" s="7">
        <v>43863</v>
      </c>
      <c r="M113" s="5">
        <v>78.91</v>
      </c>
      <c r="N113" s="7">
        <v>43868</v>
      </c>
      <c r="O113" s="5">
        <v>692</v>
      </c>
      <c r="P113" s="7">
        <v>43875</v>
      </c>
      <c r="Q113" s="5">
        <v>2371.31</v>
      </c>
      <c r="R113" s="7">
        <v>43882</v>
      </c>
      <c r="S113" s="5">
        <v>1435.3</v>
      </c>
      <c r="V113" s="7">
        <v>43886</v>
      </c>
      <c r="W113" s="5">
        <v>1189.8699999999999</v>
      </c>
      <c r="AF113" s="9">
        <f>AG113+AH113</f>
        <v>0</v>
      </c>
      <c r="AK113" s="9">
        <f>AF113+AI113</f>
        <v>0</v>
      </c>
      <c r="AN113" s="5" t="s">
        <v>154</v>
      </c>
      <c r="AO113" s="5"/>
    </row>
    <row r="114" spans="1:41" ht="12.5" x14ac:dyDescent="0.25">
      <c r="A114" s="5">
        <v>113</v>
      </c>
      <c r="B114" s="5" t="s">
        <v>30</v>
      </c>
      <c r="C114" s="5">
        <v>30</v>
      </c>
      <c r="D114" s="5">
        <v>0</v>
      </c>
      <c r="E114" s="7">
        <v>43855</v>
      </c>
      <c r="J114" s="7">
        <v>43859</v>
      </c>
      <c r="K114" s="5">
        <v>51.95</v>
      </c>
      <c r="L114" s="7">
        <v>43861</v>
      </c>
      <c r="M114" s="5">
        <v>205.96</v>
      </c>
      <c r="N114" s="7">
        <v>43865</v>
      </c>
      <c r="O114" s="5">
        <v>3812.41</v>
      </c>
      <c r="Y114" s="7">
        <v>43868</v>
      </c>
      <c r="Z114" s="5">
        <v>10380.049999999999</v>
      </c>
      <c r="AF114" s="9">
        <f>AG114+AH114</f>
        <v>0</v>
      </c>
      <c r="AK114" s="9">
        <f>AF114+AI114</f>
        <v>0</v>
      </c>
    </row>
    <row r="115" spans="1:41" ht="12.5" x14ac:dyDescent="0.25">
      <c r="A115" s="5">
        <v>114</v>
      </c>
      <c r="B115" s="5" t="s">
        <v>30</v>
      </c>
      <c r="C115" s="5">
        <v>30</v>
      </c>
      <c r="D115" s="5">
        <v>10</v>
      </c>
      <c r="E115" s="7">
        <v>43855</v>
      </c>
      <c r="F115" s="7">
        <v>43877</v>
      </c>
      <c r="J115" s="7">
        <v>43859</v>
      </c>
      <c r="K115" s="5">
        <v>55.12</v>
      </c>
      <c r="L115" s="7">
        <v>43861</v>
      </c>
      <c r="M115" s="5">
        <v>210.46</v>
      </c>
      <c r="N115" s="7">
        <v>43866</v>
      </c>
      <c r="O115" s="5">
        <v>1910.52</v>
      </c>
      <c r="AF115" s="9">
        <f>AG115+AH115</f>
        <v>0</v>
      </c>
      <c r="AK115" s="9">
        <f>AF115+AI115</f>
        <v>0</v>
      </c>
      <c r="AN115" s="5" t="s">
        <v>92</v>
      </c>
      <c r="AO115" s="5"/>
    </row>
    <row r="116" spans="1:41" ht="12.5" x14ac:dyDescent="0.25">
      <c r="A116" s="5">
        <v>115</v>
      </c>
      <c r="B116" s="5" t="s">
        <v>34</v>
      </c>
      <c r="C116" s="5">
        <v>30</v>
      </c>
      <c r="D116" s="5">
        <v>0</v>
      </c>
      <c r="E116" s="7">
        <v>43855</v>
      </c>
      <c r="G116" s="7">
        <v>43859</v>
      </c>
      <c r="H116" s="5">
        <v>1</v>
      </c>
      <c r="J116" s="7">
        <v>43859</v>
      </c>
      <c r="K116" s="5">
        <v>47.73</v>
      </c>
      <c r="L116" s="7">
        <v>43862</v>
      </c>
      <c r="M116" s="5">
        <v>147.11000000000001</v>
      </c>
      <c r="N116" s="7">
        <v>43866</v>
      </c>
      <c r="O116" s="5">
        <v>1797.24</v>
      </c>
      <c r="AA116" s="7">
        <v>43869</v>
      </c>
      <c r="AB116" s="5">
        <v>5</v>
      </c>
      <c r="AC116" s="5">
        <v>0</v>
      </c>
      <c r="AD116" s="5">
        <v>3239.82</v>
      </c>
      <c r="AE116" s="7">
        <v>43874</v>
      </c>
      <c r="AF116" s="9">
        <f>AG116+AH116</f>
        <v>156</v>
      </c>
      <c r="AG116" s="5">
        <v>150</v>
      </c>
      <c r="AH116" s="5">
        <v>6</v>
      </c>
      <c r="AI116" s="5">
        <v>30</v>
      </c>
      <c r="AJ116" s="5">
        <v>135</v>
      </c>
      <c r="AK116" s="9">
        <f>AF116+AI116</f>
        <v>186</v>
      </c>
      <c r="AM116" s="5">
        <v>1</v>
      </c>
      <c r="AN116" s="5" t="s">
        <v>139</v>
      </c>
      <c r="AO116" s="5"/>
    </row>
    <row r="117" spans="1:41" ht="12.5" x14ac:dyDescent="0.25">
      <c r="A117" s="5">
        <v>116</v>
      </c>
      <c r="B117" s="5" t="s">
        <v>34</v>
      </c>
      <c r="C117" s="5">
        <v>30</v>
      </c>
      <c r="D117" s="5">
        <v>10</v>
      </c>
      <c r="E117" s="7">
        <v>43855</v>
      </c>
      <c r="F117" s="7">
        <v>43873</v>
      </c>
      <c r="G117" s="7">
        <v>43859</v>
      </c>
      <c r="H117" s="5">
        <v>1</v>
      </c>
      <c r="J117" s="7">
        <v>43859</v>
      </c>
      <c r="K117" s="5">
        <v>63.03</v>
      </c>
      <c r="L117" s="7">
        <v>43863</v>
      </c>
      <c r="M117" s="5">
        <v>262.18</v>
      </c>
      <c r="N117" s="7">
        <v>43867</v>
      </c>
      <c r="O117" s="5">
        <v>1238.42</v>
      </c>
      <c r="AF117" s="9">
        <f>AG117+AH117</f>
        <v>0</v>
      </c>
      <c r="AK117" s="9">
        <f>AF117+AI117</f>
        <v>0</v>
      </c>
    </row>
    <row r="118" spans="1:41" ht="12.5" x14ac:dyDescent="0.25">
      <c r="A118" s="5">
        <v>117</v>
      </c>
      <c r="B118" s="5" t="s">
        <v>30</v>
      </c>
      <c r="C118" s="5">
        <v>30</v>
      </c>
      <c r="D118" s="5">
        <v>0</v>
      </c>
      <c r="E118" s="7">
        <v>43855</v>
      </c>
      <c r="J118" s="7">
        <v>43859</v>
      </c>
      <c r="K118" s="5">
        <v>54.7</v>
      </c>
      <c r="L118" s="7">
        <v>43861</v>
      </c>
      <c r="M118" s="5">
        <v>199.04</v>
      </c>
      <c r="N118" s="7">
        <v>43864</v>
      </c>
      <c r="O118" s="5">
        <v>2728.82</v>
      </c>
      <c r="Y118" s="7">
        <v>43867</v>
      </c>
      <c r="Z118" s="5">
        <v>11222.36</v>
      </c>
      <c r="AF118" s="9">
        <f>AG118+AH118</f>
        <v>0</v>
      </c>
      <c r="AK118" s="9">
        <f>AF118+AI118</f>
        <v>0</v>
      </c>
    </row>
    <row r="119" spans="1:41" ht="12.5" x14ac:dyDescent="0.25">
      <c r="A119" s="5">
        <v>118</v>
      </c>
      <c r="B119" s="5" t="s">
        <v>30</v>
      </c>
      <c r="C119" s="5">
        <v>30</v>
      </c>
      <c r="D119" s="5">
        <v>10</v>
      </c>
      <c r="E119" s="7">
        <v>43855</v>
      </c>
      <c r="J119" s="7">
        <v>43859</v>
      </c>
      <c r="K119" s="5">
        <v>50.11</v>
      </c>
      <c r="L119" s="7">
        <v>43862</v>
      </c>
      <c r="M119" s="5">
        <v>451.67</v>
      </c>
      <c r="N119" s="7">
        <v>43866</v>
      </c>
      <c r="O119" s="5">
        <v>2038.72</v>
      </c>
      <c r="Y119" s="7">
        <v>43872</v>
      </c>
      <c r="Z119" s="5">
        <v>9001.3799999999992</v>
      </c>
      <c r="AF119" s="9">
        <f>AG119+AH119</f>
        <v>0</v>
      </c>
      <c r="AK119" s="9">
        <f>AF119+AI119</f>
        <v>0</v>
      </c>
      <c r="AN119" s="5" t="s">
        <v>92</v>
      </c>
      <c r="AO119" s="5"/>
    </row>
    <row r="120" spans="1:41" ht="12.5" x14ac:dyDescent="0.25">
      <c r="A120" s="5">
        <v>119</v>
      </c>
      <c r="B120" s="5" t="s">
        <v>34</v>
      </c>
      <c r="C120" s="5">
        <v>30</v>
      </c>
      <c r="D120" s="5">
        <v>0</v>
      </c>
      <c r="E120" s="7">
        <v>43855</v>
      </c>
      <c r="G120" s="7">
        <v>43859</v>
      </c>
      <c r="H120" s="5">
        <v>1</v>
      </c>
      <c r="J120" s="7">
        <v>43859</v>
      </c>
      <c r="K120" s="5">
        <v>34.1</v>
      </c>
      <c r="L120" s="7">
        <v>43863</v>
      </c>
      <c r="M120" s="5">
        <v>104.68</v>
      </c>
      <c r="N120" s="7">
        <v>43867</v>
      </c>
      <c r="O120" s="5">
        <v>750.96</v>
      </c>
      <c r="AA120" s="7">
        <v>43871</v>
      </c>
      <c r="AB120" s="5">
        <v>5</v>
      </c>
      <c r="AC120" s="5">
        <v>0</v>
      </c>
      <c r="AD120" s="5">
        <v>3305.99</v>
      </c>
      <c r="AE120" s="7">
        <v>43876</v>
      </c>
      <c r="AF120" s="9">
        <f>AG120+AH120</f>
        <v>130</v>
      </c>
      <c r="AG120" s="5">
        <v>121</v>
      </c>
      <c r="AH120" s="5">
        <v>9</v>
      </c>
      <c r="AI120" s="5">
        <v>35</v>
      </c>
      <c r="AK120" s="9">
        <f>AF120+AI120</f>
        <v>165</v>
      </c>
      <c r="AO120" s="5" t="s">
        <v>155</v>
      </c>
    </row>
    <row r="121" spans="1:41" ht="12.5" x14ac:dyDescent="0.25">
      <c r="A121" s="5">
        <v>120</v>
      </c>
      <c r="B121" s="5" t="s">
        <v>34</v>
      </c>
      <c r="C121" s="5">
        <v>30</v>
      </c>
      <c r="D121" s="5">
        <v>10</v>
      </c>
      <c r="E121" s="7">
        <v>43855</v>
      </c>
      <c r="G121" s="7">
        <v>43859</v>
      </c>
      <c r="H121" s="5">
        <v>2</v>
      </c>
      <c r="J121" s="7">
        <v>43859</v>
      </c>
      <c r="K121" s="5">
        <v>58.75</v>
      </c>
      <c r="L121" s="7">
        <v>43862</v>
      </c>
      <c r="M121" s="5">
        <v>192.06</v>
      </c>
      <c r="N121" s="7">
        <v>43866</v>
      </c>
      <c r="O121" s="5">
        <v>1276.23</v>
      </c>
      <c r="P121" s="7">
        <v>43873</v>
      </c>
      <c r="Q121" s="5">
        <v>2643.41</v>
      </c>
      <c r="V121" s="7">
        <v>43877</v>
      </c>
      <c r="W121" s="5">
        <v>2135.25</v>
      </c>
      <c r="AF121" s="9">
        <f>AG121+AH121</f>
        <v>0</v>
      </c>
      <c r="AK121" s="9">
        <f>AF121+AI121</f>
        <v>0</v>
      </c>
      <c r="AN121" s="5" t="s">
        <v>156</v>
      </c>
    </row>
    <row r="122" spans="1:41" ht="12.5" x14ac:dyDescent="0.25">
      <c r="A122" s="5">
        <v>121</v>
      </c>
      <c r="B122" s="5" t="s">
        <v>30</v>
      </c>
      <c r="C122" s="5">
        <v>30</v>
      </c>
      <c r="D122" s="5">
        <v>0</v>
      </c>
      <c r="E122" s="7">
        <v>43855</v>
      </c>
      <c r="J122" s="7">
        <v>43859</v>
      </c>
      <c r="K122" s="5">
        <v>40.18</v>
      </c>
      <c r="L122" s="7">
        <v>43862</v>
      </c>
      <c r="M122" s="5">
        <v>490.36</v>
      </c>
      <c r="N122" s="7">
        <v>43865</v>
      </c>
      <c r="O122" s="5">
        <v>1402.46</v>
      </c>
      <c r="Y122" s="7">
        <v>43868</v>
      </c>
      <c r="Z122" s="5">
        <v>7948.75</v>
      </c>
      <c r="AF122" s="9">
        <f>AG122+AH122</f>
        <v>0</v>
      </c>
      <c r="AK122" s="9">
        <f>AF122+AI122</f>
        <v>0</v>
      </c>
    </row>
    <row r="123" spans="1:41" ht="12.5" x14ac:dyDescent="0.25">
      <c r="A123" s="5">
        <v>122</v>
      </c>
      <c r="B123" s="5" t="s">
        <v>30</v>
      </c>
      <c r="C123" s="5">
        <v>30</v>
      </c>
      <c r="D123" s="5">
        <v>10</v>
      </c>
      <c r="E123" s="7">
        <v>43855</v>
      </c>
      <c r="J123" s="7">
        <v>43859</v>
      </c>
      <c r="K123" s="5">
        <v>41.28</v>
      </c>
      <c r="L123" s="7">
        <v>43862</v>
      </c>
      <c r="M123" s="5">
        <v>372.99</v>
      </c>
      <c r="N123" s="7">
        <v>43866</v>
      </c>
      <c r="O123" s="5">
        <v>1693.75</v>
      </c>
      <c r="Y123" s="7">
        <v>43871</v>
      </c>
      <c r="Z123" s="5">
        <v>8421.48</v>
      </c>
      <c r="AF123" s="9">
        <f>AG123+AH123</f>
        <v>0</v>
      </c>
      <c r="AK123" s="9">
        <f>AF123+AI123</f>
        <v>0</v>
      </c>
      <c r="AN123" s="5" t="s">
        <v>113</v>
      </c>
      <c r="AO123" s="5"/>
    </row>
    <row r="124" spans="1:41" ht="12.5" x14ac:dyDescent="0.25">
      <c r="A124" s="5">
        <v>123</v>
      </c>
      <c r="B124" s="5" t="s">
        <v>34</v>
      </c>
      <c r="C124" s="5">
        <v>30</v>
      </c>
      <c r="D124" s="5">
        <v>0</v>
      </c>
      <c r="E124" s="7">
        <v>43855</v>
      </c>
      <c r="G124" s="7">
        <v>43859</v>
      </c>
      <c r="H124" s="5">
        <v>1</v>
      </c>
      <c r="J124" s="7">
        <v>43859</v>
      </c>
      <c r="K124" s="5">
        <v>62.92</v>
      </c>
      <c r="L124" s="7">
        <v>43862</v>
      </c>
      <c r="M124" s="5">
        <v>326.67</v>
      </c>
      <c r="N124" s="7">
        <v>43865</v>
      </c>
      <c r="O124" s="5">
        <v>1918.04</v>
      </c>
      <c r="AA124" s="7">
        <v>43869</v>
      </c>
      <c r="AB124" s="5">
        <v>5</v>
      </c>
      <c r="AC124" s="5">
        <v>0</v>
      </c>
      <c r="AD124" s="5">
        <v>3870.92</v>
      </c>
      <c r="AE124" s="7">
        <v>43873</v>
      </c>
      <c r="AF124" s="9">
        <f>AG124+AH124</f>
        <v>100</v>
      </c>
      <c r="AG124" s="5">
        <v>59</v>
      </c>
      <c r="AH124" s="5">
        <v>41</v>
      </c>
      <c r="AI124" s="5">
        <v>33</v>
      </c>
      <c r="AJ124" s="5">
        <v>33</v>
      </c>
      <c r="AK124" s="9">
        <f>AF124+AI124</f>
        <v>133</v>
      </c>
      <c r="AM124" s="5">
        <v>1</v>
      </c>
      <c r="AN124" s="5" t="s">
        <v>139</v>
      </c>
      <c r="AO124" s="5" t="s">
        <v>157</v>
      </c>
    </row>
    <row r="125" spans="1:41" ht="12.5" x14ac:dyDescent="0.25">
      <c r="A125" s="5">
        <v>124</v>
      </c>
      <c r="B125" s="5" t="s">
        <v>34</v>
      </c>
      <c r="C125" s="5">
        <v>30</v>
      </c>
      <c r="D125" s="5">
        <v>10</v>
      </c>
      <c r="E125" s="7">
        <v>43855</v>
      </c>
      <c r="G125" s="7">
        <v>43859</v>
      </c>
      <c r="H125" s="5">
        <v>1</v>
      </c>
      <c r="J125" s="7">
        <v>43859</v>
      </c>
      <c r="K125" s="5">
        <v>53.55</v>
      </c>
      <c r="L125" s="7">
        <v>43863</v>
      </c>
      <c r="M125" s="5">
        <v>197.38</v>
      </c>
      <c r="N125" s="7">
        <v>43868</v>
      </c>
      <c r="O125" s="5">
        <v>1468.38</v>
      </c>
      <c r="P125" s="7">
        <v>43875</v>
      </c>
      <c r="Q125" s="5">
        <v>8737.58</v>
      </c>
      <c r="Y125" s="7">
        <v>43880</v>
      </c>
      <c r="Z125" s="5">
        <v>8701.61</v>
      </c>
      <c r="AF125" s="9">
        <f>AG125+AH125</f>
        <v>0</v>
      </c>
      <c r="AK125" s="9">
        <f>AF125+AI125</f>
        <v>0</v>
      </c>
      <c r="AN125" s="13" t="s">
        <v>158</v>
      </c>
      <c r="AO125" s="13"/>
    </row>
    <row r="126" spans="1:41" ht="12.5" x14ac:dyDescent="0.25">
      <c r="A126" s="5">
        <v>125</v>
      </c>
      <c r="B126" s="5" t="s">
        <v>30</v>
      </c>
      <c r="C126" s="5">
        <v>30</v>
      </c>
      <c r="D126" s="5">
        <v>0</v>
      </c>
      <c r="E126" s="7">
        <v>43855</v>
      </c>
      <c r="J126" s="7">
        <v>43859</v>
      </c>
      <c r="K126" s="5">
        <v>37.590000000000003</v>
      </c>
      <c r="L126" s="7">
        <v>43862</v>
      </c>
      <c r="M126" s="5">
        <v>183.54</v>
      </c>
      <c r="N126" s="7">
        <v>43866</v>
      </c>
      <c r="O126" s="5">
        <v>2184.2800000000002</v>
      </c>
      <c r="Y126" s="7">
        <v>43869</v>
      </c>
      <c r="Z126" s="5">
        <v>10378.19</v>
      </c>
      <c r="AF126" s="9">
        <f>AG126+AH126</f>
        <v>0</v>
      </c>
      <c r="AK126" s="9">
        <f>AF126+AI126</f>
        <v>0</v>
      </c>
    </row>
    <row r="127" spans="1:41" ht="12.5" x14ac:dyDescent="0.25">
      <c r="A127" s="5">
        <v>126</v>
      </c>
      <c r="B127" s="5" t="s">
        <v>30</v>
      </c>
      <c r="C127" s="5">
        <v>30</v>
      </c>
      <c r="D127" s="5">
        <v>10</v>
      </c>
      <c r="E127" s="7">
        <v>43855</v>
      </c>
      <c r="J127" s="7">
        <v>43859</v>
      </c>
      <c r="K127" s="5">
        <v>65.33</v>
      </c>
      <c r="L127" s="7">
        <v>43861</v>
      </c>
      <c r="M127" s="5">
        <v>228.65</v>
      </c>
      <c r="N127" s="7">
        <v>43865</v>
      </c>
      <c r="O127" s="5">
        <v>1617.15</v>
      </c>
      <c r="Y127" s="7">
        <v>43870</v>
      </c>
      <c r="Z127" s="5">
        <v>7620.37</v>
      </c>
      <c r="AF127" s="9">
        <f>AG127+AH127</f>
        <v>0</v>
      </c>
      <c r="AK127" s="9">
        <f>AF127+AI127</f>
        <v>0</v>
      </c>
      <c r="AN127" s="5" t="s">
        <v>92</v>
      </c>
      <c r="AO127" s="5"/>
    </row>
    <row r="128" spans="1:41" ht="12.5" x14ac:dyDescent="0.25">
      <c r="A128" s="5">
        <v>127</v>
      </c>
      <c r="B128" s="5" t="s">
        <v>34</v>
      </c>
      <c r="C128" s="5">
        <v>30</v>
      </c>
      <c r="D128" s="5">
        <v>0</v>
      </c>
      <c r="E128" s="7">
        <v>43855</v>
      </c>
      <c r="G128" s="7">
        <v>43859</v>
      </c>
      <c r="H128" s="5">
        <v>1</v>
      </c>
      <c r="J128" s="7">
        <v>43859</v>
      </c>
      <c r="K128" s="5">
        <v>71.42</v>
      </c>
      <c r="L128" s="7">
        <v>43862</v>
      </c>
      <c r="M128" s="5">
        <v>156.02000000000001</v>
      </c>
      <c r="N128" s="7">
        <v>43866</v>
      </c>
      <c r="O128" s="5">
        <v>1734.54</v>
      </c>
      <c r="P128" s="7">
        <v>43873</v>
      </c>
      <c r="Q128" s="5">
        <v>11434.56</v>
      </c>
      <c r="R128" s="7">
        <v>43880</v>
      </c>
      <c r="S128" s="5">
        <v>11880.13</v>
      </c>
      <c r="T128" s="7">
        <v>43887</v>
      </c>
      <c r="U128" s="5">
        <v>10598.25</v>
      </c>
      <c r="V128" s="7">
        <v>43887</v>
      </c>
      <c r="W128" s="5">
        <v>10598.25</v>
      </c>
      <c r="Y128" s="7"/>
      <c r="AF128" s="9">
        <f>AG128+AH128</f>
        <v>0</v>
      </c>
      <c r="AK128" s="9">
        <f>AF128+AI128</f>
        <v>0</v>
      </c>
    </row>
    <row r="129" spans="1:41" ht="12.5" x14ac:dyDescent="0.25">
      <c r="A129" s="5">
        <v>128</v>
      </c>
      <c r="B129" s="5" t="s">
        <v>34</v>
      </c>
      <c r="C129" s="5">
        <v>30</v>
      </c>
      <c r="D129" s="5">
        <v>10</v>
      </c>
      <c r="E129" s="7">
        <v>43855</v>
      </c>
      <c r="G129" s="7">
        <v>43859</v>
      </c>
      <c r="H129" s="5">
        <v>1</v>
      </c>
      <c r="J129" s="7">
        <v>43859</v>
      </c>
      <c r="K129" s="5">
        <v>50.52</v>
      </c>
      <c r="L129" s="7">
        <v>43863</v>
      </c>
      <c r="M129" s="5">
        <v>255.03</v>
      </c>
      <c r="N129" s="7">
        <v>43867</v>
      </c>
      <c r="O129" s="5">
        <v>1155.49</v>
      </c>
      <c r="P129" s="7">
        <v>43874</v>
      </c>
      <c r="Q129" s="5">
        <v>9158.74</v>
      </c>
      <c r="R129" s="7">
        <v>43881</v>
      </c>
      <c r="S129" s="5">
        <v>10608.32</v>
      </c>
      <c r="Y129" s="7">
        <v>43887</v>
      </c>
      <c r="Z129" s="5">
        <v>9311.7800000000007</v>
      </c>
      <c r="AF129" s="9">
        <f>AG129+AH129</f>
        <v>0</v>
      </c>
      <c r="AK129" s="9">
        <f>AF129+AI129</f>
        <v>0</v>
      </c>
      <c r="AN129" s="5" t="s">
        <v>159</v>
      </c>
      <c r="AO129" s="5"/>
    </row>
    <row r="130" spans="1:41" ht="12.5" x14ac:dyDescent="0.25">
      <c r="A130" s="5">
        <v>129</v>
      </c>
      <c r="B130" s="5" t="s">
        <v>30</v>
      </c>
      <c r="C130" s="5">
        <v>30</v>
      </c>
      <c r="D130" s="5">
        <v>0</v>
      </c>
      <c r="E130" s="7">
        <v>43855</v>
      </c>
      <c r="J130" s="7">
        <v>43859</v>
      </c>
      <c r="K130" s="5">
        <v>30.3</v>
      </c>
      <c r="L130" s="7">
        <v>43862</v>
      </c>
      <c r="M130" s="5">
        <v>191.63</v>
      </c>
      <c r="N130" s="7">
        <v>43866</v>
      </c>
      <c r="O130" s="5">
        <v>3263.38</v>
      </c>
      <c r="Y130" s="7">
        <v>43869</v>
      </c>
      <c r="Z130" s="5">
        <v>10043.870000000001</v>
      </c>
      <c r="AF130" s="9">
        <f>AG130+AH130</f>
        <v>0</v>
      </c>
      <c r="AK130" s="9">
        <f>AF130+AI130</f>
        <v>0</v>
      </c>
      <c r="AN130" s="5" t="s">
        <v>160</v>
      </c>
    </row>
    <row r="131" spans="1:41" ht="12.5" x14ac:dyDescent="0.25">
      <c r="A131" s="5">
        <v>130</v>
      </c>
      <c r="B131" s="5" t="s">
        <v>30</v>
      </c>
      <c r="C131" s="5">
        <v>30</v>
      </c>
      <c r="D131" s="5">
        <v>10</v>
      </c>
      <c r="E131" s="7">
        <v>43855</v>
      </c>
      <c r="J131" s="7">
        <v>43859</v>
      </c>
      <c r="K131" s="5">
        <v>68.23</v>
      </c>
      <c r="L131" s="7">
        <v>43861</v>
      </c>
      <c r="M131" s="5">
        <v>204.54</v>
      </c>
      <c r="N131" s="7">
        <v>43865</v>
      </c>
      <c r="O131" s="5">
        <v>1811.26</v>
      </c>
      <c r="Y131" s="7">
        <v>43875</v>
      </c>
      <c r="Z131" s="5">
        <v>5625.1</v>
      </c>
      <c r="AF131" s="9">
        <f>AG131+AH131</f>
        <v>0</v>
      </c>
      <c r="AK131" s="9">
        <f>AF131+AI131</f>
        <v>0</v>
      </c>
      <c r="AN131" s="5" t="s">
        <v>92</v>
      </c>
      <c r="AO131" s="5"/>
    </row>
    <row r="132" spans="1:41" ht="12.5" x14ac:dyDescent="0.25">
      <c r="A132" s="5">
        <v>131</v>
      </c>
      <c r="B132" s="5" t="s">
        <v>34</v>
      </c>
      <c r="C132" s="5">
        <v>30</v>
      </c>
      <c r="D132" s="5">
        <v>0</v>
      </c>
      <c r="E132" s="7">
        <v>43855</v>
      </c>
      <c r="G132" s="7">
        <v>43859</v>
      </c>
      <c r="H132" s="5">
        <v>1</v>
      </c>
      <c r="J132" s="7">
        <v>43859</v>
      </c>
      <c r="K132" s="5">
        <v>35.39</v>
      </c>
      <c r="L132" s="7">
        <v>43863</v>
      </c>
      <c r="M132" s="5">
        <v>186.66</v>
      </c>
      <c r="N132" s="7">
        <v>43867</v>
      </c>
      <c r="O132" s="5">
        <v>1996.24</v>
      </c>
      <c r="AA132" s="7">
        <v>43870</v>
      </c>
      <c r="AB132" s="5">
        <v>5</v>
      </c>
      <c r="AC132" s="5">
        <v>0</v>
      </c>
      <c r="AD132" s="5">
        <v>3649.91</v>
      </c>
      <c r="AE132" s="7">
        <v>43875</v>
      </c>
      <c r="AF132" s="9">
        <f>AG132+AH132</f>
        <v>94</v>
      </c>
      <c r="AG132" s="5">
        <v>76</v>
      </c>
      <c r="AH132" s="5">
        <v>18</v>
      </c>
      <c r="AI132" s="5">
        <v>60</v>
      </c>
      <c r="AJ132" s="5">
        <v>53</v>
      </c>
      <c r="AK132" s="9">
        <f>AF132+AI132</f>
        <v>154</v>
      </c>
      <c r="AM132" s="5">
        <v>1</v>
      </c>
      <c r="AN132" s="13" t="s">
        <v>152</v>
      </c>
      <c r="AO132" s="13" t="s">
        <v>161</v>
      </c>
    </row>
    <row r="133" spans="1:41" ht="12.5" x14ac:dyDescent="0.25">
      <c r="A133" s="5">
        <v>132</v>
      </c>
      <c r="B133" s="5" t="s">
        <v>34</v>
      </c>
      <c r="C133" s="5">
        <v>30</v>
      </c>
      <c r="D133" s="5">
        <v>10</v>
      </c>
      <c r="E133" s="7">
        <v>43855</v>
      </c>
      <c r="G133" s="7">
        <v>43859</v>
      </c>
      <c r="H133" s="5">
        <v>1</v>
      </c>
      <c r="J133" s="7">
        <v>43859</v>
      </c>
      <c r="K133" s="5">
        <v>34.56</v>
      </c>
      <c r="L133" s="7">
        <v>43863</v>
      </c>
      <c r="M133" s="5">
        <v>94.87</v>
      </c>
      <c r="N133" s="7">
        <v>43867</v>
      </c>
      <c r="O133" s="5">
        <v>647.97</v>
      </c>
      <c r="P133" s="7">
        <v>43874</v>
      </c>
      <c r="Q133" s="5">
        <v>5091.1400000000003</v>
      </c>
      <c r="R133" s="7">
        <v>43881</v>
      </c>
      <c r="S133" s="5">
        <v>14848.53</v>
      </c>
      <c r="T133" s="7">
        <v>43888</v>
      </c>
      <c r="U133" s="5">
        <v>15803.33</v>
      </c>
      <c r="V133" s="7">
        <v>43888</v>
      </c>
      <c r="W133" s="5">
        <v>15803.33</v>
      </c>
      <c r="AF133" s="9">
        <f>AG133+AH133</f>
        <v>0</v>
      </c>
      <c r="AK133" s="9">
        <f>AF133+AI133</f>
        <v>0</v>
      </c>
      <c r="AN133" s="5" t="s">
        <v>162</v>
      </c>
      <c r="AO133" s="5"/>
    </row>
    <row r="134" spans="1:41" ht="12.5" x14ac:dyDescent="0.25">
      <c r="A134" s="5">
        <v>133</v>
      </c>
      <c r="B134" s="5" t="s">
        <v>30</v>
      </c>
      <c r="C134" s="5">
        <v>30</v>
      </c>
      <c r="D134" s="5">
        <v>0</v>
      </c>
      <c r="E134" s="7">
        <v>43855</v>
      </c>
      <c r="J134" s="7">
        <v>43859</v>
      </c>
      <c r="K134" s="5">
        <v>30.61</v>
      </c>
      <c r="L134" s="7">
        <v>43862</v>
      </c>
      <c r="M134" s="5">
        <v>109.98</v>
      </c>
      <c r="N134" s="7">
        <v>43866</v>
      </c>
      <c r="O134" s="5">
        <v>1397.39</v>
      </c>
      <c r="Y134" s="7">
        <v>43870</v>
      </c>
      <c r="Z134" s="5">
        <v>8247.77</v>
      </c>
      <c r="AF134" s="9">
        <f>AG134+AH134</f>
        <v>0</v>
      </c>
      <c r="AK134" s="9">
        <f>AF134+AI134</f>
        <v>0</v>
      </c>
    </row>
    <row r="135" spans="1:41" ht="12.5" x14ac:dyDescent="0.25">
      <c r="A135" s="5">
        <v>134</v>
      </c>
      <c r="B135" s="5" t="s">
        <v>30</v>
      </c>
      <c r="C135" s="5">
        <v>30</v>
      </c>
      <c r="D135" s="5">
        <v>10</v>
      </c>
      <c r="E135" s="7">
        <v>43855</v>
      </c>
      <c r="J135" s="7">
        <v>43859</v>
      </c>
      <c r="K135" s="5">
        <v>68.849999999999994</v>
      </c>
      <c r="L135" s="7">
        <v>43861</v>
      </c>
      <c r="M135" s="5">
        <v>231.08</v>
      </c>
      <c r="N135" s="7">
        <v>43865</v>
      </c>
      <c r="O135" s="5">
        <v>1460.73</v>
      </c>
      <c r="Y135" s="7">
        <v>43870</v>
      </c>
      <c r="Z135" s="5">
        <v>7811.3</v>
      </c>
      <c r="AF135" s="9">
        <f>AG135+AH135</f>
        <v>0</v>
      </c>
      <c r="AK135" s="9">
        <f>AF135+AI135</f>
        <v>0</v>
      </c>
      <c r="AN135" s="5" t="s">
        <v>92</v>
      </c>
      <c r="AO135" s="5"/>
    </row>
    <row r="136" spans="1:41" ht="12.5" x14ac:dyDescent="0.25">
      <c r="A136" s="5">
        <v>135</v>
      </c>
      <c r="B136" s="5" t="s">
        <v>34</v>
      </c>
      <c r="C136" s="5">
        <v>30</v>
      </c>
      <c r="D136" s="5">
        <v>0</v>
      </c>
      <c r="E136" s="7">
        <v>43855</v>
      </c>
      <c r="G136" s="7">
        <v>43859</v>
      </c>
      <c r="H136" s="5">
        <v>1</v>
      </c>
      <c r="J136" s="7">
        <v>43859</v>
      </c>
      <c r="K136" s="5">
        <v>58.38</v>
      </c>
      <c r="L136" s="7">
        <v>43863</v>
      </c>
      <c r="M136" s="5">
        <v>207.01</v>
      </c>
      <c r="N136" s="7">
        <v>43877</v>
      </c>
      <c r="O136" s="5">
        <v>583.89</v>
      </c>
      <c r="V136" s="7">
        <v>43882</v>
      </c>
      <c r="W136" s="5">
        <v>695.85</v>
      </c>
      <c r="AF136" s="9">
        <f>AG136+AH136</f>
        <v>0</v>
      </c>
      <c r="AK136" s="9">
        <f>AF136+AI136</f>
        <v>0</v>
      </c>
    </row>
    <row r="137" spans="1:41" ht="12.5" x14ac:dyDescent="0.25">
      <c r="A137" s="5">
        <v>136</v>
      </c>
      <c r="B137" s="5" t="s">
        <v>34</v>
      </c>
      <c r="C137" s="5">
        <v>30</v>
      </c>
      <c r="D137" s="5">
        <v>10</v>
      </c>
      <c r="E137" s="7">
        <v>43855</v>
      </c>
      <c r="G137" s="7">
        <v>43859</v>
      </c>
      <c r="H137" s="5">
        <v>1</v>
      </c>
      <c r="J137" s="7">
        <v>43859</v>
      </c>
      <c r="K137" s="5">
        <v>66.069999999999993</v>
      </c>
      <c r="L137" s="7">
        <v>43862</v>
      </c>
      <c r="M137" s="5">
        <v>167.21</v>
      </c>
      <c r="N137" s="7">
        <v>43866</v>
      </c>
      <c r="O137" s="5">
        <v>1026.58</v>
      </c>
      <c r="P137" s="7">
        <v>43873</v>
      </c>
      <c r="Q137" s="5">
        <v>4279.83</v>
      </c>
      <c r="V137" s="7">
        <v>43876</v>
      </c>
      <c r="W137" s="5">
        <v>4011.74</v>
      </c>
      <c r="AF137" s="9">
        <f>AG137+AH137</f>
        <v>0</v>
      </c>
      <c r="AK137" s="9">
        <f>AF137+AI137</f>
        <v>0</v>
      </c>
      <c r="AN137" s="5" t="s">
        <v>163</v>
      </c>
      <c r="AO137" s="5"/>
    </row>
    <row r="138" spans="1:41" ht="12.5" x14ac:dyDescent="0.25">
      <c r="A138" s="5">
        <v>137</v>
      </c>
      <c r="B138" s="5" t="s">
        <v>30</v>
      </c>
      <c r="C138" s="5">
        <v>30</v>
      </c>
      <c r="D138" s="5">
        <v>0</v>
      </c>
      <c r="E138" s="7">
        <v>43856</v>
      </c>
      <c r="J138" s="7">
        <v>43859</v>
      </c>
      <c r="K138" s="5">
        <v>47.1</v>
      </c>
      <c r="L138" s="7">
        <v>43861</v>
      </c>
      <c r="M138" s="5">
        <v>193.69</v>
      </c>
      <c r="N138" s="7">
        <v>43864</v>
      </c>
      <c r="O138" s="5">
        <v>2944.59</v>
      </c>
      <c r="Y138" s="7">
        <v>43866</v>
      </c>
      <c r="Z138" s="5">
        <v>8943.84</v>
      </c>
      <c r="AF138" s="9">
        <f>AG138+AH138</f>
        <v>0</v>
      </c>
      <c r="AK138" s="9">
        <f>AF138+AI138</f>
        <v>0</v>
      </c>
    </row>
    <row r="139" spans="1:41" ht="12.5" x14ac:dyDescent="0.25">
      <c r="A139" s="5">
        <v>138</v>
      </c>
      <c r="B139" s="5" t="s">
        <v>30</v>
      </c>
      <c r="C139" s="5">
        <v>30</v>
      </c>
      <c r="D139" s="5">
        <v>10</v>
      </c>
      <c r="E139" s="7">
        <v>43856</v>
      </c>
      <c r="J139" s="7">
        <v>43859</v>
      </c>
      <c r="K139" s="5">
        <v>47.34</v>
      </c>
      <c r="L139" s="7">
        <v>43862</v>
      </c>
      <c r="M139" s="5">
        <v>136.80000000000001</v>
      </c>
      <c r="N139" s="7">
        <v>43868</v>
      </c>
      <c r="O139" s="5">
        <v>1066.7</v>
      </c>
      <c r="Y139" s="7">
        <v>43877</v>
      </c>
      <c r="Z139" s="5">
        <v>6481.8</v>
      </c>
      <c r="AF139" s="9">
        <f>AG139+AH139</f>
        <v>0</v>
      </c>
      <c r="AK139" s="9">
        <f>AF139+AI139</f>
        <v>0</v>
      </c>
      <c r="AN139" s="5" t="s">
        <v>164</v>
      </c>
      <c r="AO139" s="5"/>
    </row>
    <row r="140" spans="1:41" ht="12.5" x14ac:dyDescent="0.25">
      <c r="A140" s="5">
        <v>139</v>
      </c>
      <c r="B140" s="5" t="s">
        <v>34</v>
      </c>
      <c r="C140" s="5">
        <v>30</v>
      </c>
      <c r="D140" s="5">
        <v>0</v>
      </c>
      <c r="E140" s="7">
        <v>43856</v>
      </c>
      <c r="G140" s="7">
        <v>43859</v>
      </c>
      <c r="H140" s="5">
        <v>2</v>
      </c>
      <c r="J140" s="7">
        <v>43859</v>
      </c>
      <c r="K140" s="5">
        <v>44.68</v>
      </c>
      <c r="L140" s="7">
        <v>43862</v>
      </c>
      <c r="M140" s="5">
        <v>123.04</v>
      </c>
      <c r="N140" s="7">
        <v>43866</v>
      </c>
      <c r="O140" s="5">
        <v>1156.6400000000001</v>
      </c>
      <c r="AA140" s="7">
        <v>43870</v>
      </c>
      <c r="AB140" s="5">
        <v>5</v>
      </c>
      <c r="AC140" s="5">
        <v>0</v>
      </c>
      <c r="AD140" s="5">
        <v>2831.43</v>
      </c>
      <c r="AE140" s="7">
        <v>43874</v>
      </c>
      <c r="AF140" s="9">
        <f>AG140+AH140</f>
        <v>71</v>
      </c>
      <c r="AG140" s="5">
        <v>56</v>
      </c>
      <c r="AH140" s="5">
        <v>15</v>
      </c>
      <c r="AI140" s="5">
        <v>71</v>
      </c>
      <c r="AJ140" s="5">
        <v>50</v>
      </c>
      <c r="AK140" s="9">
        <f>AF140+AI140</f>
        <v>142</v>
      </c>
      <c r="AM140" s="5">
        <v>1</v>
      </c>
      <c r="AN140" s="13" t="s">
        <v>152</v>
      </c>
      <c r="AO140" s="13" t="s">
        <v>165</v>
      </c>
    </row>
    <row r="141" spans="1:41" ht="12.5" x14ac:dyDescent="0.25">
      <c r="A141" s="5">
        <v>140</v>
      </c>
      <c r="B141" s="5" t="s">
        <v>34</v>
      </c>
      <c r="C141" s="5">
        <v>30</v>
      </c>
      <c r="D141" s="5">
        <v>10</v>
      </c>
      <c r="E141" s="7">
        <v>43856</v>
      </c>
      <c r="G141" s="7">
        <v>43859</v>
      </c>
      <c r="H141" s="5">
        <v>2</v>
      </c>
      <c r="J141" s="7">
        <v>43859</v>
      </c>
      <c r="K141" s="5">
        <v>52.73</v>
      </c>
      <c r="L141" s="7">
        <v>43863</v>
      </c>
      <c r="M141" s="5">
        <v>170.33</v>
      </c>
      <c r="N141" s="7">
        <v>43867</v>
      </c>
      <c r="O141" s="5">
        <v>1016.5</v>
      </c>
      <c r="P141" s="7">
        <v>43874</v>
      </c>
      <c r="Q141" s="5">
        <v>5985.67</v>
      </c>
      <c r="R141" s="7">
        <v>43881</v>
      </c>
      <c r="S141" s="5">
        <v>7963.78</v>
      </c>
      <c r="T141" s="7">
        <v>43888</v>
      </c>
      <c r="U141" s="5">
        <v>8201.68</v>
      </c>
      <c r="V141" s="7">
        <v>43888</v>
      </c>
      <c r="W141" s="5">
        <v>8201.68</v>
      </c>
      <c r="AF141" s="9">
        <f>AG141+AH141</f>
        <v>0</v>
      </c>
      <c r="AK141" s="9">
        <f>AF141+AI141</f>
        <v>0</v>
      </c>
      <c r="AN141" s="5" t="s">
        <v>113</v>
      </c>
      <c r="AO141" s="5"/>
    </row>
    <row r="142" spans="1:41" ht="12.5" x14ac:dyDescent="0.25">
      <c r="A142" s="5">
        <v>141</v>
      </c>
      <c r="B142" s="5" t="s">
        <v>30</v>
      </c>
      <c r="C142" s="5">
        <v>30</v>
      </c>
      <c r="D142" s="5">
        <v>0</v>
      </c>
      <c r="E142" s="7">
        <v>43856</v>
      </c>
      <c r="J142" s="7">
        <v>43859</v>
      </c>
      <c r="K142" s="5">
        <v>54.56</v>
      </c>
      <c r="L142" s="7">
        <v>43862</v>
      </c>
      <c r="M142" s="5">
        <v>367.32</v>
      </c>
      <c r="N142" s="7">
        <v>43865</v>
      </c>
      <c r="O142" s="5">
        <v>1758.95</v>
      </c>
      <c r="Y142" s="7">
        <v>43869</v>
      </c>
      <c r="Z142" s="5">
        <v>12684.45</v>
      </c>
      <c r="AF142" s="9">
        <f>AG142+AH142</f>
        <v>0</v>
      </c>
      <c r="AK142" s="9">
        <f>AF142+AI142</f>
        <v>0</v>
      </c>
    </row>
    <row r="143" spans="1:41" ht="12.5" x14ac:dyDescent="0.25">
      <c r="A143" s="5">
        <v>142</v>
      </c>
      <c r="B143" s="5" t="s">
        <v>30</v>
      </c>
      <c r="C143" s="5">
        <v>30</v>
      </c>
      <c r="D143" s="5">
        <v>10</v>
      </c>
      <c r="E143" s="7">
        <v>43856</v>
      </c>
      <c r="J143" s="7">
        <v>43859</v>
      </c>
      <c r="K143" s="5">
        <v>43.88</v>
      </c>
      <c r="L143" s="7">
        <v>43862</v>
      </c>
      <c r="M143" s="5">
        <v>104.87</v>
      </c>
      <c r="N143" s="7">
        <v>43866</v>
      </c>
      <c r="O143" s="5">
        <v>454.76</v>
      </c>
      <c r="Y143" s="7">
        <v>43878</v>
      </c>
      <c r="Z143" s="5">
        <v>6580.15</v>
      </c>
      <c r="AF143" s="9">
        <f>AG143+AH143</f>
        <v>0</v>
      </c>
      <c r="AK143" s="9">
        <f>AF143+AI143</f>
        <v>0</v>
      </c>
      <c r="AN143" s="5" t="s">
        <v>166</v>
      </c>
      <c r="AO143" s="5"/>
    </row>
    <row r="144" spans="1:41" ht="12.5" x14ac:dyDescent="0.25">
      <c r="A144" s="5">
        <v>143</v>
      </c>
      <c r="B144" s="5" t="s">
        <v>34</v>
      </c>
      <c r="C144" s="5">
        <v>30</v>
      </c>
      <c r="D144" s="5">
        <v>0</v>
      </c>
      <c r="E144" s="7">
        <v>43856</v>
      </c>
      <c r="G144" s="7">
        <v>43859</v>
      </c>
      <c r="H144" s="5">
        <v>3</v>
      </c>
      <c r="J144" s="7">
        <v>43859</v>
      </c>
      <c r="K144" s="5">
        <v>50.23</v>
      </c>
      <c r="L144" s="7">
        <v>43863</v>
      </c>
      <c r="M144" s="5">
        <v>157.22</v>
      </c>
      <c r="N144" s="7">
        <v>43867</v>
      </c>
      <c r="O144" s="5">
        <v>1978.36</v>
      </c>
      <c r="AA144" s="7">
        <v>43871</v>
      </c>
      <c r="AB144" s="5">
        <v>5</v>
      </c>
      <c r="AC144" s="5">
        <v>0</v>
      </c>
      <c r="AD144" s="5">
        <v>3886.85</v>
      </c>
      <c r="AE144" s="7">
        <v>43875</v>
      </c>
      <c r="AF144" s="9">
        <f>AG144+AH144</f>
        <v>101</v>
      </c>
      <c r="AG144" s="5">
        <v>68</v>
      </c>
      <c r="AH144" s="5">
        <v>33</v>
      </c>
      <c r="AI144" s="5">
        <v>103</v>
      </c>
      <c r="AJ144" s="5">
        <v>45</v>
      </c>
      <c r="AK144" s="9">
        <f>AF144+AI144</f>
        <v>204</v>
      </c>
      <c r="AO144" s="5" t="s">
        <v>167</v>
      </c>
    </row>
    <row r="145" spans="1:41" ht="12.5" x14ac:dyDescent="0.25">
      <c r="A145" s="5">
        <v>144</v>
      </c>
      <c r="B145" s="5" t="s">
        <v>34</v>
      </c>
      <c r="C145" s="5">
        <v>30</v>
      </c>
      <c r="D145" s="5">
        <v>10</v>
      </c>
      <c r="E145" s="7">
        <v>43856</v>
      </c>
      <c r="F145" s="7">
        <v>43882</v>
      </c>
      <c r="G145" s="7">
        <v>43859</v>
      </c>
      <c r="H145" s="5">
        <v>1</v>
      </c>
      <c r="J145" s="7">
        <v>43859</v>
      </c>
      <c r="K145" s="5">
        <v>44.55</v>
      </c>
      <c r="L145" s="7">
        <v>43864</v>
      </c>
      <c r="M145" s="5">
        <v>155.41999999999999</v>
      </c>
      <c r="N145" s="7">
        <v>43871</v>
      </c>
      <c r="O145" s="5">
        <v>472.36</v>
      </c>
      <c r="P145" s="7">
        <v>43878</v>
      </c>
      <c r="Q145" s="5">
        <v>1127.17</v>
      </c>
      <c r="AF145" s="9">
        <f>AG145+AH145</f>
        <v>0</v>
      </c>
      <c r="AK145" s="9">
        <f>AF145+AI145</f>
        <v>0</v>
      </c>
      <c r="AN145" s="5" t="s">
        <v>168</v>
      </c>
      <c r="AO145" s="5"/>
    </row>
    <row r="146" spans="1:41" ht="12.5" x14ac:dyDescent="0.25">
      <c r="A146" s="5">
        <v>145</v>
      </c>
      <c r="B146" s="5" t="s">
        <v>30</v>
      </c>
      <c r="C146" s="5">
        <v>30</v>
      </c>
      <c r="D146" s="5">
        <v>0</v>
      </c>
      <c r="E146" s="7">
        <v>43856</v>
      </c>
      <c r="J146" s="7">
        <v>43859</v>
      </c>
      <c r="K146" s="5">
        <v>39.69</v>
      </c>
      <c r="L146" s="7">
        <v>43862</v>
      </c>
      <c r="M146" s="5">
        <v>392.38</v>
      </c>
      <c r="N146" s="7">
        <v>43865</v>
      </c>
      <c r="O146" s="5">
        <v>2150.85</v>
      </c>
      <c r="Y146" s="7">
        <v>43868</v>
      </c>
      <c r="Z146" s="5">
        <v>9070.7999999999993</v>
      </c>
      <c r="AF146" s="9">
        <f>AG146+AH146</f>
        <v>0</v>
      </c>
      <c r="AK146" s="9">
        <f>AF146+AI146</f>
        <v>0</v>
      </c>
    </row>
    <row r="147" spans="1:41" ht="12.5" x14ac:dyDescent="0.25">
      <c r="A147" s="5">
        <v>146</v>
      </c>
      <c r="B147" s="5" t="s">
        <v>30</v>
      </c>
      <c r="C147" s="5">
        <v>30</v>
      </c>
      <c r="D147" s="5">
        <v>10</v>
      </c>
      <c r="E147" s="7">
        <v>43856</v>
      </c>
      <c r="J147" s="7">
        <v>43859</v>
      </c>
      <c r="K147" s="5">
        <v>49.95</v>
      </c>
      <c r="L147" s="7">
        <v>43862</v>
      </c>
      <c r="M147" s="5">
        <v>147.56</v>
      </c>
      <c r="N147" s="7">
        <v>43868</v>
      </c>
      <c r="O147" s="5">
        <v>900.13</v>
      </c>
      <c r="Y147" s="7">
        <v>43877</v>
      </c>
      <c r="Z147" s="5">
        <v>6658.26</v>
      </c>
      <c r="AF147" s="9">
        <f>AG147+AH147</f>
        <v>0</v>
      </c>
      <c r="AK147" s="9">
        <f>AF147+AI147</f>
        <v>0</v>
      </c>
      <c r="AN147" s="5" t="s">
        <v>164</v>
      </c>
      <c r="AO147" s="5"/>
    </row>
    <row r="148" spans="1:41" ht="12.5" x14ac:dyDescent="0.25">
      <c r="A148" s="5">
        <v>147</v>
      </c>
      <c r="B148" s="5" t="s">
        <v>34</v>
      </c>
      <c r="C148" s="5">
        <v>30</v>
      </c>
      <c r="D148" s="5">
        <v>0</v>
      </c>
      <c r="E148" s="7">
        <v>43856</v>
      </c>
      <c r="G148" s="7">
        <v>43859</v>
      </c>
      <c r="H148" s="5">
        <v>1</v>
      </c>
      <c r="J148" s="7">
        <v>43859</v>
      </c>
      <c r="K148" s="5">
        <v>47.01</v>
      </c>
      <c r="L148" s="7">
        <v>43862</v>
      </c>
      <c r="M148" s="5">
        <v>145.21</v>
      </c>
      <c r="N148" s="7">
        <v>43866</v>
      </c>
      <c r="O148" s="5">
        <v>1524.88</v>
      </c>
      <c r="AA148" s="7">
        <v>43870</v>
      </c>
      <c r="AB148" s="5">
        <v>5</v>
      </c>
      <c r="AC148" s="5">
        <v>0</v>
      </c>
      <c r="AD148" s="5">
        <v>3327.62</v>
      </c>
      <c r="AE148" s="7">
        <v>43875</v>
      </c>
      <c r="AF148" s="9">
        <f>AG148+AH148</f>
        <v>78</v>
      </c>
      <c r="AG148" s="5">
        <v>55</v>
      </c>
      <c r="AH148" s="5">
        <v>23</v>
      </c>
      <c r="AI148" s="5">
        <v>96</v>
      </c>
      <c r="AJ148" s="5">
        <v>44</v>
      </c>
      <c r="AK148" s="9">
        <f>AF148+AI148</f>
        <v>174</v>
      </c>
      <c r="AM148" s="5">
        <v>1</v>
      </c>
      <c r="AN148" s="13" t="s">
        <v>152</v>
      </c>
      <c r="AO148" s="13" t="s">
        <v>169</v>
      </c>
    </row>
    <row r="149" spans="1:41" ht="12.5" x14ac:dyDescent="0.25">
      <c r="A149" s="5">
        <v>148</v>
      </c>
      <c r="B149" s="5" t="s">
        <v>34</v>
      </c>
      <c r="C149" s="5">
        <v>30</v>
      </c>
      <c r="D149" s="5">
        <v>10</v>
      </c>
      <c r="E149" s="7">
        <v>43856</v>
      </c>
      <c r="F149" s="7">
        <v>43873</v>
      </c>
      <c r="G149" s="7">
        <v>43859</v>
      </c>
      <c r="H149" s="5">
        <v>1</v>
      </c>
      <c r="J149" s="7">
        <v>43859</v>
      </c>
      <c r="K149" s="5">
        <v>46.02</v>
      </c>
      <c r="L149" s="7">
        <v>43863</v>
      </c>
      <c r="M149" s="5">
        <v>181.69</v>
      </c>
      <c r="N149" s="7">
        <v>43868</v>
      </c>
      <c r="O149" s="5">
        <v>862.85</v>
      </c>
      <c r="AF149" s="9">
        <f>AG149+AH149</f>
        <v>0</v>
      </c>
      <c r="AK149" s="9">
        <f>AF149+AI149</f>
        <v>0</v>
      </c>
      <c r="AN149" s="13" t="s">
        <v>122</v>
      </c>
      <c r="AO149" s="13"/>
    </row>
    <row r="150" spans="1:41" ht="12.5" x14ac:dyDescent="0.25">
      <c r="A150" s="5">
        <v>149</v>
      </c>
      <c r="B150" s="5" t="s">
        <v>30</v>
      </c>
      <c r="C150" s="5">
        <v>30</v>
      </c>
      <c r="D150" s="5">
        <v>0</v>
      </c>
      <c r="E150" s="7">
        <v>43856</v>
      </c>
      <c r="J150" s="7">
        <v>43859</v>
      </c>
      <c r="K150" s="5">
        <v>47.63</v>
      </c>
      <c r="L150" s="7">
        <v>43861</v>
      </c>
      <c r="M150" s="5">
        <v>197.13</v>
      </c>
      <c r="N150" s="7">
        <v>43864</v>
      </c>
      <c r="O150" s="5">
        <v>3119.87</v>
      </c>
      <c r="Y150" s="7">
        <v>43867</v>
      </c>
      <c r="Z150" s="5">
        <v>10976.42</v>
      </c>
      <c r="AF150" s="9">
        <f>AG150+AH150</f>
        <v>0</v>
      </c>
      <c r="AK150" s="9">
        <f>AF150+AI150</f>
        <v>0</v>
      </c>
    </row>
    <row r="151" spans="1:41" ht="12.5" x14ac:dyDescent="0.25">
      <c r="A151" s="5">
        <v>150</v>
      </c>
      <c r="B151" s="5" t="s">
        <v>30</v>
      </c>
      <c r="C151" s="5">
        <v>30</v>
      </c>
      <c r="D151" s="5">
        <v>10</v>
      </c>
      <c r="E151" s="7">
        <v>43856</v>
      </c>
      <c r="J151" s="7">
        <v>43859</v>
      </c>
      <c r="K151" s="5">
        <v>41.71</v>
      </c>
      <c r="L151" s="7">
        <v>43862</v>
      </c>
      <c r="M151" s="5">
        <v>261.23</v>
      </c>
      <c r="N151" s="7">
        <v>43866</v>
      </c>
      <c r="O151" s="5">
        <v>1758.31</v>
      </c>
      <c r="Y151" s="7">
        <v>43872</v>
      </c>
      <c r="Z151" s="5">
        <v>5252.7</v>
      </c>
      <c r="AF151" s="9">
        <f>AG151+AH151</f>
        <v>0</v>
      </c>
      <c r="AK151" s="9">
        <f>AF151+AI151</f>
        <v>0</v>
      </c>
      <c r="AN151" s="5" t="s">
        <v>92</v>
      </c>
      <c r="AO151" s="5"/>
    </row>
    <row r="152" spans="1:41" ht="12.5" x14ac:dyDescent="0.25">
      <c r="A152" s="5">
        <v>151</v>
      </c>
      <c r="B152" s="5" t="s">
        <v>34</v>
      </c>
      <c r="C152" s="5">
        <v>30</v>
      </c>
      <c r="D152" s="5">
        <v>0</v>
      </c>
      <c r="E152" s="7">
        <v>43856</v>
      </c>
      <c r="G152" s="7">
        <v>43859</v>
      </c>
      <c r="H152" s="5">
        <v>1</v>
      </c>
      <c r="J152" s="7">
        <v>43859</v>
      </c>
      <c r="K152" s="5">
        <v>51.74</v>
      </c>
      <c r="L152" s="7">
        <v>43863</v>
      </c>
      <c r="M152" s="5">
        <v>151.88</v>
      </c>
      <c r="AA152" s="7">
        <v>43868</v>
      </c>
      <c r="AB152" s="5">
        <v>4</v>
      </c>
      <c r="AC152" s="5">
        <v>0</v>
      </c>
      <c r="AD152" s="5">
        <v>774.52</v>
      </c>
      <c r="AE152" s="7">
        <v>43872</v>
      </c>
      <c r="AF152" s="9">
        <f>AG152+AH152</f>
        <v>40</v>
      </c>
      <c r="AG152" s="5">
        <v>38</v>
      </c>
      <c r="AH152" s="5">
        <v>2</v>
      </c>
      <c r="AI152" s="5">
        <v>10</v>
      </c>
      <c r="AJ152" s="5">
        <v>34</v>
      </c>
      <c r="AK152" s="9">
        <f>AF152+AI152</f>
        <v>50</v>
      </c>
      <c r="AO152" s="5" t="s">
        <v>170</v>
      </c>
    </row>
    <row r="153" spans="1:41" ht="12.5" x14ac:dyDescent="0.25">
      <c r="A153" s="5">
        <v>152</v>
      </c>
      <c r="B153" s="5" t="s">
        <v>34</v>
      </c>
      <c r="C153" s="5">
        <v>30</v>
      </c>
      <c r="D153" s="5">
        <v>10</v>
      </c>
      <c r="E153" s="7">
        <v>43856</v>
      </c>
      <c r="F153" s="7">
        <v>43875</v>
      </c>
      <c r="G153" s="7">
        <v>43859</v>
      </c>
      <c r="H153" s="5">
        <v>1</v>
      </c>
      <c r="J153" s="7">
        <v>43859</v>
      </c>
      <c r="K153" s="5">
        <v>37.270000000000003</v>
      </c>
      <c r="L153" s="7">
        <v>43862</v>
      </c>
      <c r="M153" s="5">
        <v>130.16</v>
      </c>
      <c r="N153" s="7">
        <v>43866</v>
      </c>
      <c r="O153" s="5">
        <v>684.04</v>
      </c>
      <c r="P153" s="7">
        <v>43873</v>
      </c>
      <c r="Q153" s="5">
        <v>637.38</v>
      </c>
      <c r="AF153" s="9">
        <f>AG153+AH153</f>
        <v>0</v>
      </c>
      <c r="AK153" s="9">
        <f>AF153+AI153</f>
        <v>0</v>
      </c>
      <c r="AN153" s="5" t="s">
        <v>92</v>
      </c>
      <c r="AO153" s="5"/>
    </row>
    <row r="154" spans="1:41" ht="12.5" x14ac:dyDescent="0.25">
      <c r="A154" s="5">
        <v>153</v>
      </c>
      <c r="B154" s="5" t="s">
        <v>30</v>
      </c>
      <c r="C154" s="5">
        <v>30</v>
      </c>
      <c r="D154" s="5">
        <v>0</v>
      </c>
      <c r="E154" s="7">
        <v>43856</v>
      </c>
      <c r="J154" s="7">
        <v>43859</v>
      </c>
      <c r="K154" s="5">
        <v>44.58</v>
      </c>
      <c r="L154" s="7">
        <v>43861</v>
      </c>
      <c r="M154" s="5">
        <v>187.11</v>
      </c>
      <c r="N154" s="7">
        <v>43865</v>
      </c>
      <c r="O154" s="5">
        <v>1876.17</v>
      </c>
      <c r="Y154" s="7">
        <v>43868</v>
      </c>
      <c r="Z154" s="5">
        <v>10732.6</v>
      </c>
      <c r="AF154" s="9">
        <f>AG154+AH154</f>
        <v>0</v>
      </c>
      <c r="AK154" s="9">
        <f>AF154+AI154</f>
        <v>0</v>
      </c>
      <c r="AN154" s="5" t="s">
        <v>171</v>
      </c>
      <c r="AO154" s="5"/>
    </row>
    <row r="155" spans="1:41" ht="12.5" x14ac:dyDescent="0.25">
      <c r="A155" s="5">
        <v>154</v>
      </c>
      <c r="B155" s="5" t="s">
        <v>30</v>
      </c>
      <c r="C155" s="5">
        <v>30</v>
      </c>
      <c r="D155" s="5">
        <v>10</v>
      </c>
      <c r="E155" s="7">
        <v>43856</v>
      </c>
      <c r="J155" s="7">
        <v>43859</v>
      </c>
      <c r="K155" s="5">
        <v>44.11</v>
      </c>
      <c r="L155" s="7">
        <v>43862</v>
      </c>
      <c r="M155" s="5">
        <v>169.44</v>
      </c>
      <c r="N155" s="7">
        <v>43866</v>
      </c>
      <c r="O155" s="5">
        <v>1368.01</v>
      </c>
      <c r="Y155" s="7">
        <v>43871</v>
      </c>
      <c r="Z155" s="5">
        <v>7810.52</v>
      </c>
      <c r="AF155" s="9">
        <f>AG155+AH155</f>
        <v>0</v>
      </c>
      <c r="AK155" s="9">
        <f>AF155+AI155</f>
        <v>0</v>
      </c>
      <c r="AN155" s="5" t="s">
        <v>92</v>
      </c>
      <c r="AO155" s="5"/>
    </row>
    <row r="156" spans="1:41" ht="12.5" x14ac:dyDescent="0.25">
      <c r="A156" s="5">
        <v>155</v>
      </c>
      <c r="B156" s="5" t="s">
        <v>34</v>
      </c>
      <c r="C156" s="5">
        <v>30</v>
      </c>
      <c r="D156" s="5">
        <v>0</v>
      </c>
      <c r="E156" s="7">
        <v>43856</v>
      </c>
      <c r="G156" s="7">
        <v>43859</v>
      </c>
      <c r="H156" s="5">
        <v>1</v>
      </c>
      <c r="J156" s="7">
        <v>43859</v>
      </c>
      <c r="K156" s="5">
        <v>44.7</v>
      </c>
      <c r="L156" s="7">
        <v>43864</v>
      </c>
      <c r="M156" s="5">
        <v>242.12</v>
      </c>
      <c r="AA156" s="7">
        <v>43868</v>
      </c>
      <c r="AB156" s="5">
        <v>4</v>
      </c>
      <c r="AC156" s="5">
        <v>0</v>
      </c>
      <c r="AD156" s="5">
        <v>756.78</v>
      </c>
      <c r="AE156" s="7">
        <v>43872</v>
      </c>
      <c r="AF156" s="9">
        <f>AG156+AH156</f>
        <v>39</v>
      </c>
      <c r="AG156" s="5">
        <v>36</v>
      </c>
      <c r="AH156" s="5">
        <v>3</v>
      </c>
      <c r="AI156" s="5">
        <v>13</v>
      </c>
      <c r="AJ156" s="5">
        <v>30</v>
      </c>
      <c r="AK156" s="9">
        <f>AF156+AI156</f>
        <v>52</v>
      </c>
      <c r="AO156" s="5" t="s">
        <v>172</v>
      </c>
    </row>
    <row r="157" spans="1:41" ht="12.5" x14ac:dyDescent="0.25">
      <c r="A157" s="5">
        <v>156</v>
      </c>
      <c r="B157" s="5" t="s">
        <v>34</v>
      </c>
      <c r="C157" s="5">
        <v>30</v>
      </c>
      <c r="D157" s="5">
        <v>10</v>
      </c>
      <c r="E157" s="7">
        <v>43856</v>
      </c>
      <c r="G157" s="7">
        <v>43859</v>
      </c>
      <c r="H157" s="5">
        <v>1</v>
      </c>
      <c r="J157" s="7">
        <v>43859</v>
      </c>
      <c r="K157" s="5">
        <v>52.17</v>
      </c>
      <c r="L157" s="7">
        <v>43863</v>
      </c>
      <c r="M157" s="5">
        <v>232.91</v>
      </c>
      <c r="N157" s="7">
        <v>43871</v>
      </c>
      <c r="O157" s="5">
        <v>1016.27</v>
      </c>
      <c r="P157" s="7">
        <v>43878</v>
      </c>
      <c r="Q157" s="5">
        <v>1102.21</v>
      </c>
      <c r="V157" s="7">
        <v>43878</v>
      </c>
      <c r="W157" s="5">
        <v>1102.21</v>
      </c>
      <c r="AF157" s="9">
        <f>AG157+AH157</f>
        <v>0</v>
      </c>
      <c r="AK157" s="9">
        <f>AF157+AI157</f>
        <v>0</v>
      </c>
      <c r="AN157" s="5" t="s">
        <v>173</v>
      </c>
      <c r="AO157" s="5"/>
    </row>
    <row r="158" spans="1:41" ht="12.5" x14ac:dyDescent="0.25">
      <c r="A158" s="5">
        <v>157</v>
      </c>
      <c r="B158" s="5" t="s">
        <v>34</v>
      </c>
      <c r="C158" s="5">
        <v>30</v>
      </c>
      <c r="D158" s="5">
        <v>0</v>
      </c>
      <c r="E158" s="7">
        <v>43856</v>
      </c>
      <c r="G158" s="7">
        <v>43859</v>
      </c>
      <c r="H158" s="5">
        <v>1</v>
      </c>
      <c r="J158" s="7">
        <v>43859</v>
      </c>
      <c r="K158" s="5">
        <v>46.09</v>
      </c>
      <c r="L158" s="7">
        <v>43864</v>
      </c>
      <c r="M158" s="5">
        <v>226.16</v>
      </c>
      <c r="AA158" s="7">
        <v>43869</v>
      </c>
      <c r="AB158" s="5">
        <v>4</v>
      </c>
      <c r="AC158" s="5">
        <v>0</v>
      </c>
      <c r="AD158" s="5">
        <v>875.58</v>
      </c>
      <c r="AE158" s="7">
        <v>43873</v>
      </c>
      <c r="AF158" s="9">
        <f>AG158+AH158</f>
        <v>29</v>
      </c>
      <c r="AG158" s="5">
        <v>19</v>
      </c>
      <c r="AH158" s="5">
        <v>10</v>
      </c>
      <c r="AI158" s="5">
        <v>18</v>
      </c>
      <c r="AJ158" s="5">
        <v>14</v>
      </c>
      <c r="AK158" s="9">
        <f>AF158+AI158</f>
        <v>47</v>
      </c>
      <c r="AM158" s="5">
        <v>1</v>
      </c>
      <c r="AN158" s="13" t="s">
        <v>139</v>
      </c>
      <c r="AO158" s="13" t="s">
        <v>174</v>
      </c>
    </row>
    <row r="159" spans="1:41" ht="12.5" x14ac:dyDescent="0.25">
      <c r="A159" s="5">
        <v>158</v>
      </c>
      <c r="B159" s="5" t="s">
        <v>34</v>
      </c>
      <c r="C159" s="5">
        <v>30</v>
      </c>
      <c r="D159" s="5">
        <v>10</v>
      </c>
      <c r="E159" s="7">
        <v>43856</v>
      </c>
      <c r="F159" s="7">
        <v>43868</v>
      </c>
      <c r="G159" s="7">
        <v>43859</v>
      </c>
      <c r="H159" s="5">
        <v>1</v>
      </c>
      <c r="J159" s="7">
        <v>43859</v>
      </c>
      <c r="K159" s="5">
        <v>44.67</v>
      </c>
      <c r="L159" s="7">
        <v>43865</v>
      </c>
      <c r="M159" s="5">
        <v>176.42</v>
      </c>
      <c r="AF159" s="9">
        <f>AG159+AH159</f>
        <v>0</v>
      </c>
      <c r="AK159" s="9">
        <f>AF159+AI159</f>
        <v>0</v>
      </c>
      <c r="AN159" s="5" t="s">
        <v>175</v>
      </c>
      <c r="AO159" s="5"/>
    </row>
    <row r="160" spans="1:41" ht="12.5" x14ac:dyDescent="0.25">
      <c r="A160" s="5">
        <v>159</v>
      </c>
      <c r="B160" s="5" t="s">
        <v>34</v>
      </c>
      <c r="C160" s="5">
        <v>30</v>
      </c>
      <c r="D160" s="5">
        <v>10</v>
      </c>
      <c r="E160" s="7">
        <v>43856</v>
      </c>
      <c r="F160" s="7">
        <v>43882</v>
      </c>
      <c r="G160" s="7">
        <v>43859</v>
      </c>
      <c r="H160" s="5">
        <v>1</v>
      </c>
      <c r="J160" s="7">
        <v>43859</v>
      </c>
      <c r="K160" s="5">
        <v>48.25</v>
      </c>
      <c r="L160" s="7">
        <v>43865</v>
      </c>
      <c r="M160" s="5">
        <v>244.83</v>
      </c>
      <c r="N160" s="7"/>
      <c r="AF160" s="9">
        <f>AG160+AH160</f>
        <v>0</v>
      </c>
      <c r="AK160" s="9">
        <f>AF160+AI160</f>
        <v>0</v>
      </c>
    </row>
    <row r="161" spans="1:41" ht="12.5" x14ac:dyDescent="0.25">
      <c r="A161" s="5">
        <v>160</v>
      </c>
      <c r="B161" s="5" t="s">
        <v>34</v>
      </c>
      <c r="C161" s="5">
        <v>30</v>
      </c>
      <c r="D161" s="5">
        <v>0</v>
      </c>
      <c r="E161" s="7">
        <v>43856</v>
      </c>
      <c r="G161" s="7">
        <v>43859</v>
      </c>
      <c r="H161" s="5">
        <v>1</v>
      </c>
      <c r="J161" s="7">
        <v>43859</v>
      </c>
      <c r="K161" s="5">
        <v>44.03</v>
      </c>
      <c r="L161" s="7">
        <v>43863</v>
      </c>
      <c r="M161" s="5">
        <v>185.42</v>
      </c>
      <c r="N161" s="7"/>
      <c r="AA161" s="7">
        <v>43868</v>
      </c>
      <c r="AB161" s="5">
        <v>4</v>
      </c>
      <c r="AC161" s="5">
        <v>0</v>
      </c>
      <c r="AD161" s="5">
        <v>1153.19</v>
      </c>
      <c r="AE161" s="7">
        <v>43872</v>
      </c>
      <c r="AF161" s="9">
        <f>AG161+AH161</f>
        <v>57</v>
      </c>
      <c r="AG161" s="5">
        <v>54</v>
      </c>
      <c r="AH161" s="5">
        <v>3</v>
      </c>
      <c r="AI161" s="5">
        <v>16</v>
      </c>
      <c r="AJ161" s="5">
        <v>53</v>
      </c>
      <c r="AK161" s="9">
        <f>AF161+AI161</f>
        <v>73</v>
      </c>
      <c r="AO161" s="5" t="s">
        <v>176</v>
      </c>
    </row>
    <row r="162" spans="1:41" ht="12.5" x14ac:dyDescent="0.25">
      <c r="A162" s="5">
        <v>161</v>
      </c>
      <c r="B162" s="5" t="s">
        <v>30</v>
      </c>
      <c r="C162" s="5">
        <v>30</v>
      </c>
      <c r="D162" s="5">
        <v>0</v>
      </c>
      <c r="E162" s="7">
        <v>43856</v>
      </c>
      <c r="J162" s="7">
        <v>43859</v>
      </c>
      <c r="K162" s="5">
        <v>47.48</v>
      </c>
      <c r="L162" s="7">
        <v>43861</v>
      </c>
      <c r="M162" s="5">
        <v>184.93</v>
      </c>
      <c r="N162" s="7">
        <v>43865</v>
      </c>
      <c r="O162" s="5">
        <v>2376.17</v>
      </c>
      <c r="Y162" s="7">
        <v>43868</v>
      </c>
      <c r="Z162" s="5">
        <v>14482.4</v>
      </c>
      <c r="AF162" s="9">
        <f>AG162+AH162</f>
        <v>0</v>
      </c>
      <c r="AK162" s="9">
        <f>AF162+AI162</f>
        <v>0</v>
      </c>
    </row>
    <row r="163" spans="1:41" ht="12.5" x14ac:dyDescent="0.25">
      <c r="A163" s="5">
        <v>162</v>
      </c>
      <c r="B163" s="5" t="s">
        <v>30</v>
      </c>
      <c r="C163" s="5">
        <v>30</v>
      </c>
      <c r="D163" s="5">
        <v>10</v>
      </c>
      <c r="E163" s="7">
        <v>43856</v>
      </c>
      <c r="J163" s="7">
        <v>43859</v>
      </c>
      <c r="K163" s="5">
        <v>43.49</v>
      </c>
      <c r="L163" s="7">
        <v>43862</v>
      </c>
      <c r="M163" s="5">
        <v>166.45</v>
      </c>
      <c r="N163" s="7">
        <v>43869</v>
      </c>
      <c r="O163" s="5">
        <v>1314.45</v>
      </c>
      <c r="Y163" s="7">
        <v>43876</v>
      </c>
      <c r="Z163" s="5">
        <v>8198.23</v>
      </c>
      <c r="AF163" s="9">
        <f>AG163+AH163</f>
        <v>0</v>
      </c>
      <c r="AK163" s="9">
        <f>AF163+AI163</f>
        <v>0</v>
      </c>
      <c r="AN163" s="5" t="s">
        <v>164</v>
      </c>
      <c r="AO163" s="5"/>
    </row>
    <row r="164" spans="1:41" ht="12.5" x14ac:dyDescent="0.25">
      <c r="A164" s="5">
        <v>163</v>
      </c>
      <c r="B164" s="5" t="s">
        <v>34</v>
      </c>
      <c r="C164" s="5">
        <v>30</v>
      </c>
      <c r="D164" s="5">
        <v>0</v>
      </c>
      <c r="E164" s="7">
        <v>43856</v>
      </c>
      <c r="G164" s="7">
        <v>43859</v>
      </c>
      <c r="H164" s="5">
        <v>1</v>
      </c>
      <c r="J164" s="7">
        <v>43859</v>
      </c>
      <c r="K164" s="5">
        <v>46.1</v>
      </c>
      <c r="L164" s="7">
        <v>43863</v>
      </c>
      <c r="M164" s="5">
        <v>130.44</v>
      </c>
      <c r="N164" s="7">
        <v>43867</v>
      </c>
      <c r="O164" s="5">
        <v>974.6</v>
      </c>
      <c r="AA164" s="7">
        <v>43871</v>
      </c>
      <c r="AB164" s="5">
        <v>5</v>
      </c>
      <c r="AC164" s="5">
        <v>0</v>
      </c>
      <c r="AD164" s="5">
        <v>2726.57</v>
      </c>
      <c r="AE164" s="7">
        <v>43875</v>
      </c>
      <c r="AF164" s="9">
        <f>AG164+AH164</f>
        <v>106</v>
      </c>
      <c r="AG164" s="5">
        <v>75</v>
      </c>
      <c r="AH164" s="5">
        <v>31</v>
      </c>
      <c r="AI164" s="5">
        <v>16</v>
      </c>
      <c r="AJ164" s="5">
        <v>61</v>
      </c>
      <c r="AK164" s="9">
        <f>AF164+AI164</f>
        <v>122</v>
      </c>
      <c r="AO164" s="5" t="s">
        <v>177</v>
      </c>
    </row>
    <row r="165" spans="1:41" ht="12.5" x14ac:dyDescent="0.25">
      <c r="A165" s="5">
        <v>164</v>
      </c>
      <c r="B165" s="5" t="s">
        <v>30</v>
      </c>
      <c r="C165" s="5">
        <v>30</v>
      </c>
      <c r="D165" s="5">
        <v>0</v>
      </c>
      <c r="E165" s="7">
        <v>43856</v>
      </c>
      <c r="J165" s="7">
        <v>43859</v>
      </c>
      <c r="K165" s="5">
        <v>45.26</v>
      </c>
      <c r="L165" s="7">
        <v>43862</v>
      </c>
      <c r="M165" s="5">
        <v>367.93</v>
      </c>
      <c r="N165" s="7">
        <v>43866</v>
      </c>
      <c r="O165" s="5">
        <v>1061.1400000000001</v>
      </c>
      <c r="Y165" s="7">
        <v>43872</v>
      </c>
      <c r="Z165" s="5">
        <v>9142.86</v>
      </c>
      <c r="AF165" s="9">
        <f>AG165+AH165</f>
        <v>0</v>
      </c>
      <c r="AK165" s="9">
        <f>AF165+AI165</f>
        <v>0</v>
      </c>
    </row>
    <row r="166" spans="1:41" ht="12.5" x14ac:dyDescent="0.25">
      <c r="A166" s="5">
        <v>165</v>
      </c>
      <c r="B166" s="5" t="s">
        <v>30</v>
      </c>
      <c r="C166" s="5">
        <v>30</v>
      </c>
      <c r="D166" s="5">
        <v>10</v>
      </c>
      <c r="E166" s="7">
        <v>43856</v>
      </c>
      <c r="J166" s="7">
        <v>43859</v>
      </c>
      <c r="K166" s="5">
        <v>35.619999999999997</v>
      </c>
      <c r="L166" s="7">
        <v>43862</v>
      </c>
      <c r="M166" s="5">
        <v>361.64</v>
      </c>
      <c r="N166" s="7">
        <v>43865</v>
      </c>
      <c r="O166" s="5">
        <v>1138.3599999999999</v>
      </c>
      <c r="Y166" s="7">
        <v>43870</v>
      </c>
      <c r="Z166" s="5">
        <v>8050.5</v>
      </c>
      <c r="AF166" s="9">
        <f>AG166+AH166</f>
        <v>0</v>
      </c>
      <c r="AK166" s="9">
        <f>AF166+AI166</f>
        <v>0</v>
      </c>
      <c r="AN166" s="5" t="s">
        <v>92</v>
      </c>
      <c r="AO166" s="5"/>
    </row>
    <row r="167" spans="1:41" ht="12.5" x14ac:dyDescent="0.25">
      <c r="A167" s="5">
        <v>166</v>
      </c>
      <c r="B167" s="5" t="s">
        <v>34</v>
      </c>
      <c r="C167" s="5">
        <v>30</v>
      </c>
      <c r="D167" s="5">
        <v>0</v>
      </c>
      <c r="E167" s="7">
        <v>43856</v>
      </c>
      <c r="G167" s="7">
        <v>43859</v>
      </c>
      <c r="H167" s="5">
        <v>1</v>
      </c>
      <c r="J167" s="7">
        <v>43859</v>
      </c>
      <c r="K167" s="5">
        <v>40.61</v>
      </c>
      <c r="L167" s="7">
        <v>43863</v>
      </c>
      <c r="M167" s="5">
        <v>180.91</v>
      </c>
      <c r="AA167" s="7">
        <v>43868</v>
      </c>
      <c r="AB167" s="5">
        <v>4</v>
      </c>
      <c r="AC167" s="5">
        <v>1</v>
      </c>
      <c r="AD167" s="5">
        <v>919.93</v>
      </c>
      <c r="AE167" s="7">
        <v>43872</v>
      </c>
      <c r="AF167" s="9">
        <f>AG167+AH167</f>
        <v>26</v>
      </c>
      <c r="AG167" s="5">
        <v>22</v>
      </c>
      <c r="AH167" s="5">
        <v>4</v>
      </c>
      <c r="AI167" s="5">
        <v>12</v>
      </c>
      <c r="AJ167" s="5">
        <v>16</v>
      </c>
      <c r="AK167" s="9">
        <f>AF167+AI167</f>
        <v>38</v>
      </c>
      <c r="AN167" s="5" t="s">
        <v>178</v>
      </c>
      <c r="AO167" s="5" t="s">
        <v>179</v>
      </c>
    </row>
    <row r="168" spans="1:41" ht="12.5" x14ac:dyDescent="0.25">
      <c r="A168" s="5">
        <v>167</v>
      </c>
      <c r="B168" s="5" t="s">
        <v>34</v>
      </c>
      <c r="C168" s="5">
        <v>30</v>
      </c>
      <c r="D168" s="5">
        <v>10</v>
      </c>
      <c r="E168" s="7">
        <v>43856</v>
      </c>
      <c r="G168" s="7">
        <v>43859</v>
      </c>
      <c r="H168" s="5">
        <v>1</v>
      </c>
      <c r="J168" s="7">
        <v>43859</v>
      </c>
      <c r="K168" s="5">
        <v>41.12</v>
      </c>
      <c r="L168" s="7">
        <v>43865</v>
      </c>
      <c r="M168" s="5">
        <v>353.07</v>
      </c>
      <c r="N168" s="7">
        <v>43868</v>
      </c>
      <c r="O168" s="5">
        <v>918.62</v>
      </c>
      <c r="P168" s="7">
        <v>43875</v>
      </c>
      <c r="Q168" s="5">
        <v>4721.2700000000004</v>
      </c>
      <c r="R168" s="7">
        <v>43882</v>
      </c>
      <c r="S168" s="5">
        <v>15107.31</v>
      </c>
      <c r="T168" s="7">
        <v>43889</v>
      </c>
      <c r="U168" s="5">
        <v>18904.43</v>
      </c>
      <c r="V168" s="7">
        <v>43889</v>
      </c>
      <c r="W168" s="5">
        <v>18904.43</v>
      </c>
      <c r="AF168" s="9">
        <f>AG168+AH168</f>
        <v>0</v>
      </c>
      <c r="AK168" s="9">
        <f>AF168+AI168</f>
        <v>0</v>
      </c>
      <c r="AN168" s="5" t="s">
        <v>180</v>
      </c>
      <c r="AO168" s="5"/>
    </row>
    <row r="169" spans="1:41" ht="12.5" x14ac:dyDescent="0.25">
      <c r="A169" s="5">
        <v>168</v>
      </c>
      <c r="B169" s="5" t="s">
        <v>30</v>
      </c>
      <c r="C169" s="5">
        <v>30</v>
      </c>
      <c r="D169" s="5">
        <v>0</v>
      </c>
      <c r="E169" s="7">
        <v>43856</v>
      </c>
      <c r="J169" s="7">
        <v>43859</v>
      </c>
      <c r="K169" s="5">
        <v>34.82</v>
      </c>
      <c r="L169" s="7">
        <v>43862</v>
      </c>
      <c r="M169" s="5">
        <v>371.58</v>
      </c>
      <c r="N169" s="7">
        <v>43865</v>
      </c>
      <c r="O169" s="5">
        <v>2964.82</v>
      </c>
      <c r="Y169" s="7">
        <v>43868</v>
      </c>
      <c r="Z169" s="5">
        <v>12457.5</v>
      </c>
      <c r="AF169" s="9">
        <f>AG169+AH169</f>
        <v>0</v>
      </c>
      <c r="AK169" s="9">
        <f>AF169+AI169</f>
        <v>0</v>
      </c>
    </row>
    <row r="170" spans="1:41" ht="12.5" x14ac:dyDescent="0.25">
      <c r="A170" s="5">
        <v>169</v>
      </c>
      <c r="B170" s="5" t="s">
        <v>30</v>
      </c>
      <c r="C170" s="5">
        <v>30</v>
      </c>
      <c r="D170" s="5">
        <v>10</v>
      </c>
      <c r="E170" s="7">
        <v>43856</v>
      </c>
      <c r="J170" s="7">
        <v>43859</v>
      </c>
      <c r="K170" s="5">
        <v>44.44</v>
      </c>
      <c r="L170" s="7">
        <v>43862</v>
      </c>
      <c r="M170" s="5">
        <v>203.86</v>
      </c>
      <c r="N170" s="7">
        <v>43866</v>
      </c>
      <c r="O170" s="5">
        <v>1462.56</v>
      </c>
      <c r="Y170" s="7">
        <v>43871</v>
      </c>
      <c r="Z170" s="5">
        <v>6340.18</v>
      </c>
      <c r="AF170" s="9">
        <f>AG170+AH170</f>
        <v>0</v>
      </c>
      <c r="AK170" s="9">
        <f>AF170+AI170</f>
        <v>0</v>
      </c>
      <c r="AN170" s="5" t="s">
        <v>92</v>
      </c>
      <c r="AO170" s="5"/>
    </row>
    <row r="171" spans="1:41" ht="12.5" x14ac:dyDescent="0.25">
      <c r="A171" s="5">
        <v>170</v>
      </c>
      <c r="B171" s="5" t="s">
        <v>34</v>
      </c>
      <c r="C171" s="5">
        <v>30</v>
      </c>
      <c r="D171" s="5">
        <v>0</v>
      </c>
      <c r="E171" s="7">
        <v>43856</v>
      </c>
      <c r="G171" s="7">
        <v>43859</v>
      </c>
      <c r="H171" s="5">
        <v>1</v>
      </c>
      <c r="J171" s="7">
        <v>43859</v>
      </c>
      <c r="K171" s="5">
        <v>41.19</v>
      </c>
      <c r="L171" s="7">
        <v>43862</v>
      </c>
      <c r="M171" s="5">
        <v>456.8</v>
      </c>
      <c r="N171" s="7">
        <v>43865</v>
      </c>
      <c r="O171" s="5">
        <v>2979.12</v>
      </c>
      <c r="Y171" s="7">
        <v>43868</v>
      </c>
      <c r="Z171" s="5">
        <v>9632.1200000000008</v>
      </c>
      <c r="AF171" s="9">
        <f>AG171+AH171</f>
        <v>0</v>
      </c>
      <c r="AK171" s="9">
        <f>AF171+AI171</f>
        <v>0</v>
      </c>
      <c r="AN171" s="5" t="s">
        <v>178</v>
      </c>
      <c r="AO171" s="5"/>
    </row>
    <row r="172" spans="1:41" ht="12.5" x14ac:dyDescent="0.25">
      <c r="A172" s="5">
        <v>171</v>
      </c>
      <c r="B172" s="5" t="s">
        <v>34</v>
      </c>
      <c r="C172" s="5">
        <v>30</v>
      </c>
      <c r="D172" s="5">
        <v>10</v>
      </c>
      <c r="E172" s="7">
        <v>43856</v>
      </c>
      <c r="G172" s="7">
        <v>43859</v>
      </c>
      <c r="H172" s="5">
        <v>1</v>
      </c>
      <c r="J172" s="7">
        <v>43859</v>
      </c>
      <c r="K172" s="5">
        <v>39.590000000000003</v>
      </c>
      <c r="L172" s="7">
        <v>43862</v>
      </c>
      <c r="M172" s="5">
        <v>110.02</v>
      </c>
      <c r="N172" s="7">
        <v>43866</v>
      </c>
      <c r="O172" s="5">
        <v>428.36</v>
      </c>
      <c r="P172" s="7">
        <v>43873</v>
      </c>
      <c r="Q172" s="5">
        <v>1809.51</v>
      </c>
      <c r="R172" s="7">
        <v>43880</v>
      </c>
      <c r="S172" s="5">
        <v>7342.94</v>
      </c>
      <c r="T172" s="7">
        <v>43887</v>
      </c>
      <c r="U172" s="5">
        <v>9560.2099999999991</v>
      </c>
      <c r="V172" s="7">
        <v>43887</v>
      </c>
      <c r="W172" s="5">
        <v>9560.2099999999991</v>
      </c>
      <c r="AF172" s="9">
        <f>AG172+AH172</f>
        <v>0</v>
      </c>
      <c r="AK172" s="9">
        <f>AF172+AI172</f>
        <v>0</v>
      </c>
      <c r="AN172" s="5" t="s">
        <v>181</v>
      </c>
      <c r="AO172" s="5"/>
    </row>
    <row r="173" spans="1:41" ht="12.5" x14ac:dyDescent="0.25">
      <c r="A173" s="5">
        <v>172</v>
      </c>
      <c r="B173" s="5" t="s">
        <v>30</v>
      </c>
      <c r="C173" s="5">
        <v>30</v>
      </c>
      <c r="D173" s="5">
        <v>0</v>
      </c>
      <c r="E173" s="7">
        <v>43856</v>
      </c>
      <c r="J173" s="7">
        <v>43859</v>
      </c>
      <c r="K173" s="5">
        <v>54.37</v>
      </c>
      <c r="L173" s="7">
        <v>43861</v>
      </c>
      <c r="M173" s="5">
        <v>213.87</v>
      </c>
      <c r="N173" s="7">
        <v>43865</v>
      </c>
      <c r="O173" s="5">
        <v>3439.24</v>
      </c>
      <c r="Y173" s="7">
        <v>43868</v>
      </c>
      <c r="Z173" s="5">
        <v>12411.5</v>
      </c>
      <c r="AF173" s="9">
        <f>AG173+AH173</f>
        <v>0</v>
      </c>
      <c r="AK173" s="9">
        <f>AF173+AI173</f>
        <v>0</v>
      </c>
    </row>
    <row r="174" spans="1:41" ht="12.5" x14ac:dyDescent="0.25">
      <c r="A174" s="5">
        <v>173</v>
      </c>
      <c r="B174" s="5" t="s">
        <v>30</v>
      </c>
      <c r="C174" s="5">
        <v>30</v>
      </c>
      <c r="D174" s="5">
        <v>10</v>
      </c>
      <c r="E174" s="7">
        <v>43856</v>
      </c>
      <c r="J174" s="7">
        <v>43859</v>
      </c>
      <c r="K174" s="5">
        <v>45.57</v>
      </c>
      <c r="L174" s="7">
        <v>43862</v>
      </c>
      <c r="M174" s="5">
        <v>178.66</v>
      </c>
      <c r="N174" s="7">
        <v>43867</v>
      </c>
      <c r="O174" s="5">
        <v>1448.59</v>
      </c>
      <c r="Y174" s="7">
        <v>43873</v>
      </c>
      <c r="Z174" s="5">
        <v>8548.58</v>
      </c>
      <c r="AF174" s="9">
        <f>AG174+AH174</f>
        <v>0</v>
      </c>
      <c r="AK174" s="9">
        <f>AF174+AI174</f>
        <v>0</v>
      </c>
      <c r="AN174" s="5" t="s">
        <v>92</v>
      </c>
      <c r="AO174" s="5"/>
    </row>
    <row r="175" spans="1:41" ht="12.5" x14ac:dyDescent="0.25">
      <c r="A175" s="5">
        <v>174</v>
      </c>
      <c r="B175" s="5" t="s">
        <v>34</v>
      </c>
      <c r="C175" s="5">
        <v>30</v>
      </c>
      <c r="D175" s="5">
        <v>0</v>
      </c>
      <c r="E175" s="7">
        <v>43856</v>
      </c>
      <c r="G175" s="7">
        <v>43859</v>
      </c>
      <c r="H175" s="5">
        <v>1</v>
      </c>
      <c r="J175" s="7">
        <v>43859</v>
      </c>
      <c r="K175" s="5">
        <v>46.86</v>
      </c>
      <c r="L175" s="7">
        <v>43863</v>
      </c>
      <c r="M175" s="5">
        <v>225.06</v>
      </c>
      <c r="N175" s="7">
        <v>43867</v>
      </c>
      <c r="O175" s="5">
        <v>2444.37</v>
      </c>
      <c r="AA175" s="7">
        <v>43870</v>
      </c>
      <c r="AB175" s="5">
        <v>5</v>
      </c>
      <c r="AC175" s="5">
        <v>0</v>
      </c>
      <c r="AD175" s="5">
        <v>3895.35</v>
      </c>
      <c r="AE175" s="7">
        <v>43875</v>
      </c>
      <c r="AF175" s="9">
        <f>AG175+AH175</f>
        <v>71</v>
      </c>
      <c r="AG175" s="5">
        <v>46</v>
      </c>
      <c r="AH175" s="5">
        <v>25</v>
      </c>
      <c r="AI175" s="5">
        <v>33</v>
      </c>
      <c r="AJ175" s="5">
        <v>35</v>
      </c>
      <c r="AK175" s="9">
        <f>AF175+AI175</f>
        <v>104</v>
      </c>
      <c r="AM175" s="5">
        <v>1</v>
      </c>
      <c r="AN175" s="5" t="s">
        <v>182</v>
      </c>
      <c r="AO175" s="5" t="s">
        <v>183</v>
      </c>
    </row>
    <row r="176" spans="1:41" ht="12.5" x14ac:dyDescent="0.25">
      <c r="A176" s="5">
        <v>175</v>
      </c>
      <c r="B176" s="5" t="s">
        <v>34</v>
      </c>
      <c r="C176" s="5">
        <v>30</v>
      </c>
      <c r="D176" s="5">
        <v>10</v>
      </c>
      <c r="E176" s="7">
        <v>43856</v>
      </c>
      <c r="G176" s="7">
        <v>43859</v>
      </c>
      <c r="H176" s="5">
        <v>1</v>
      </c>
      <c r="J176" s="7">
        <v>43859</v>
      </c>
      <c r="K176" s="5">
        <v>47.06</v>
      </c>
      <c r="L176" s="7">
        <v>43863</v>
      </c>
      <c r="M176" s="5">
        <v>216.34</v>
      </c>
      <c r="N176" s="7">
        <v>43867</v>
      </c>
      <c r="O176" s="5">
        <v>1309.1600000000001</v>
      </c>
      <c r="P176" s="7">
        <v>43874</v>
      </c>
      <c r="Q176" s="5">
        <v>8968.3700000000008</v>
      </c>
      <c r="R176" s="7">
        <v>43881</v>
      </c>
      <c r="S176" s="5">
        <v>7211.92</v>
      </c>
      <c r="Y176" s="7">
        <v>43881</v>
      </c>
      <c r="Z176" s="5">
        <v>7211.92</v>
      </c>
      <c r="AF176" s="9">
        <f>AG176+AH176</f>
        <v>0</v>
      </c>
      <c r="AK176" s="9">
        <f>AF176+AI176</f>
        <v>0</v>
      </c>
      <c r="AN176" s="5" t="s">
        <v>184</v>
      </c>
      <c r="AO176" s="5"/>
    </row>
    <row r="177" spans="1:41" ht="12.5" x14ac:dyDescent="0.25">
      <c r="A177" s="5">
        <v>176</v>
      </c>
      <c r="B177" s="5" t="s">
        <v>30</v>
      </c>
      <c r="C177" s="5">
        <v>30</v>
      </c>
      <c r="D177" s="5">
        <v>0</v>
      </c>
      <c r="E177" s="7">
        <v>43856</v>
      </c>
      <c r="J177" s="7">
        <v>43859</v>
      </c>
      <c r="K177" s="5">
        <v>44.26</v>
      </c>
      <c r="L177" s="7">
        <v>43861</v>
      </c>
      <c r="M177" s="5">
        <v>177.1</v>
      </c>
      <c r="N177" s="7">
        <v>43865</v>
      </c>
      <c r="O177" s="5">
        <v>4243.8100000000004</v>
      </c>
      <c r="Y177" s="7">
        <v>43868</v>
      </c>
      <c r="Z177" s="5">
        <v>12985.8</v>
      </c>
      <c r="AF177" s="9">
        <f>AG177+AH177</f>
        <v>0</v>
      </c>
      <c r="AK177" s="9">
        <f>AF177+AI177</f>
        <v>0</v>
      </c>
    </row>
    <row r="178" spans="1:41" ht="12.5" x14ac:dyDescent="0.25">
      <c r="A178" s="5">
        <v>177</v>
      </c>
      <c r="B178" s="5" t="s">
        <v>30</v>
      </c>
      <c r="C178" s="5">
        <v>30</v>
      </c>
      <c r="D178" s="5">
        <v>10</v>
      </c>
      <c r="E178" s="7">
        <v>43856</v>
      </c>
      <c r="J178" s="7">
        <v>43859</v>
      </c>
      <c r="K178" s="5">
        <v>35.51</v>
      </c>
      <c r="L178" s="7">
        <v>43862</v>
      </c>
      <c r="M178" s="5">
        <v>236.18</v>
      </c>
      <c r="N178" s="7">
        <v>43866</v>
      </c>
      <c r="O178" s="5">
        <v>989.11</v>
      </c>
      <c r="Y178" s="7">
        <v>43872</v>
      </c>
      <c r="Z178" s="5">
        <v>7549.71</v>
      </c>
      <c r="AF178" s="9">
        <f>AG178+AH178</f>
        <v>0</v>
      </c>
      <c r="AK178" s="9">
        <f>AF178+AI178</f>
        <v>0</v>
      </c>
      <c r="AN178" s="5" t="s">
        <v>92</v>
      </c>
      <c r="AO178" s="5"/>
    </row>
    <row r="179" spans="1:41" ht="12.5" x14ac:dyDescent="0.25">
      <c r="A179" s="5">
        <v>178</v>
      </c>
      <c r="B179" s="5" t="s">
        <v>34</v>
      </c>
      <c r="C179" s="5">
        <v>30</v>
      </c>
      <c r="D179" s="5">
        <v>0</v>
      </c>
      <c r="E179" s="7">
        <v>43856</v>
      </c>
      <c r="G179" s="7">
        <v>43859</v>
      </c>
      <c r="H179" s="5">
        <v>2</v>
      </c>
      <c r="J179" s="7">
        <v>43859</v>
      </c>
      <c r="K179" s="5">
        <v>48.69</v>
      </c>
      <c r="L179" s="7">
        <v>43864</v>
      </c>
      <c r="M179" s="5">
        <v>219.63</v>
      </c>
      <c r="N179" s="7">
        <v>43867</v>
      </c>
      <c r="O179" s="5">
        <v>804.46</v>
      </c>
      <c r="AA179" s="7">
        <v>43870</v>
      </c>
      <c r="AB179" s="5">
        <v>5</v>
      </c>
      <c r="AC179" s="5">
        <v>0</v>
      </c>
      <c r="AD179" s="5">
        <v>1565.84</v>
      </c>
      <c r="AE179" s="7">
        <v>43875</v>
      </c>
      <c r="AF179" s="9">
        <f>AG179+AH179</f>
        <v>45</v>
      </c>
      <c r="AG179" s="5">
        <v>36</v>
      </c>
      <c r="AH179" s="5">
        <v>9</v>
      </c>
      <c r="AI179" s="5">
        <v>7</v>
      </c>
      <c r="AJ179" s="5">
        <v>31</v>
      </c>
      <c r="AK179" s="9">
        <f>AF179+AI179</f>
        <v>52</v>
      </c>
      <c r="AM179" s="5">
        <v>1</v>
      </c>
      <c r="AN179" s="5" t="s">
        <v>182</v>
      </c>
      <c r="AO179" s="5" t="s">
        <v>185</v>
      </c>
    </row>
    <row r="180" spans="1:41" ht="12.5" x14ac:dyDescent="0.25">
      <c r="A180" s="5">
        <v>179</v>
      </c>
      <c r="B180" s="5" t="s">
        <v>34</v>
      </c>
      <c r="C180" s="5">
        <v>30</v>
      </c>
      <c r="D180" s="5">
        <v>10</v>
      </c>
      <c r="E180" s="7">
        <v>43856</v>
      </c>
      <c r="G180" s="7">
        <v>43859</v>
      </c>
      <c r="H180" s="5">
        <v>1</v>
      </c>
      <c r="J180" s="7">
        <v>43859</v>
      </c>
      <c r="K180" s="5">
        <v>42.23</v>
      </c>
      <c r="L180" s="7">
        <v>43862</v>
      </c>
      <c r="M180" s="5">
        <v>163.30000000000001</v>
      </c>
      <c r="N180" s="7">
        <v>43866</v>
      </c>
      <c r="O180" s="5">
        <v>832.76</v>
      </c>
      <c r="P180" s="7">
        <v>43873</v>
      </c>
      <c r="Q180" s="5">
        <v>3371.42</v>
      </c>
      <c r="R180" s="7">
        <v>43880</v>
      </c>
      <c r="S180" s="5">
        <v>2991.32</v>
      </c>
      <c r="V180" s="7">
        <v>43881</v>
      </c>
      <c r="W180" s="5">
        <v>2787.28</v>
      </c>
      <c r="Y180" s="7"/>
      <c r="AF180" s="9">
        <f>AG180+AH180</f>
        <v>0</v>
      </c>
      <c r="AK180" s="9">
        <f>AF180+AI180</f>
        <v>0</v>
      </c>
      <c r="AN180" s="5" t="s">
        <v>186</v>
      </c>
      <c r="AO180" s="5"/>
    </row>
    <row r="181" spans="1:41" ht="12.5" x14ac:dyDescent="0.25">
      <c r="A181" s="5">
        <v>180</v>
      </c>
      <c r="B181" s="5" t="s">
        <v>34</v>
      </c>
      <c r="C181" s="5">
        <v>30</v>
      </c>
      <c r="D181" s="5">
        <v>10</v>
      </c>
      <c r="E181" s="7">
        <v>43856</v>
      </c>
      <c r="G181" s="7">
        <v>43859</v>
      </c>
      <c r="H181" s="5">
        <v>1</v>
      </c>
      <c r="J181" s="7">
        <v>43859</v>
      </c>
      <c r="K181" s="5">
        <v>43.31</v>
      </c>
      <c r="L181" s="7">
        <v>43863</v>
      </c>
      <c r="M181" s="5">
        <v>280.64</v>
      </c>
      <c r="N181" s="7">
        <v>43868</v>
      </c>
      <c r="O181" s="5">
        <v>2046.94</v>
      </c>
      <c r="P181" s="7">
        <v>43875</v>
      </c>
      <c r="Q181" s="5">
        <v>12957.27</v>
      </c>
      <c r="R181" s="7">
        <v>43882</v>
      </c>
      <c r="S181" s="5">
        <v>9982.4699999999993</v>
      </c>
      <c r="Y181" s="7">
        <v>43883</v>
      </c>
      <c r="Z181" s="5">
        <v>9656.83</v>
      </c>
      <c r="AF181" s="9">
        <f>AG181+AH181</f>
        <v>0</v>
      </c>
      <c r="AK181" s="9">
        <f>AF181+AI181</f>
        <v>0</v>
      </c>
      <c r="AN181" s="5" t="s">
        <v>187</v>
      </c>
      <c r="AO181" s="5"/>
    </row>
    <row r="182" spans="1:41" ht="12.5" x14ac:dyDescent="0.25">
      <c r="A182" s="5">
        <v>181</v>
      </c>
      <c r="B182" s="5" t="s">
        <v>30</v>
      </c>
      <c r="C182" s="5">
        <v>30</v>
      </c>
      <c r="D182" s="5">
        <v>0</v>
      </c>
      <c r="E182" s="7">
        <v>43856</v>
      </c>
      <c r="J182" s="7">
        <v>43859</v>
      </c>
      <c r="K182" s="5">
        <v>40.369999999999997</v>
      </c>
      <c r="L182" s="7">
        <v>43861</v>
      </c>
      <c r="M182" s="5">
        <v>158.86000000000001</v>
      </c>
      <c r="N182" s="7">
        <v>43865</v>
      </c>
      <c r="O182" s="5">
        <v>4461.34</v>
      </c>
      <c r="Y182" s="7">
        <v>43868</v>
      </c>
      <c r="Z182" s="5">
        <v>12873.6</v>
      </c>
      <c r="AF182" s="9">
        <f>AG182+AH182</f>
        <v>0</v>
      </c>
      <c r="AK182" s="9">
        <f>AF182+AI182</f>
        <v>0</v>
      </c>
    </row>
    <row r="183" spans="1:41" ht="12.5" x14ac:dyDescent="0.25">
      <c r="A183" s="5">
        <v>182</v>
      </c>
      <c r="B183" s="5" t="s">
        <v>30</v>
      </c>
      <c r="C183" s="5">
        <v>30</v>
      </c>
      <c r="D183" s="5">
        <v>10</v>
      </c>
      <c r="E183" s="7">
        <v>43856</v>
      </c>
      <c r="J183" s="7">
        <v>43859</v>
      </c>
      <c r="K183" s="5">
        <v>43.14</v>
      </c>
      <c r="L183" s="7">
        <v>43862</v>
      </c>
      <c r="M183" s="5">
        <v>187.24</v>
      </c>
      <c r="N183" s="7">
        <v>43866</v>
      </c>
      <c r="O183" s="5">
        <v>1170.8499999999999</v>
      </c>
      <c r="Y183" s="7">
        <v>43871</v>
      </c>
      <c r="Z183" s="5">
        <v>6406.41</v>
      </c>
      <c r="AF183" s="9">
        <f>AG183+AH183</f>
        <v>0</v>
      </c>
      <c r="AK183" s="9">
        <f>AF183+AI183</f>
        <v>0</v>
      </c>
      <c r="AN183" s="5" t="s">
        <v>92</v>
      </c>
      <c r="AO183" s="5"/>
    </row>
    <row r="184" spans="1:41" ht="12.5" x14ac:dyDescent="0.25">
      <c r="A184" s="5">
        <v>183</v>
      </c>
      <c r="B184" s="5" t="s">
        <v>30</v>
      </c>
      <c r="C184" s="5">
        <v>30</v>
      </c>
      <c r="D184" s="5">
        <v>0</v>
      </c>
      <c r="E184" s="7">
        <v>43856</v>
      </c>
      <c r="J184" s="7">
        <v>43859</v>
      </c>
      <c r="K184" s="5">
        <v>42.58</v>
      </c>
      <c r="L184" s="7">
        <v>43862</v>
      </c>
      <c r="M184" s="5">
        <v>761.8</v>
      </c>
      <c r="N184" s="7">
        <v>43865</v>
      </c>
      <c r="O184" s="5">
        <v>3838.28</v>
      </c>
      <c r="Y184" s="7">
        <v>43868</v>
      </c>
      <c r="Z184" s="5">
        <v>12956.7</v>
      </c>
      <c r="AF184" s="9">
        <f>AG184+AH184</f>
        <v>0</v>
      </c>
      <c r="AK184" s="9">
        <f>AF184+AI184</f>
        <v>0</v>
      </c>
    </row>
    <row r="185" spans="1:41" ht="12.5" x14ac:dyDescent="0.25">
      <c r="A185" s="5">
        <v>184</v>
      </c>
      <c r="B185" s="5" t="s">
        <v>30</v>
      </c>
      <c r="C185" s="5">
        <v>30</v>
      </c>
      <c r="D185" s="5">
        <v>10</v>
      </c>
      <c r="E185" s="7">
        <v>43856</v>
      </c>
      <c r="J185" s="7">
        <v>43859</v>
      </c>
      <c r="K185" s="5">
        <v>52.63</v>
      </c>
      <c r="L185" s="7">
        <v>43862</v>
      </c>
      <c r="M185" s="5">
        <v>162.57</v>
      </c>
      <c r="N185" s="7">
        <v>43867</v>
      </c>
      <c r="O185" s="5">
        <v>1189.92</v>
      </c>
      <c r="Y185" s="7">
        <v>43875</v>
      </c>
      <c r="Z185" s="5">
        <v>5655.54</v>
      </c>
      <c r="AF185" s="9">
        <f>AG185+AH185</f>
        <v>0</v>
      </c>
      <c r="AK185" s="9">
        <f>AF185+AI185</f>
        <v>0</v>
      </c>
      <c r="AN185" s="5" t="s">
        <v>92</v>
      </c>
      <c r="AO185" s="5"/>
    </row>
    <row r="186" spans="1:41" ht="12.5" x14ac:dyDescent="0.25">
      <c r="A186" s="5">
        <v>186</v>
      </c>
      <c r="B186" s="5" t="s">
        <v>34</v>
      </c>
      <c r="C186" s="5">
        <v>30</v>
      </c>
      <c r="D186" s="5">
        <v>10</v>
      </c>
      <c r="E186" s="7">
        <v>43856</v>
      </c>
      <c r="F186" s="7">
        <v>43871</v>
      </c>
      <c r="G186" s="7">
        <v>43859</v>
      </c>
      <c r="H186" s="5">
        <v>1</v>
      </c>
      <c r="J186" s="7">
        <v>43859</v>
      </c>
      <c r="K186" s="5">
        <v>44.64</v>
      </c>
      <c r="L186" s="7">
        <v>43865</v>
      </c>
      <c r="M186" s="5">
        <v>142.88</v>
      </c>
      <c r="AF186" s="9">
        <f>AG186+AH186</f>
        <v>0</v>
      </c>
      <c r="AK186" s="9">
        <f>AF186+AI186</f>
        <v>0</v>
      </c>
      <c r="AN186" s="5" t="s">
        <v>178</v>
      </c>
      <c r="AO186" s="5"/>
    </row>
    <row r="187" spans="1:41" ht="12.5" x14ac:dyDescent="0.25">
      <c r="A187" s="5">
        <v>187</v>
      </c>
      <c r="B187" s="5" t="s">
        <v>34</v>
      </c>
      <c r="C187" s="5">
        <v>30</v>
      </c>
      <c r="D187" s="5">
        <v>0</v>
      </c>
      <c r="E187" s="7">
        <v>43856</v>
      </c>
      <c r="G187" s="7">
        <v>43859</v>
      </c>
      <c r="H187" s="5">
        <v>2</v>
      </c>
      <c r="J187" s="7">
        <v>43859</v>
      </c>
      <c r="K187" s="5">
        <v>43.04</v>
      </c>
      <c r="L187" s="7">
        <v>43864</v>
      </c>
      <c r="M187" s="5">
        <v>247.11</v>
      </c>
      <c r="AA187" s="7">
        <v>43868</v>
      </c>
      <c r="AB187" s="5">
        <v>4</v>
      </c>
      <c r="AC187" s="5">
        <v>1</v>
      </c>
      <c r="AD187" s="5">
        <v>552.96</v>
      </c>
      <c r="AE187" s="7">
        <v>43872</v>
      </c>
      <c r="AF187" s="9">
        <f>AG187+AH187</f>
        <v>39</v>
      </c>
      <c r="AG187" s="5">
        <v>35</v>
      </c>
      <c r="AH187" s="5">
        <v>4</v>
      </c>
      <c r="AI187" s="5">
        <v>14</v>
      </c>
      <c r="AJ187" s="5">
        <v>28</v>
      </c>
      <c r="AK187" s="9">
        <f>AF187+AI187</f>
        <v>53</v>
      </c>
      <c r="AN187" s="5" t="s">
        <v>178</v>
      </c>
      <c r="AO187" s="5" t="s">
        <v>121</v>
      </c>
    </row>
    <row r="188" spans="1:41" ht="12.5" x14ac:dyDescent="0.25">
      <c r="A188" s="5">
        <v>188</v>
      </c>
      <c r="B188" s="5" t="s">
        <v>34</v>
      </c>
      <c r="C188" s="5">
        <v>30</v>
      </c>
      <c r="D188" s="5">
        <v>10</v>
      </c>
      <c r="E188" s="7">
        <v>43856</v>
      </c>
      <c r="G188" s="7">
        <v>43859</v>
      </c>
      <c r="H188" s="5">
        <v>1</v>
      </c>
      <c r="J188" s="7">
        <v>43859</v>
      </c>
      <c r="K188" s="5">
        <v>46.21</v>
      </c>
      <c r="L188" s="7">
        <v>43863</v>
      </c>
      <c r="M188" s="5">
        <v>112.87</v>
      </c>
      <c r="N188" s="7">
        <v>43869</v>
      </c>
      <c r="O188" s="5">
        <v>1222.3</v>
      </c>
      <c r="P188" s="7">
        <v>43876</v>
      </c>
      <c r="Q188" s="5">
        <v>8340.89</v>
      </c>
      <c r="R188" s="7">
        <v>43883</v>
      </c>
      <c r="S188" s="5">
        <v>9214.9699999999993</v>
      </c>
      <c r="Y188" s="7">
        <v>43889</v>
      </c>
      <c r="Z188" s="5">
        <v>7046.84</v>
      </c>
      <c r="AF188" s="9">
        <f>AG188+AH188</f>
        <v>0</v>
      </c>
      <c r="AK188" s="9">
        <f>AF188+AI188</f>
        <v>0</v>
      </c>
      <c r="AN188" s="5" t="s">
        <v>189</v>
      </c>
      <c r="AO188" s="5"/>
    </row>
    <row r="189" spans="1:41" ht="12.5" x14ac:dyDescent="0.25">
      <c r="A189" s="5">
        <v>189</v>
      </c>
      <c r="B189" s="5" t="s">
        <v>34</v>
      </c>
      <c r="C189" s="5">
        <v>30</v>
      </c>
      <c r="D189" s="5">
        <v>0</v>
      </c>
      <c r="E189" s="7">
        <v>43856</v>
      </c>
      <c r="G189" s="7">
        <v>43859</v>
      </c>
      <c r="H189" s="5">
        <v>3</v>
      </c>
      <c r="J189" s="7">
        <v>43859</v>
      </c>
      <c r="K189" s="5">
        <v>41.93</v>
      </c>
      <c r="L189" s="7">
        <v>43862</v>
      </c>
      <c r="M189" s="5">
        <v>354.6</v>
      </c>
      <c r="N189" s="7">
        <v>43865</v>
      </c>
      <c r="O189" s="5">
        <v>1612.53</v>
      </c>
      <c r="AA189" s="7">
        <v>43869</v>
      </c>
      <c r="AB189" s="5">
        <v>5</v>
      </c>
      <c r="AC189" s="5">
        <v>0</v>
      </c>
      <c r="AD189" s="5">
        <v>4212.3900000000003</v>
      </c>
      <c r="AE189" s="7">
        <v>43874</v>
      </c>
      <c r="AF189" s="9">
        <f>AG189+AH189</f>
        <v>126</v>
      </c>
      <c r="AG189" s="5">
        <v>115</v>
      </c>
      <c r="AH189" s="5">
        <v>11</v>
      </c>
      <c r="AI189" s="5">
        <v>142</v>
      </c>
      <c r="AJ189" s="5">
        <v>95</v>
      </c>
      <c r="AK189" s="9">
        <f>AF189+AI189</f>
        <v>268</v>
      </c>
      <c r="AM189" s="5">
        <v>1</v>
      </c>
      <c r="AN189" s="5" t="s">
        <v>190</v>
      </c>
      <c r="AO189" s="5" t="s">
        <v>191</v>
      </c>
    </row>
    <row r="190" spans="1:41" ht="12.5" x14ac:dyDescent="0.25">
      <c r="A190" s="5">
        <v>190</v>
      </c>
      <c r="B190" s="5" t="s">
        <v>34</v>
      </c>
      <c r="C190" s="5">
        <v>30</v>
      </c>
      <c r="D190" s="5">
        <v>10</v>
      </c>
      <c r="E190" s="7">
        <v>43856</v>
      </c>
      <c r="F190" s="7">
        <v>43862</v>
      </c>
      <c r="G190" s="7">
        <v>43859</v>
      </c>
      <c r="H190" s="5">
        <v>1</v>
      </c>
      <c r="J190" s="7">
        <v>43859</v>
      </c>
      <c r="K190" s="5">
        <v>41</v>
      </c>
      <c r="AF190" s="9">
        <f>AG190+AH190</f>
        <v>0</v>
      </c>
      <c r="AK190" s="9">
        <f>AF190+AI190</f>
        <v>0</v>
      </c>
      <c r="AN190" s="5" t="s">
        <v>192</v>
      </c>
      <c r="AO190" s="5"/>
    </row>
  </sheetData>
  <hyperlinks>
    <hyperlink ref="AA1" r:id="rId1" xr:uid="{00000000-0004-0000-0000-000000000000}"/>
    <hyperlink ref="AB1" r:id="rId2" xr:uid="{00000000-0004-0000-0000-000001000000}"/>
    <hyperlink ref="AC1" r:id="rId3" xr:uid="{00000000-0004-0000-0000-000002000000}"/>
    <hyperlink ref="AF1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21"/>
  <sheetViews>
    <sheetView workbookViewId="0"/>
  </sheetViews>
  <sheetFormatPr defaultColWidth="14.453125" defaultRowHeight="15.75" customHeight="1" x14ac:dyDescent="0.25"/>
  <sheetData>
    <row r="1" spans="2:10" ht="15.75" customHeight="1" x14ac:dyDescent="0.25">
      <c r="J1" s="5" t="s">
        <v>1</v>
      </c>
    </row>
    <row r="3" spans="2:10" x14ac:dyDescent="0.3">
      <c r="C3" s="6" t="s">
        <v>30</v>
      </c>
      <c r="E3" s="6" t="s">
        <v>34</v>
      </c>
    </row>
    <row r="4" spans="2:10" x14ac:dyDescent="0.3">
      <c r="C4" s="6" t="s">
        <v>35</v>
      </c>
      <c r="D4" s="6" t="s">
        <v>36</v>
      </c>
      <c r="E4" s="6" t="s">
        <v>35</v>
      </c>
      <c r="F4" s="6" t="s">
        <v>36</v>
      </c>
    </row>
    <row r="5" spans="2:10" x14ac:dyDescent="0.3">
      <c r="B5" s="6" t="s">
        <v>37</v>
      </c>
      <c r="C5" s="9">
        <f>COUNTIFS(Sheet1!B:B,"control",Sheet1!D:D,"0",Sheet1!J:J,"&lt;&gt;",Sheet1!L:L,"",Sheet1!F:F,"")</f>
        <v>0</v>
      </c>
      <c r="D5" s="10">
        <f>COUNTIFS(Sheet1!B:B,"control",Sheet1!D:D,"10",Sheet1!J:J,"&lt;&gt;",Sheet1!L:L,"",Sheet1!F:F,"")</f>
        <v>0</v>
      </c>
      <c r="E5" s="10">
        <f>COUNTIFS(Sheet1!B:B,"para",Sheet1!D:D,"0",Sheet1!J:J,"&lt;&gt;",Sheet1!L:L,"",Sheet1!F:F,"")</f>
        <v>0</v>
      </c>
      <c r="F5" s="10">
        <f>COUNTIFS(Sheet1!B:B,"para",Sheet1!D:D,"10",Sheet1!J:J,"&lt;&gt;",Sheet1!L:L,"",Sheet1!F:F,"")</f>
        <v>0</v>
      </c>
    </row>
    <row r="6" spans="2:10" x14ac:dyDescent="0.3">
      <c r="B6" s="6" t="s">
        <v>91</v>
      </c>
      <c r="C6" s="9">
        <f>COUNTIFS(Sheet1!B:B,"control",Sheet1!D:D,"0",Sheet1!F:F,"",Sheet1!L:L,"&lt;&gt;",Sheet1!N:N,"")</f>
        <v>0</v>
      </c>
      <c r="D6" s="10">
        <f>COUNTIFS(Sheet1!B:B,"control",Sheet1!D:D,"10",Sheet1!F:F,"",Sheet1!L:L,"&lt;&gt;",Sheet1!N:N,"")</f>
        <v>0</v>
      </c>
      <c r="E6" s="10">
        <f>COUNTIFS(Sheet1!B:B,"para",Sheet1!D:D,"0",Sheet1!F:F,"",Sheet1!L:L,"&lt;&gt;",Sheet1!N:N,"",Sheet1!AA:AA,"")</f>
        <v>0</v>
      </c>
      <c r="F6" s="10">
        <f>COUNTIFS(Sheet1!B:B,"para",Sheet1!D:D,"10",Sheet1!F:F,"",Sheet1!L:L,"&lt;&gt;",Sheet1!N:N,"")</f>
        <v>0</v>
      </c>
    </row>
    <row r="7" spans="2:10" x14ac:dyDescent="0.3">
      <c r="B7" s="6" t="s">
        <v>95</v>
      </c>
      <c r="C7" s="9">
        <f>COUNTIFS(Sheet1!B:B,"control",Sheet1!D:D,"0",Sheet1!F:F,"",Sheet1!N:N,"&lt;&gt;",Sheet1!V:V,"",Sheet1!Y:Y,"",Sheet1!AA:AA,"")</f>
        <v>0</v>
      </c>
      <c r="D7" s="11">
        <f>COUNTIFS(Sheet1!B:B,"control",Sheet1!D:D,"10",Sheet1!F:F,"",Sheet1!N:N,"&lt;&gt;",Sheet1!V:V,"",Sheet1!Y:Y,"",Sheet1!AA:AA,"")</f>
        <v>0</v>
      </c>
      <c r="E7" s="11">
        <f>COUNTIFS(Sheet1!B:B,"para",Sheet1!D:D,"0",Sheet1!F:F,"",Sheet1!N:N,"&lt;&gt;",Sheet1!V:V,"",Sheet1!Y:Y,"",Sheet1!AA:AA,"")</f>
        <v>0</v>
      </c>
      <c r="F7" s="11">
        <f>COUNTIFS(Sheet1!B:B,"para",Sheet1!D:D,"10",Sheet1!F:F,"",Sheet1!N:N,"&lt;&gt;",Sheet1!V:V,"",Sheet1!Y:Y,"",Sheet1!AA:AA,"")</f>
        <v>0</v>
      </c>
    </row>
    <row r="8" spans="2:10" x14ac:dyDescent="0.3">
      <c r="B8" s="6" t="s">
        <v>98</v>
      </c>
      <c r="C8" s="9">
        <f>COUNTIFS(Sheet1!B:B,"control",Sheet1!D:D,"0",Sheet1!F:F,"",Sheet1!Y:Y,"&lt;&gt;")</f>
        <v>43</v>
      </c>
      <c r="D8" s="12">
        <f>COUNTIFS(Sheet1!B:B,"control",Sheet1!D:D,"10",Sheet1!F:F,"",Sheet1!Y:Y,"&lt;&gt;")</f>
        <v>42</v>
      </c>
      <c r="E8" s="12">
        <f>COUNTIFS(Sheet1!B:B,"para",Sheet1!D:D,"0",Sheet1!F:F,"",Sheet1!Y:Y,"&lt;&gt;")</f>
        <v>1</v>
      </c>
      <c r="F8" s="12">
        <f>COUNTIFS(Sheet1!B:B,"para",Sheet1!D:D,"10",Sheet1!F:F,"",Sheet1!Y:Y,"&lt;&gt;")</f>
        <v>8</v>
      </c>
      <c r="H8" s="6" t="s">
        <v>101</v>
      </c>
    </row>
    <row r="9" spans="2:10" x14ac:dyDescent="0.3">
      <c r="B9" s="6" t="s">
        <v>102</v>
      </c>
      <c r="C9" s="9">
        <f>COUNTIFS(Sheet1!B:B,"control",Sheet1!D:D,"0",Sheet1!F:F,"",Sheet1!AA:AA,"&lt;&gt;")</f>
        <v>0</v>
      </c>
      <c r="D9" s="12">
        <f>COUNTIFS(Sheet1!B:B,"control",Sheet1!D:D,"10",Sheet1!F:F,"",Sheet1!AA:AA,"&lt;&gt;")</f>
        <v>0</v>
      </c>
      <c r="E9" s="12">
        <f>COUNTIFS(Sheet1!B:B,"para",Sheet1!D:D,"0",Sheet1!F:F,"",Sheet1!AA:AA,"&lt;&gt;")</f>
        <v>44</v>
      </c>
      <c r="F9" s="12">
        <f>COUNTIFS(Sheet1!B:B,"para",Sheet1!D:D,"10",Sheet1!F:F,"",Sheet1!AA:AA,"&lt;&gt;")</f>
        <v>0</v>
      </c>
      <c r="H9" s="12">
        <f>COUNTIFS(Sheet1!B:B,"para",Sheet1!D:D,"0",Sheet1!F:F,"",Sheet1!AA:AA,"&lt;&gt;",Sheet1!AM:AM,"1")</f>
        <v>15</v>
      </c>
      <c r="I9" s="9">
        <f>H9/E9</f>
        <v>0.34090909090909088</v>
      </c>
    </row>
    <row r="10" spans="2:10" x14ac:dyDescent="0.3">
      <c r="B10" s="6" t="s">
        <v>105</v>
      </c>
      <c r="C10" s="9">
        <f>COUNTIFS(Sheet1!B:B,"control",Sheet1!D:D,"0",Sheet1!F:F,"",Sheet1!V:V,"&lt;&gt;")</f>
        <v>0</v>
      </c>
      <c r="D10" s="12">
        <f>COUNTIFS(Sheet1!B:B,"control",Sheet1!D:D,"10",Sheet1!F:F,"",Sheet1!V:V,"&lt;&gt;")</f>
        <v>0</v>
      </c>
      <c r="E10" s="12">
        <f>COUNTIFS(Sheet1!B:B,"para",Sheet1!D:D,"0",Sheet1!F:F,"",Sheet1!V:V,"&lt;&gt;")</f>
        <v>2</v>
      </c>
      <c r="F10" s="12">
        <f>COUNTIFS(Sheet1!B:B,"para",Sheet1!D:D,"10",Sheet1!F:F,"",Sheet1!V:V,"&lt;&gt;")</f>
        <v>23</v>
      </c>
    </row>
    <row r="11" spans="2:10" x14ac:dyDescent="0.3">
      <c r="B11" s="6" t="s">
        <v>108</v>
      </c>
      <c r="C11" s="9">
        <f t="shared" ref="C11:F11" si="0">SUM(C5:C10)</f>
        <v>43</v>
      </c>
      <c r="D11" s="9">
        <f t="shared" si="0"/>
        <v>42</v>
      </c>
      <c r="E11" s="9">
        <f t="shared" si="0"/>
        <v>47</v>
      </c>
      <c r="F11" s="9">
        <f t="shared" si="0"/>
        <v>31</v>
      </c>
    </row>
    <row r="13" spans="2:10" x14ac:dyDescent="0.3">
      <c r="B13" s="6" t="s">
        <v>109</v>
      </c>
      <c r="C13" s="9">
        <f>COUNTIFS(Sheet1!B:B,"control",Sheet1!D:D,"0")</f>
        <v>45</v>
      </c>
      <c r="D13" s="14">
        <f>COUNTIFS(Sheet1!B:B,"control",Sheet1!D:D,"10")</f>
        <v>45</v>
      </c>
      <c r="E13" s="14">
        <f>COUNTIFS(Sheet1!B:B,"para",Sheet1!D:D,"0")</f>
        <v>49</v>
      </c>
      <c r="F13" s="14">
        <f>COUNTIFS(Sheet1!B:B,"para",Sheet1!D:D,"10")</f>
        <v>50</v>
      </c>
    </row>
    <row r="14" spans="2:10" x14ac:dyDescent="0.3">
      <c r="B14" s="6" t="s">
        <v>112</v>
      </c>
      <c r="C14" s="9">
        <f>COUNTIFS(Sheet1!B:B,"control",Sheet1!D:D,"0",Sheet1!F:F,"&lt;&gt;")</f>
        <v>2</v>
      </c>
      <c r="D14" s="15">
        <f>COUNTIFS(Sheet1!B:B,"control",Sheet1!D:D,"10",Sheet1!F:F,"&lt;&gt;")</f>
        <v>3</v>
      </c>
      <c r="E14" s="15">
        <f>COUNTIFS(Sheet1!B:B,"para",Sheet1!D:D,"0",Sheet1!F:F,"&lt;&gt;")</f>
        <v>2</v>
      </c>
      <c r="F14" s="15">
        <f>COUNTIFS(Sheet1!B:B,"para",Sheet1!D:D,"10",Sheet1!F:F,"&lt;&gt;")</f>
        <v>19</v>
      </c>
    </row>
    <row r="15" spans="2:10" x14ac:dyDescent="0.3">
      <c r="B15" s="6" t="s">
        <v>114</v>
      </c>
      <c r="C15" s="9">
        <f t="shared" ref="C15:F15" si="1">C11/C13</f>
        <v>0.9555555555555556</v>
      </c>
      <c r="D15" s="9">
        <f t="shared" si="1"/>
        <v>0.93333333333333335</v>
      </c>
      <c r="E15" s="9">
        <f t="shared" si="1"/>
        <v>0.95918367346938771</v>
      </c>
      <c r="F15" s="9">
        <f t="shared" si="1"/>
        <v>0.62</v>
      </c>
    </row>
    <row r="18" spans="2:11" x14ac:dyDescent="0.3">
      <c r="C18" s="6" t="s">
        <v>35</v>
      </c>
      <c r="D18" s="6" t="s">
        <v>36</v>
      </c>
      <c r="I18" s="6" t="s">
        <v>35</v>
      </c>
      <c r="J18" s="6" t="s">
        <v>36</v>
      </c>
    </row>
    <row r="19" spans="2:11" x14ac:dyDescent="0.3">
      <c r="B19" s="6" t="s">
        <v>115</v>
      </c>
      <c r="C19" s="9">
        <f>COUNTIFS(Sheet1!B:B,"para",Sheet1!D:D,"0",Sheet1!F:F,"",Sheet1!AA:AA,"&lt;&gt;",Sheet1!AI:AI,"")</f>
        <v>0</v>
      </c>
      <c r="D19" s="10">
        <f>COUNTIFS(Sheet1!B:B,"para",Sheet1!D:D,"10",Sheet1!F:F,"",Sheet1!AA:AA,"&lt;&gt;",Sheet1!AI:AI,"")</f>
        <v>0</v>
      </c>
      <c r="E19" s="9">
        <f t="shared" ref="E19:E20" si="2">SUM(C19:D19)</f>
        <v>0</v>
      </c>
      <c r="H19" s="6" t="s">
        <v>117</v>
      </c>
      <c r="I19" s="9">
        <f>COUNTIFS(Sheet1!B:B,"para",Sheet1!D:D,"0",Sheet1!F:F,"",Sheet1!AE:AE,"&lt;&gt;",Sheet1!AJ:AJ,"")</f>
        <v>1</v>
      </c>
      <c r="J19" s="10">
        <f>COUNTIFS(Sheet1!B:B,"para",Sheet1!D:D,"10",Sheet1!F:F,"",Sheet1!AE:AE,"&lt;&gt;",Sheet1!AJ:AJ,"")</f>
        <v>0</v>
      </c>
      <c r="K19" s="9">
        <f t="shared" ref="K19:K20" si="3">SUM(I19:J19)</f>
        <v>1</v>
      </c>
    </row>
    <row r="20" spans="2:11" x14ac:dyDescent="0.3">
      <c r="B20" s="6" t="s">
        <v>118</v>
      </c>
      <c r="C20" s="10">
        <f>COUNTIFS(Sheet1!B:B,"para",Sheet1!D:D,"0",Sheet1!F:F,"",Sheet1!AA:AA,"&lt;&gt;",Sheet1!AI:AI,"&lt;&gt;")</f>
        <v>44</v>
      </c>
      <c r="D20" s="10">
        <f>COUNTIFS(Sheet1!B:B,"para",Sheet1!D:D,"10",Sheet1!F:F,"",Sheet1!AA:AA,"&lt;&gt;",Sheet1!AI:AI,"&lt;&gt;")</f>
        <v>0</v>
      </c>
      <c r="E20" s="9">
        <f t="shared" si="2"/>
        <v>44</v>
      </c>
      <c r="H20" s="6" t="s">
        <v>119</v>
      </c>
      <c r="I20" s="10">
        <f>COUNTIFS(Sheet1!B:B,"para",Sheet1!D:D,"0",Sheet1!F:F,"",Sheet1!AE:AE,"&lt;&gt;",Sheet1!AJ:AJ,"&lt;&gt;")</f>
        <v>42</v>
      </c>
      <c r="J20" s="10">
        <f>COUNTIFS(Sheet1!B:B,"para",Sheet1!D:D,"10",Sheet1!F:F,"",Sheet1!AE:AE,"&lt;&gt;",Sheet1!AJ:AJ,"&lt;&gt;")</f>
        <v>0</v>
      </c>
      <c r="K20" s="9">
        <f t="shared" si="3"/>
        <v>42</v>
      </c>
    </row>
    <row r="21" spans="2:11" ht="15.75" customHeight="1" x14ac:dyDescent="0.25">
      <c r="E21" s="9">
        <f>SUM(E19:E20)</f>
        <v>44</v>
      </c>
      <c r="K21" s="9">
        <f>SUM(K19:K20)</f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43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sheetData>
    <row r="1" spans="1:38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22</v>
      </c>
      <c r="U1" s="3" t="s">
        <v>23</v>
      </c>
      <c r="V1" s="2" t="s">
        <v>24</v>
      </c>
      <c r="W1" s="2" t="s">
        <v>25</v>
      </c>
      <c r="X1" s="2" t="s">
        <v>26</v>
      </c>
      <c r="Y1" s="8" t="s">
        <v>27</v>
      </c>
      <c r="Z1" s="8" t="s">
        <v>28</v>
      </c>
      <c r="AA1" s="8" t="s">
        <v>29</v>
      </c>
      <c r="AB1" s="2" t="s">
        <v>31</v>
      </c>
      <c r="AC1" s="2" t="s">
        <v>32</v>
      </c>
      <c r="AD1" s="8" t="s">
        <v>33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 t="s">
        <v>45</v>
      </c>
      <c r="AL1" s="3" t="s">
        <v>46</v>
      </c>
    </row>
    <row r="4" spans="1:38" ht="15.75" customHeight="1" x14ac:dyDescent="0.25">
      <c r="A4" s="5" t="s">
        <v>0</v>
      </c>
      <c r="B4" s="5" t="s">
        <v>47</v>
      </c>
    </row>
    <row r="5" spans="1:38" ht="15.75" customHeight="1" x14ac:dyDescent="0.25">
      <c r="A5" s="5" t="s">
        <v>2</v>
      </c>
      <c r="B5" s="5" t="s">
        <v>48</v>
      </c>
    </row>
    <row r="6" spans="1:38" ht="15.75" customHeight="1" x14ac:dyDescent="0.25">
      <c r="A6" s="5" t="s">
        <v>3</v>
      </c>
      <c r="B6" s="5" t="s">
        <v>49</v>
      </c>
    </row>
    <row r="7" spans="1:38" ht="15.75" customHeight="1" x14ac:dyDescent="0.25">
      <c r="A7" s="5" t="s">
        <v>4</v>
      </c>
      <c r="B7" s="5" t="s">
        <v>50</v>
      </c>
    </row>
    <row r="8" spans="1:38" ht="15.75" customHeight="1" x14ac:dyDescent="0.25">
      <c r="A8" s="5" t="s">
        <v>5</v>
      </c>
      <c r="B8" s="5" t="s">
        <v>51</v>
      </c>
    </row>
    <row r="9" spans="1:38" ht="15.75" customHeight="1" x14ac:dyDescent="0.25">
      <c r="A9" s="5" t="s">
        <v>6</v>
      </c>
      <c r="B9" s="5" t="s">
        <v>52</v>
      </c>
    </row>
    <row r="10" spans="1:38" ht="15.75" customHeight="1" x14ac:dyDescent="0.25">
      <c r="A10" s="5" t="s">
        <v>7</v>
      </c>
      <c r="B10" s="5" t="s">
        <v>53</v>
      </c>
    </row>
    <row r="11" spans="1:38" ht="15.75" customHeight="1" x14ac:dyDescent="0.25">
      <c r="A11" s="5" t="s">
        <v>8</v>
      </c>
      <c r="B11" s="5" t="s">
        <v>54</v>
      </c>
    </row>
    <row r="12" spans="1:38" ht="15.75" customHeight="1" x14ac:dyDescent="0.25">
      <c r="A12" s="5" t="s">
        <v>9</v>
      </c>
      <c r="B12" s="5" t="s">
        <v>55</v>
      </c>
    </row>
    <row r="13" spans="1:38" ht="15.75" customHeight="1" x14ac:dyDescent="0.25">
      <c r="A13" s="5" t="s">
        <v>10</v>
      </c>
      <c r="B13" s="5" t="s">
        <v>56</v>
      </c>
    </row>
    <row r="14" spans="1:38" ht="15.75" customHeight="1" x14ac:dyDescent="0.25">
      <c r="A14" s="5" t="s">
        <v>11</v>
      </c>
      <c r="B14" s="5" t="s">
        <v>57</v>
      </c>
    </row>
    <row r="15" spans="1:38" ht="15.75" customHeight="1" x14ac:dyDescent="0.25">
      <c r="A15" s="5" t="s">
        <v>12</v>
      </c>
      <c r="B15" s="5" t="s">
        <v>58</v>
      </c>
    </row>
    <row r="16" spans="1:38" ht="15.75" customHeight="1" x14ac:dyDescent="0.25">
      <c r="A16" s="5" t="s">
        <v>13</v>
      </c>
      <c r="B16" s="5" t="s">
        <v>59</v>
      </c>
    </row>
    <row r="17" spans="1:2" ht="15.75" customHeight="1" x14ac:dyDescent="0.25">
      <c r="A17" s="5" t="s">
        <v>14</v>
      </c>
      <c r="B17" s="5" t="s">
        <v>60</v>
      </c>
    </row>
    <row r="18" spans="1:2" ht="15.75" customHeight="1" x14ac:dyDescent="0.25">
      <c r="A18" s="5" t="s">
        <v>15</v>
      </c>
      <c r="B18" s="5" t="s">
        <v>61</v>
      </c>
    </row>
    <row r="19" spans="1:2" ht="15.75" customHeight="1" x14ac:dyDescent="0.25">
      <c r="A19" s="5" t="s">
        <v>16</v>
      </c>
      <c r="B19" s="5" t="s">
        <v>62</v>
      </c>
    </row>
    <row r="20" spans="1:2" ht="15.75" customHeight="1" x14ac:dyDescent="0.25">
      <c r="A20" s="5" t="s">
        <v>17</v>
      </c>
      <c r="B20" s="5" t="s">
        <v>63</v>
      </c>
    </row>
    <row r="21" spans="1:2" ht="15.75" customHeight="1" x14ac:dyDescent="0.25">
      <c r="A21" s="5" t="s">
        <v>18</v>
      </c>
      <c r="B21" s="5" t="s">
        <v>64</v>
      </c>
    </row>
    <row r="22" spans="1:2" ht="15.75" customHeight="1" x14ac:dyDescent="0.25">
      <c r="A22" s="5" t="s">
        <v>19</v>
      </c>
      <c r="B22" s="5" t="s">
        <v>66</v>
      </c>
    </row>
    <row r="23" spans="1:2" ht="12.5" x14ac:dyDescent="0.25">
      <c r="A23" s="5" t="s">
        <v>20</v>
      </c>
      <c r="B23" s="5" t="s">
        <v>67</v>
      </c>
    </row>
    <row r="24" spans="1:2" ht="12.5" x14ac:dyDescent="0.25">
      <c r="A24" s="5" t="s">
        <v>21</v>
      </c>
      <c r="B24" s="5" t="s">
        <v>68</v>
      </c>
    </row>
    <row r="25" spans="1:2" ht="12.5" x14ac:dyDescent="0.25">
      <c r="A25" s="5" t="s">
        <v>22</v>
      </c>
      <c r="B25" s="5" t="s">
        <v>69</v>
      </c>
    </row>
    <row r="26" spans="1:2" ht="12.5" x14ac:dyDescent="0.25">
      <c r="A26" s="5" t="s">
        <v>23</v>
      </c>
      <c r="B26" s="5" t="s">
        <v>70</v>
      </c>
    </row>
    <row r="27" spans="1:2" ht="12.5" x14ac:dyDescent="0.25">
      <c r="A27" s="5" t="s">
        <v>24</v>
      </c>
      <c r="B27" s="5" t="s">
        <v>71</v>
      </c>
    </row>
    <row r="28" spans="1:2" ht="12.5" x14ac:dyDescent="0.25">
      <c r="A28" s="5" t="s">
        <v>25</v>
      </c>
      <c r="B28" s="5" t="s">
        <v>72</v>
      </c>
    </row>
    <row r="29" spans="1:2" ht="12.5" x14ac:dyDescent="0.25">
      <c r="A29" s="5" t="s">
        <v>26</v>
      </c>
      <c r="B29" s="5" t="s">
        <v>73</v>
      </c>
    </row>
    <row r="30" spans="1:2" ht="12.5" x14ac:dyDescent="0.25">
      <c r="A30" s="5" t="s">
        <v>27</v>
      </c>
      <c r="B30" s="5" t="s">
        <v>74</v>
      </c>
    </row>
    <row r="31" spans="1:2" ht="12.5" x14ac:dyDescent="0.25">
      <c r="A31" s="5" t="s">
        <v>28</v>
      </c>
      <c r="B31" s="5" t="s">
        <v>75</v>
      </c>
    </row>
    <row r="32" spans="1:2" ht="12.5" x14ac:dyDescent="0.25">
      <c r="A32" s="5" t="s">
        <v>29</v>
      </c>
      <c r="B32" s="5" t="s">
        <v>76</v>
      </c>
    </row>
    <row r="33" spans="1:2" ht="12.5" x14ac:dyDescent="0.25">
      <c r="A33" s="5" t="s">
        <v>77</v>
      </c>
      <c r="B33" s="5" t="s">
        <v>78</v>
      </c>
    </row>
    <row r="34" spans="1:2" ht="12.5" x14ac:dyDescent="0.25">
      <c r="A34" s="5" t="s">
        <v>32</v>
      </c>
      <c r="B34" s="5" t="s">
        <v>79</v>
      </c>
    </row>
    <row r="35" spans="1:2" ht="12.5" x14ac:dyDescent="0.25">
      <c r="A35" s="5" t="s">
        <v>33</v>
      </c>
      <c r="B35" s="5" t="s">
        <v>80</v>
      </c>
    </row>
    <row r="36" spans="1:2" ht="12.5" x14ac:dyDescent="0.25">
      <c r="A36" s="5" t="s">
        <v>38</v>
      </c>
      <c r="B36" s="5" t="s">
        <v>81</v>
      </c>
    </row>
    <row r="37" spans="1:2" ht="12.5" x14ac:dyDescent="0.25">
      <c r="A37" s="5" t="s">
        <v>39</v>
      </c>
      <c r="B37" s="5" t="s">
        <v>83</v>
      </c>
    </row>
    <row r="38" spans="1:2" ht="12.5" x14ac:dyDescent="0.25">
      <c r="A38" s="5" t="s">
        <v>40</v>
      </c>
      <c r="B38" s="5" t="s">
        <v>84</v>
      </c>
    </row>
    <row r="39" spans="1:2" ht="12.5" x14ac:dyDescent="0.25">
      <c r="A39" s="5" t="s">
        <v>41</v>
      </c>
      <c r="B39" s="5" t="s">
        <v>85</v>
      </c>
    </row>
    <row r="40" spans="1:2" ht="12.5" x14ac:dyDescent="0.25">
      <c r="A40" s="5" t="s">
        <v>42</v>
      </c>
      <c r="B40" s="5" t="s">
        <v>86</v>
      </c>
    </row>
    <row r="41" spans="1:2" ht="12.5" x14ac:dyDescent="0.25">
      <c r="A41" s="5" t="s">
        <v>43</v>
      </c>
      <c r="B41" s="5" t="s">
        <v>87</v>
      </c>
    </row>
    <row r="42" spans="1:2" ht="12.5" x14ac:dyDescent="0.25">
      <c r="A42" s="5" t="s">
        <v>45</v>
      </c>
      <c r="B42" s="5" t="s">
        <v>88</v>
      </c>
    </row>
    <row r="43" spans="1:2" ht="12.5" x14ac:dyDescent="0.25">
      <c r="A43" s="5" t="s">
        <v>46</v>
      </c>
      <c r="B43" s="5" t="s">
        <v>89</v>
      </c>
    </row>
  </sheetData>
  <hyperlinks>
    <hyperlink ref="Y1" r:id="rId1" xr:uid="{00000000-0004-0000-0200-000000000000}"/>
    <hyperlink ref="Z1" r:id="rId2" xr:uid="{00000000-0004-0000-0200-000001000000}"/>
    <hyperlink ref="AA1" r:id="rId3" xr:uid="{00000000-0004-0000-0200-000002000000}"/>
    <hyperlink ref="AD1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D46C-F83F-4677-9497-E1FCED809AF2}">
  <dimension ref="A1:AO2"/>
  <sheetViews>
    <sheetView workbookViewId="0">
      <selection sqref="A1:XFD1"/>
    </sheetView>
  </sheetViews>
  <sheetFormatPr defaultRowHeight="12.5" x14ac:dyDescent="0.25"/>
  <sheetData>
    <row r="1" spans="1:41" ht="15.7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4" t="s">
        <v>27</v>
      </c>
      <c r="AB1" s="4" t="s">
        <v>28</v>
      </c>
      <c r="AC1" s="4" t="s">
        <v>29</v>
      </c>
      <c r="AD1" s="6" t="s">
        <v>31</v>
      </c>
      <c r="AE1" s="6" t="s">
        <v>32</v>
      </c>
      <c r="AF1" s="4" t="s">
        <v>33</v>
      </c>
      <c r="AG1" s="6" t="s">
        <v>38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  <c r="AM1" s="6" t="s">
        <v>44</v>
      </c>
      <c r="AN1" s="6" t="s">
        <v>45</v>
      </c>
      <c r="AO1" s="6" t="s">
        <v>46</v>
      </c>
    </row>
    <row r="2" spans="1:41" x14ac:dyDescent="0.25">
      <c r="A2" s="5">
        <v>185</v>
      </c>
      <c r="B2" s="5" t="s">
        <v>34</v>
      </c>
      <c r="C2" s="5">
        <v>30</v>
      </c>
      <c r="D2" s="5">
        <v>0</v>
      </c>
      <c r="E2" s="7">
        <v>43856</v>
      </c>
      <c r="F2" s="7">
        <v>43883</v>
      </c>
      <c r="G2" s="7">
        <v>43859</v>
      </c>
      <c r="H2" s="5">
        <v>2</v>
      </c>
      <c r="J2" s="7">
        <v>43859</v>
      </c>
      <c r="K2" s="5">
        <v>43.29</v>
      </c>
      <c r="L2" s="7">
        <v>43865</v>
      </c>
      <c r="M2" s="5">
        <v>71.31</v>
      </c>
      <c r="N2" s="7">
        <v>43871</v>
      </c>
      <c r="O2" s="5">
        <v>235.51</v>
      </c>
      <c r="P2" s="7">
        <v>43878</v>
      </c>
      <c r="Q2" s="5">
        <v>2228.66</v>
      </c>
      <c r="AA2" s="7"/>
      <c r="AB2" s="5"/>
      <c r="AC2" s="5"/>
      <c r="AF2" s="9">
        <f>AG2+AH2</f>
        <v>0</v>
      </c>
      <c r="AK2" s="9">
        <f>AF2+AI2</f>
        <v>0</v>
      </c>
      <c r="AN2" s="5" t="s">
        <v>188</v>
      </c>
      <c r="AO2" s="5"/>
    </row>
  </sheetData>
  <hyperlinks>
    <hyperlink ref="AA1" r:id="rId1" xr:uid="{36FB1E4B-BCDC-400A-BB5B-73327D94DA7B}"/>
    <hyperlink ref="AB1" r:id="rId2" xr:uid="{CC85FA38-CECA-443A-B954-77673F2D1640}"/>
    <hyperlink ref="AC1" r:id="rId3" xr:uid="{83F72617-955C-4E4C-810E-73B0E52CCE5E}"/>
    <hyperlink ref="AF1" r:id="rId4" xr:uid="{075D3768-2AC2-4FDE-8780-9E84FB9DF5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counts</vt:lpstr>
      <vt:lpstr>readme</vt:lpstr>
      <vt:lpstr>discarded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melmo</cp:lastModifiedBy>
  <dcterms:modified xsi:type="dcterms:W3CDTF">2020-03-09T19:14:00Z</dcterms:modified>
</cp:coreProperties>
</file>