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ys\Downloads\"/>
    </mc:Choice>
  </mc:AlternateContent>
  <xr:revisionPtr revIDLastSave="0" documentId="13_ncr:1_{20A16092-B6ED-4018-94D1-E304713AC1C3}" xr6:coauthVersionLast="47" xr6:coauthVersionMax="47" xr10:uidLastSave="{00000000-0000-0000-0000-000000000000}"/>
  <bookViews>
    <workbookView xWindow="28680" yWindow="-120" windowWidth="29040" windowHeight="15840" xr2:uid="{C80F2BF4-0F74-43AF-B349-0D5A7AD2C309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APP!$B$15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G3" i="2"/>
  <c r="A10" i="2"/>
  <c r="A9" i="2"/>
  <c r="A11" i="2"/>
  <c r="A12" i="2"/>
  <c r="A13" i="2"/>
  <c r="A14" i="2"/>
  <c r="A15" i="2"/>
  <c r="A16" i="2"/>
  <c r="A17" i="2"/>
  <c r="A18" i="2"/>
  <c r="A19" i="2"/>
  <c r="A20" i="2"/>
  <c r="A8" i="2"/>
  <c r="A3" i="2"/>
  <c r="A4" i="2"/>
  <c r="A5" i="2"/>
  <c r="A6" i="2"/>
  <c r="A7" i="2"/>
  <c r="D21" i="1"/>
  <c r="D22" i="1" s="1"/>
  <c r="D15" i="1"/>
  <c r="C25" i="1"/>
  <c r="D25" i="1" s="1"/>
  <c r="C26" i="1"/>
  <c r="D26" i="1" s="1"/>
  <c r="C27" i="1"/>
  <c r="D27" i="1" s="1"/>
  <c r="C28" i="1"/>
  <c r="D28" i="1" s="1"/>
  <c r="C29" i="1"/>
  <c r="D29" i="1" s="1"/>
  <c r="D42" i="1" l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<sst xmlns="http://schemas.openxmlformats.org/spreadsheetml/2006/main" count="70" uniqueCount="34">
  <si>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</si>
  <si>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</si>
  <si>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</si>
  <si>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Patrimônios acumulados?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</si>
  <si>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</si>
  <si>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</si>
  <si>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</si>
  <si>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</si>
  <si>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</si>
  <si>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</si>
  <si>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</si>
  <si>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</si>
  <si>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</si>
  <si>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</si>
  <si>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CONFIGURAÇÕES</t>
  </si>
  <si>
    <t>CENÁRIOS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</si>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</sst>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57">
    <xf numFmtId="0" fontId="0" fillId="0" borderId="0" xfId="0"/>
    <xf numFmtId="0" fontId="5" fillId="4" borderId="0" xfId="0" applyFont="1" applyFill="1"/>
    <xf numFmtId="0" fontId="4" fillId="2" borderId="2" xfId="0" applyFont="1" applyFill="1" applyBorder="1" applyAlignment="1">
      <alignment horizontal="center" vertical="center"/>
    </xf>
    <xf numFmtId="8" fontId="0" fillId="3" borderId="4" xfId="0" applyNumberFormat="1" applyFill="1" applyBorder="1"/>
    <xf numFmtId="8" fontId="0" fillId="3" borderId="5" xfId="0" applyNumberFormat="1" applyFill="1" applyBorder="1"/>
    <xf numFmtId="8" fontId="0" fillId="3" borderId="7" xfId="0" applyNumberFormat="1" applyFill="1" applyBorder="1"/>
    <xf numFmtId="8" fontId="0" fillId="3" borderId="9" xfId="0" applyNumberFormat="1" applyFill="1" applyBorder="1"/>
    <xf numFmtId="8" fontId="0" fillId="3" borderId="10" xfId="0" applyNumberFormat="1" applyFill="1" applyBorder="1"/>
    <xf numFmtId="16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16" xfId="1" applyNumberFormat="1" applyFont="1" applyBorder="1" applyAlignment="1">
      <alignment horizontal="center" vertical="center"/>
    </xf>
    <xf numFmtId="8" fontId="1" fillId="3" borderId="16" xfId="0" applyNumberFormat="1" applyFont="1" applyFill="1" applyBorder="1" applyAlignment="1">
      <alignment horizontal="center" vertical="center"/>
    </xf>
    <xf numFmtId="8" fontId="1" fillId="3" borderId="19" xfId="0" applyNumberFormat="1" applyFont="1" applyFill="1" applyBorder="1" applyAlignment="1">
      <alignment horizontal="center" vertical="center"/>
    </xf>
    <xf numFmtId="164" fontId="0" fillId="0" borderId="25" xfId="0" applyNumberFormat="1" applyBorder="1" applyAlignment="1">
      <alignment horizontal="left"/>
    </xf>
    <xf numFmtId="0" fontId="6" fillId="3" borderId="3" xfId="0" applyFont="1" applyFill="1" applyBorder="1" applyAlignment="1">
      <alignment horizontal="left" indent="2"/>
    </xf>
    <xf numFmtId="0" fontId="6" fillId="3" borderId="6" xfId="0" applyFont="1" applyFill="1" applyBorder="1" applyAlignment="1">
      <alignment horizontal="left" indent="2"/>
    </xf>
    <xf numFmtId="0" fontId="6" fillId="3" borderId="8" xfId="0" applyFont="1" applyFill="1" applyBorder="1" applyAlignment="1">
      <alignment horizontal="left" indent="2"/>
    </xf>
    <xf numFmtId="10" fontId="0" fillId="0" borderId="25" xfId="0" applyNumberFormat="1" applyBorder="1" applyAlignment="1">
      <alignment horizontal="center" vertical="center"/>
    </xf>
    <xf numFmtId="164" fontId="0" fillId="3" borderId="28" xfId="0" applyNumberForma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9" fontId="0" fillId="0" borderId="2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8" fillId="7" borderId="0" xfId="2"/>
    <xf numFmtId="9" fontId="8" fillId="7" borderId="0" xfId="2" applyNumberFormat="1"/>
    <xf numFmtId="0" fontId="7" fillId="9" borderId="1" xfId="0" applyFont="1" applyFill="1" applyBorder="1" applyAlignment="1">
      <alignment horizontal="center"/>
    </xf>
    <xf numFmtId="0" fontId="7" fillId="9" borderId="30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0" fontId="0" fillId="9" borderId="33" xfId="0" applyFill="1" applyBorder="1"/>
    <xf numFmtId="0" fontId="0" fillId="9" borderId="29" xfId="0" applyFill="1" applyBorder="1"/>
    <xf numFmtId="164" fontId="1" fillId="9" borderId="34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indent="2"/>
    </xf>
    <xf numFmtId="0" fontId="6" fillId="6" borderId="15" xfId="0" applyFont="1" applyFill="1" applyBorder="1" applyAlignment="1">
      <alignment horizontal="left" indent="2"/>
    </xf>
    <xf numFmtId="0" fontId="7" fillId="3" borderId="14" xfId="0" applyFont="1" applyFill="1" applyBorder="1" applyAlignment="1">
      <alignment horizontal="left" indent="2"/>
    </xf>
    <xf numFmtId="0" fontId="7" fillId="3" borderId="15" xfId="0" applyFont="1" applyFill="1" applyBorder="1" applyAlignment="1">
      <alignment horizontal="left" indent="2"/>
    </xf>
    <xf numFmtId="0" fontId="7" fillId="3" borderId="17" xfId="0" applyFont="1" applyFill="1" applyBorder="1" applyAlignment="1">
      <alignment horizontal="left" indent="2"/>
    </xf>
    <xf numFmtId="0" fontId="7" fillId="3" borderId="18" xfId="0" applyFont="1" applyFill="1" applyBorder="1" applyAlignment="1">
      <alignment horizontal="left" indent="2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indent="2"/>
    </xf>
    <xf numFmtId="0" fontId="6" fillId="0" borderId="24" xfId="0" applyFont="1" applyBorder="1" applyAlignment="1">
      <alignment horizontal="left" indent="2"/>
    </xf>
    <xf numFmtId="0" fontId="6" fillId="3" borderId="26" xfId="0" applyFont="1" applyFill="1" applyBorder="1" applyAlignment="1">
      <alignment horizontal="left" indent="2"/>
    </xf>
    <xf numFmtId="0" fontId="6" fillId="3" borderId="27" xfId="0" applyFont="1" applyFill="1" applyBorder="1" applyAlignment="1">
      <alignment horizontal="left" indent="2"/>
    </xf>
  </cellXfs>
  <cellStyles count="3">
    <cellStyle name="Neutro" xfId="2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182561</xdr:colOff>
      <xdr:row>0</xdr:row>
      <xdr:rowOff>88900</xdr:rowOff>
    </xdr:from>
    <xdr:to>
      <xdr:col>4</xdr:col>
      <xdr:colOff>7937</xdr:colOff>
      <xdr:row>10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B030E8-6EB6-474C-A4B1-0592417B13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82561" y="88900"/>
          <a:ext cx="7270751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05CD-040B-447D-AEB3-ADCF545CFC12}">
  <dimension ref="A11:D42"/>
  <sheetViews>
    <sheetView showGridLines="0" tabSelected="1" zoomScaleNormal="100" workbookViewId="0">
      <selection activeCell="D22" sqref="D22"/>
    </sheetView>
  </sheetViews>
  <sheetFormatPr defaultRowHeight="15" x14ac:dyDescent="0.25"/>
  <cols>
    <col min="1" max="1" width="3.140625" customWidth="1"/>
    <col min="2" max="3" width="48.140625" customWidth="1"/>
    <col min="4" max="4" width="12.42578125" bestFit="1" customWidth="1"/>
    <col min="5" max="5" width="12.5703125" customWidth="1"/>
    <col min="6" max="6" width="12" customWidth="1"/>
  </cols>
  <sheetData>
    <row r="11" spans="2:4" ht="15.75" thickBot="1" x14ac:dyDescent="0.3"/>
    <row r="12" spans="2:4" ht="26.25" x14ac:dyDescent="0.25">
      <c r="B12" s="39" t="s">
        <v>14</v>
      </c>
      <c r="C12" s="40"/>
      <c r="D12" s="41"/>
    </row>
    <row r="13" spans="2:4" ht="18.75" customHeight="1" x14ac:dyDescent="0.25">
      <c r="B13" s="53" t="s">
        <v>13</v>
      </c>
      <c r="C13" s="54"/>
      <c r="D13" s="13">
        <v>5000</v>
      </c>
    </row>
    <row r="14" spans="2:4" ht="18.75" customHeight="1" x14ac:dyDescent="0.25">
      <c r="B14" s="53" t="s">
        <v>12</v>
      </c>
      <c r="C14" s="54"/>
      <c r="D14" s="17">
        <v>0.01</v>
      </c>
    </row>
    <row r="15" spans="2:4" ht="18.75" customHeight="1" thickBot="1" x14ac:dyDescent="0.3">
      <c r="B15" s="55" t="s">
        <v>33</v>
      </c>
      <c r="C15" s="56"/>
      <c r="D15" s="18">
        <f>D13*30%</f>
        <v>1500</v>
      </c>
    </row>
    <row r="16" spans="2:4" ht="15.75" thickBot="1" x14ac:dyDescent="0.3"/>
    <row r="17" spans="1:4" ht="30" customHeight="1" x14ac:dyDescent="0.25">
      <c r="B17" s="50" t="s">
        <v>5</v>
      </c>
      <c r="C17" s="51"/>
      <c r="D17" s="52"/>
    </row>
    <row r="18" spans="1:4" ht="22.5" customHeight="1" x14ac:dyDescent="0.25">
      <c r="B18" s="44" t="s">
        <v>0</v>
      </c>
      <c r="C18" s="45"/>
      <c r="D18" s="8">
        <v>500</v>
      </c>
    </row>
    <row r="19" spans="1:4" ht="22.5" customHeight="1" x14ac:dyDescent="0.25">
      <c r="B19" s="44" t="s">
        <v>1</v>
      </c>
      <c r="C19" s="45"/>
      <c r="D19" s="9">
        <v>5</v>
      </c>
    </row>
    <row r="20" spans="1:4" ht="22.5" customHeight="1" x14ac:dyDescent="0.25">
      <c r="B20" s="44" t="s">
        <v>2</v>
      </c>
      <c r="C20" s="45"/>
      <c r="D20" s="10">
        <v>1.0789999999999999E-2</v>
      </c>
    </row>
    <row r="21" spans="1:4" ht="22.5" customHeight="1" x14ac:dyDescent="0.25">
      <c r="B21" s="46" t="s">
        <v>3</v>
      </c>
      <c r="C21" s="47"/>
      <c r="D21" s="11">
        <f>FV(taxa_mensal,qtd_anos*12,aporte*-1)</f>
        <v>41888.456999243819</v>
      </c>
    </row>
    <row r="22" spans="1:4" ht="22.5" customHeight="1" thickBot="1" x14ac:dyDescent="0.3">
      <c r="B22" s="48" t="s">
        <v>4</v>
      </c>
      <c r="C22" s="49"/>
      <c r="D22" s="12">
        <f>patrimonio*rendimento_carteira</f>
        <v>418.88456999243817</v>
      </c>
    </row>
    <row r="23" spans="1:4" ht="15.75" thickBot="1" x14ac:dyDescent="0.3"/>
    <row r="24" spans="1:4" ht="26.25" x14ac:dyDescent="0.25">
      <c r="B24" s="42" t="s">
        <v>15</v>
      </c>
      <c r="C24" s="43"/>
      <c r="D24" s="2" t="s">
        <v>11</v>
      </c>
    </row>
    <row r="25" spans="1:4" ht="15.75" x14ac:dyDescent="0.25">
      <c r="A25" s="1">
        <v>2</v>
      </c>
      <c r="B25" s="14" t="s">
        <v>6</v>
      </c>
      <c r="C25" s="3">
        <f>FV($D$20,$A25*12,$D$18*-1)</f>
        <v>13613.813648822608</v>
      </c>
      <c r="D25" s="4">
        <f>C25*rendimento_carteira</f>
        <v>136.13813648822608</v>
      </c>
    </row>
    <row r="26" spans="1:4" ht="15.75" x14ac:dyDescent="0.25">
      <c r="A26" s="1">
        <v>5</v>
      </c>
      <c r="B26" s="15" t="s">
        <v>7</v>
      </c>
      <c r="C26" s="5">
        <f>FV($D$20,$A26*12,$D$18*-1)</f>
        <v>41888.456999243819</v>
      </c>
      <c r="D26" s="4">
        <f>C26*rendimento_carteira</f>
        <v>418.88456999243817</v>
      </c>
    </row>
    <row r="27" spans="1:4" ht="15.75" x14ac:dyDescent="0.25">
      <c r="A27" s="1">
        <v>10</v>
      </c>
      <c r="B27" s="15" t="s">
        <v>8</v>
      </c>
      <c r="C27" s="5">
        <f>FV($D$20,$A27*12,$D$18*-1)</f>
        <v>121642.1062650861</v>
      </c>
      <c r="D27" s="4">
        <f>C27*rendimento_carteira</f>
        <v>1216.4210626508609</v>
      </c>
    </row>
    <row r="28" spans="1:4" ht="15.75" x14ac:dyDescent="0.25">
      <c r="A28" s="1">
        <v>20</v>
      </c>
      <c r="B28" s="15" t="s">
        <v>9</v>
      </c>
      <c r="C28" s="5">
        <f>FV($D$20,$A28*12,$D$18*-1)</f>
        <v>562599.20004854025</v>
      </c>
      <c r="D28" s="4">
        <f>C28*rendimento_carteira</f>
        <v>5625.992000485403</v>
      </c>
    </row>
    <row r="29" spans="1:4" ht="16.5" thickBot="1" x14ac:dyDescent="0.3">
      <c r="A29" s="1">
        <v>30</v>
      </c>
      <c r="B29" s="16" t="s">
        <v>10</v>
      </c>
      <c r="C29" s="6">
        <f>FV($D$20,$A29*12,$D$18*-1)</f>
        <v>2161084.8275023573</v>
      </c>
      <c r="D29" s="7">
        <f>C29*rendimento_carteira</f>
        <v>21610.848275023574</v>
      </c>
    </row>
    <row r="32" spans="1:4" ht="15.75" x14ac:dyDescent="0.25">
      <c r="B32" s="19" t="s">
        <v>19</v>
      </c>
      <c r="C32" s="37" t="s">
        <v>16</v>
      </c>
      <c r="D32" s="37"/>
    </row>
    <row r="33" spans="2:4" x14ac:dyDescent="0.25">
      <c r="B33" s="20" t="s">
        <v>18</v>
      </c>
      <c r="C33" s="38">
        <v>500</v>
      </c>
      <c r="D33" s="38"/>
    </row>
    <row r="34" spans="2:4" ht="15.75" thickBot="1" x14ac:dyDescent="0.3"/>
    <row r="35" spans="2:4" ht="15.75" x14ac:dyDescent="0.25">
      <c r="B35" s="29" t="s">
        <v>20</v>
      </c>
      <c r="C35" s="30" t="s">
        <v>21</v>
      </c>
      <c r="D35" s="31" t="s">
        <v>22</v>
      </c>
    </row>
    <row r="36" spans="2:4" x14ac:dyDescent="0.25">
      <c r="B36" s="32" t="s">
        <v>23</v>
      </c>
      <c r="C36" s="22">
        <f>VLOOKUP($C$32&amp;"-"&amp;B36,Planilha2!$A:$D,4,FALSE)</f>
        <v>0.32</v>
      </c>
      <c r="D36" s="33">
        <f>C36*$C$33</f>
        <v>160</v>
      </c>
    </row>
    <row r="37" spans="2:4" x14ac:dyDescent="0.25">
      <c r="B37" s="32" t="s">
        <v>24</v>
      </c>
      <c r="C37" s="22">
        <f>VLOOKUP($C$32&amp;"-"&amp;B37,Planilha2!$A:$D,4,FALSE)</f>
        <v>0.35</v>
      </c>
      <c r="D37" s="33">
        <f t="shared" ref="D37:D41" si="0">C37*$C$33</f>
        <v>175</v>
      </c>
    </row>
    <row r="38" spans="2:4" x14ac:dyDescent="0.25">
      <c r="B38" s="32" t="s">
        <v>25</v>
      </c>
      <c r="C38" s="22">
        <f>VLOOKUP($C$32&amp;"-"&amp;B38,Planilha2!$A:$D,4,FALSE)</f>
        <v>0.08</v>
      </c>
      <c r="D38" s="33">
        <f t="shared" si="0"/>
        <v>40</v>
      </c>
    </row>
    <row r="39" spans="2:4" x14ac:dyDescent="0.25">
      <c r="B39" s="32" t="s">
        <v>26</v>
      </c>
      <c r="C39" s="22">
        <f>VLOOKUP($C$32&amp;"-"&amp;B39,Planilha2!$A:$D,4,FALSE)</f>
        <v>0.05</v>
      </c>
      <c r="D39" s="33">
        <f t="shared" si="0"/>
        <v>25</v>
      </c>
    </row>
    <row r="40" spans="2:4" x14ac:dyDescent="0.25">
      <c r="B40" s="32" t="s">
        <v>27</v>
      </c>
      <c r="C40" s="22">
        <f>VLOOKUP($C$32&amp;"-"&amp;B40,Planilha2!$A:$D,4,FALSE)</f>
        <v>0.1</v>
      </c>
      <c r="D40" s="33">
        <f t="shared" si="0"/>
        <v>50</v>
      </c>
    </row>
    <row r="41" spans="2:4" x14ac:dyDescent="0.25">
      <c r="B41" s="32" t="s">
        <v>28</v>
      </c>
      <c r="C41" s="22">
        <f>VLOOKUP($C$32&amp;"-"&amp;B41,Planilha2!$A:$D,4,FALSE)</f>
        <v>0.1</v>
      </c>
      <c r="D41" s="33">
        <f t="shared" si="0"/>
        <v>50</v>
      </c>
    </row>
    <row r="42" spans="2:4" ht="15.75" thickBot="1" x14ac:dyDescent="0.3">
      <c r="B42" s="34"/>
      <c r="C42" s="35"/>
      <c r="D42" s="36">
        <f>SUM(D36:D41)</f>
        <v>500</v>
      </c>
    </row>
  </sheetData>
  <mergeCells count="13">
    <mergeCell ref="C32:D32"/>
    <mergeCell ref="C33:D33"/>
    <mergeCell ref="B12:D12"/>
    <mergeCell ref="B24:C24"/>
    <mergeCell ref="B18:C18"/>
    <mergeCell ref="B19:C19"/>
    <mergeCell ref="B20:C20"/>
    <mergeCell ref="B21:C21"/>
    <mergeCell ref="B22:C22"/>
    <mergeCell ref="B17:D17"/>
    <mergeCell ref="B13:C13"/>
    <mergeCell ref="B14:C14"/>
    <mergeCell ref="B15:C15"/>
  </mergeCells>
  <dataValidations count="1">
    <dataValidation type="list" allowBlank="1" showInputMessage="1" showErrorMessage="1" sqref="C32" xr:uid="{B962EC82-BFB8-4352-B4B0-52B19DF9BAB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2603-4779-4BE0-82BC-C74867C59354}">
  <dimension ref="A2:G20"/>
  <sheetViews>
    <sheetView workbookViewId="0">
      <selection activeCell="D12" sqref="D1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11.42578125" style="22" customWidth="1"/>
    <col min="6" max="6" width="16.85546875" bestFit="1" customWidth="1"/>
    <col min="7" max="7" width="8.7109375" customWidth="1"/>
  </cols>
  <sheetData>
    <row r="2" spans="1:7" x14ac:dyDescent="0.25">
      <c r="A2" s="21" t="s">
        <v>30</v>
      </c>
      <c r="B2" s="21" t="s">
        <v>19</v>
      </c>
      <c r="C2" s="21" t="s">
        <v>20</v>
      </c>
      <c r="D2" s="22" t="s">
        <v>29</v>
      </c>
    </row>
    <row r="3" spans="1:7" x14ac:dyDescent="0.25">
      <c r="A3" t="str">
        <f>B3&amp;"-"&amp;C3</f>
        <v>Conservador-PAPEL</v>
      </c>
      <c r="B3" t="s">
        <v>17</v>
      </c>
      <c r="C3" s="21" t="s">
        <v>23</v>
      </c>
      <c r="D3" s="22">
        <v>0.3</v>
      </c>
      <c r="F3" s="27" t="s">
        <v>32</v>
      </c>
      <c r="G3" s="28">
        <f>VLOOKUP(F3,$A:$D,4,FALSE)</f>
        <v>0.35</v>
      </c>
    </row>
    <row r="4" spans="1:7" x14ac:dyDescent="0.25">
      <c r="A4" t="str">
        <f t="shared" ref="A4:A7" si="0">B4&amp;"-"&amp;C4</f>
        <v>Conservador-TIJOLO</v>
      </c>
      <c r="B4" t="s">
        <v>17</v>
      </c>
      <c r="C4" s="21" t="s">
        <v>24</v>
      </c>
      <c r="D4" s="22">
        <v>0.5</v>
      </c>
    </row>
    <row r="5" spans="1:7" x14ac:dyDescent="0.25">
      <c r="A5" t="str">
        <f t="shared" si="0"/>
        <v>Conservador-HÍBRIDOS</v>
      </c>
      <c r="B5" t="s">
        <v>17</v>
      </c>
      <c r="C5" s="21" t="s">
        <v>25</v>
      </c>
      <c r="D5" s="22">
        <v>0.1</v>
      </c>
    </row>
    <row r="6" spans="1:7" x14ac:dyDescent="0.25">
      <c r="A6" t="str">
        <f t="shared" si="0"/>
        <v>Conservador-FOFs</v>
      </c>
      <c r="B6" t="s">
        <v>17</v>
      </c>
      <c r="C6" s="21" t="s">
        <v>26</v>
      </c>
      <c r="D6" s="22">
        <v>0.1</v>
      </c>
    </row>
    <row r="7" spans="1:7" x14ac:dyDescent="0.25">
      <c r="A7" t="str">
        <f t="shared" si="0"/>
        <v>Conservador-DESENVOLVIMENTO</v>
      </c>
      <c r="B7" t="s">
        <v>17</v>
      </c>
      <c r="C7" s="21" t="s">
        <v>27</v>
      </c>
      <c r="D7" s="22">
        <v>0</v>
      </c>
    </row>
    <row r="8" spans="1:7" ht="15.75" thickBot="1" x14ac:dyDescent="0.3">
      <c r="A8" s="23" t="str">
        <f>B8&amp;"-"&amp;C8</f>
        <v>Conservador-HOTELARIAS</v>
      </c>
      <c r="B8" s="23" t="s">
        <v>17</v>
      </c>
      <c r="C8" s="24" t="s">
        <v>28</v>
      </c>
      <c r="D8" s="25">
        <v>0</v>
      </c>
    </row>
    <row r="9" spans="1:7" x14ac:dyDescent="0.25">
      <c r="A9" t="str">
        <f t="shared" ref="A9:A20" si="1">B9&amp;"-"&amp;C9</f>
        <v>Moderado-PAPEL</v>
      </c>
      <c r="B9" t="s">
        <v>16</v>
      </c>
      <c r="C9" s="21" t="s">
        <v>23</v>
      </c>
      <c r="D9" s="22">
        <v>0.32</v>
      </c>
    </row>
    <row r="10" spans="1:7" x14ac:dyDescent="0.25">
      <c r="A10" t="str">
        <f>B10&amp;"-"&amp;C10</f>
        <v>Moderado-TIJOLO</v>
      </c>
      <c r="B10" t="s">
        <v>16</v>
      </c>
      <c r="C10" s="21" t="s">
        <v>24</v>
      </c>
      <c r="D10" s="22">
        <v>0.35</v>
      </c>
    </row>
    <row r="11" spans="1:7" x14ac:dyDescent="0.25">
      <c r="A11" t="str">
        <f t="shared" si="1"/>
        <v>Moderado-HÍBRIDOS</v>
      </c>
      <c r="B11" t="s">
        <v>16</v>
      </c>
      <c r="C11" s="21" t="s">
        <v>25</v>
      </c>
      <c r="D11" s="22">
        <v>0.08</v>
      </c>
    </row>
    <row r="12" spans="1:7" x14ac:dyDescent="0.25">
      <c r="A12" t="str">
        <f t="shared" si="1"/>
        <v>Moderado-FOFs</v>
      </c>
      <c r="B12" t="s">
        <v>16</v>
      </c>
      <c r="C12" s="21" t="s">
        <v>26</v>
      </c>
      <c r="D12" s="22">
        <v>0.05</v>
      </c>
    </row>
    <row r="13" spans="1:7" x14ac:dyDescent="0.25">
      <c r="A13" t="str">
        <f t="shared" si="1"/>
        <v>Moderado-DESENVOLVIMENTO</v>
      </c>
      <c r="B13" t="s">
        <v>16</v>
      </c>
      <c r="C13" s="21" t="s">
        <v>27</v>
      </c>
      <c r="D13" s="22">
        <v>0.1</v>
      </c>
    </row>
    <row r="14" spans="1:7" ht="15.75" thickBot="1" x14ac:dyDescent="0.3">
      <c r="A14" s="23" t="str">
        <f t="shared" si="1"/>
        <v>Moderado-HOTELARIAS</v>
      </c>
      <c r="B14" s="23" t="s">
        <v>16</v>
      </c>
      <c r="C14" s="24" t="s">
        <v>28</v>
      </c>
      <c r="D14" s="25">
        <v>0.1</v>
      </c>
    </row>
    <row r="15" spans="1:7" x14ac:dyDescent="0.25">
      <c r="A15" t="str">
        <f t="shared" si="1"/>
        <v>Agressivo-PAPEL</v>
      </c>
      <c r="B15" t="s">
        <v>31</v>
      </c>
      <c r="C15" s="21" t="s">
        <v>23</v>
      </c>
      <c r="D15" s="22">
        <v>0.5</v>
      </c>
    </row>
    <row r="16" spans="1:7" x14ac:dyDescent="0.25">
      <c r="A16" t="str">
        <f t="shared" si="1"/>
        <v>Agressivo-TIJOLO</v>
      </c>
      <c r="B16" t="s">
        <v>31</v>
      </c>
      <c r="C16" s="21" t="s">
        <v>24</v>
      </c>
      <c r="D16" s="22">
        <v>0.1</v>
      </c>
    </row>
    <row r="17" spans="1:4" x14ac:dyDescent="0.25">
      <c r="A17" t="str">
        <f t="shared" si="1"/>
        <v>Agressivo-HÍBRIDOS</v>
      </c>
      <c r="B17" t="s">
        <v>31</v>
      </c>
      <c r="C17" s="21" t="s">
        <v>25</v>
      </c>
      <c r="D17" s="26">
        <v>0.05</v>
      </c>
    </row>
    <row r="18" spans="1:4" x14ac:dyDescent="0.25">
      <c r="A18" t="str">
        <f t="shared" si="1"/>
        <v>Agressivo-FOFs</v>
      </c>
      <c r="B18" t="s">
        <v>31</v>
      </c>
      <c r="C18" s="21" t="s">
        <v>26</v>
      </c>
      <c r="D18" s="22">
        <v>0.05</v>
      </c>
    </row>
    <row r="19" spans="1:4" x14ac:dyDescent="0.25">
      <c r="A19" t="str">
        <f t="shared" si="1"/>
        <v>Agressivo-DESENVOLVIMENTO</v>
      </c>
      <c r="B19" t="s">
        <v>31</v>
      </c>
      <c r="C19" s="21" t="s">
        <v>27</v>
      </c>
      <c r="D19" s="22">
        <v>0.2</v>
      </c>
    </row>
    <row r="20" spans="1:4" x14ac:dyDescent="0.25">
      <c r="A20" t="str">
        <f t="shared" si="1"/>
        <v>Agressivo-HOTELARIAS</v>
      </c>
      <c r="B20" t="s">
        <v>31</v>
      </c>
      <c r="C20" s="21" t="s">
        <v>28</v>
      </c>
      <c r="D20" s="2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Melyssa Ndukwu</dc:creator>
  <cp:lastModifiedBy>Melyssa Ndukwu</cp:lastModifiedBy>
  <dcterms:created xsi:type="dcterms:W3CDTF">2025-05-25T23:33:07Z</dcterms:created>
  <dcterms:modified xsi:type="dcterms:W3CDTF">2025-06-08T12:21:52Z</dcterms:modified>
</cp:coreProperties>
</file>