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uiza\OneDrive\Mestrado\Modelagem Matemática\TrabalhoFinal\App\"/>
    </mc:Choice>
  </mc:AlternateContent>
  <xr:revisionPtr revIDLastSave="0" documentId="13_ncr:1_{0FE71A61-76D6-4542-AC91-171D5FAA7587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composicaonutricional" sheetId="1" r:id="rId1"/>
    <sheet name="Dados de entrada" sheetId="3" state="hidden" r:id="rId2"/>
    <sheet name="Limi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C3" i="2"/>
  <c r="D3" i="2"/>
  <c r="B9" i="3"/>
  <c r="B8" i="3"/>
  <c r="B5" i="3"/>
  <c r="B2" i="3"/>
  <c r="H18" i="1"/>
  <c r="H14" i="1"/>
  <c r="M13" i="1"/>
  <c r="H13" i="1"/>
  <c r="H12" i="1"/>
  <c r="F11" i="1"/>
  <c r="H11" i="1" s="1"/>
  <c r="H10" i="1"/>
  <c r="F10" i="1"/>
  <c r="H9" i="1"/>
  <c r="H8" i="1"/>
  <c r="H7" i="1"/>
  <c r="H6" i="1"/>
  <c r="H5" i="1"/>
  <c r="H4" i="1"/>
  <c r="H3" i="1"/>
  <c r="H2" i="1"/>
  <c r="B6" i="3" l="1"/>
  <c r="B7" i="3"/>
</calcChain>
</file>

<file path=xl/sharedStrings.xml><?xml version="1.0" encoding="utf-8"?>
<sst xmlns="http://schemas.openxmlformats.org/spreadsheetml/2006/main" count="146" uniqueCount="67">
  <si>
    <t>Referência</t>
  </si>
  <si>
    <t>Tipo</t>
  </si>
  <si>
    <t>Marca</t>
  </si>
  <si>
    <t>Modelo/Sabor</t>
  </si>
  <si>
    <t>Teor de CHO (g)</t>
  </si>
  <si>
    <t>Teor de Na+ (mg)</t>
  </si>
  <si>
    <t>Teor de K+ (mg)</t>
  </si>
  <si>
    <t>Teor de C- (mg)</t>
  </si>
  <si>
    <t>Teor de Ca+ (mg)</t>
  </si>
  <si>
    <t>Teor de Mg+ (mg)</t>
  </si>
  <si>
    <t>Teor de Fósforo (mg)</t>
  </si>
  <si>
    <t>Teor de Cafeína (mg)</t>
  </si>
  <si>
    <t>Custo (R$)</t>
  </si>
  <si>
    <t>Gel</t>
  </si>
  <si>
    <t>Mombora</t>
  </si>
  <si>
    <t>Mocha</t>
  </si>
  <si>
    <t>Z2</t>
  </si>
  <si>
    <t>Cacau e Castanha</t>
  </si>
  <si>
    <t>Cupuaçu</t>
  </si>
  <si>
    <t xml:space="preserve">Tropical fruit </t>
  </si>
  <si>
    <t>Pitaya</t>
  </si>
  <si>
    <t>Choco Mint</t>
  </si>
  <si>
    <t>Iced Coffee</t>
  </si>
  <si>
    <t>SiS</t>
  </si>
  <si>
    <t>Laranja Energy</t>
  </si>
  <si>
    <t>Beta Fuel</t>
  </si>
  <si>
    <t>Dobro</t>
  </si>
  <si>
    <t>Redberry</t>
  </si>
  <si>
    <t>Laranja e Morango</t>
  </si>
  <si>
    <t>Limão e Gengibre</t>
  </si>
  <si>
    <t>Sal</t>
  </si>
  <si>
    <t>Hidraplex</t>
  </si>
  <si>
    <t>BP Nutrition</t>
  </si>
  <si>
    <t>Biociclo</t>
  </si>
  <si>
    <t>Saltz Lemon</t>
  </si>
  <si>
    <t>Liquidz</t>
  </si>
  <si>
    <t>Exceed</t>
  </si>
  <si>
    <t>Extra Salts</t>
  </si>
  <si>
    <t>Fire Salts</t>
  </si>
  <si>
    <t>Peso (W)</t>
  </si>
  <si>
    <t>Perda máxima de peso (2% W, kg)</t>
  </si>
  <si>
    <t>Duração prevista da atividade (h)</t>
  </si>
  <si>
    <t>Taxa estimada de sudorese (L/h)</t>
  </si>
  <si>
    <t>Total de suor perdido na atividade (L)</t>
  </si>
  <si>
    <t>Ingestão de água recomendada mínima (L)</t>
  </si>
  <si>
    <t>Taxa de ingestão de água recomendada mínima (L/h)</t>
  </si>
  <si>
    <t>Freezin' Cola</t>
  </si>
  <si>
    <t>Permite Fração?</t>
  </si>
  <si>
    <t>Não</t>
  </si>
  <si>
    <t>-</t>
  </si>
  <si>
    <t>Sim</t>
  </si>
  <si>
    <t>Taxa estimada de sudorese (L/h) - Limite Inferior</t>
  </si>
  <si>
    <t>Taxa estimada de sudorese (L/h) - Limite Superior</t>
  </si>
  <si>
    <t>limite_superior_soft</t>
  </si>
  <si>
    <t>peso</t>
  </si>
  <si>
    <t>nutriente</t>
  </si>
  <si>
    <t>limite_inferior_hard</t>
  </si>
  <si>
    <t>limite_superior_hard</t>
  </si>
  <si>
    <t>limite_inferior_soft</t>
  </si>
  <si>
    <t>Unidade</t>
  </si>
  <si>
    <t>gramas por hora de atividade</t>
  </si>
  <si>
    <t>mg por litro de água ingerida</t>
  </si>
  <si>
    <t>mg por kg de peso corporal</t>
  </si>
  <si>
    <t>Quero forçar inclusão na cesta?</t>
  </si>
  <si>
    <t>Em qual quantidade?</t>
  </si>
  <si>
    <t>Teor de Cl- (mg)</t>
  </si>
  <si>
    <t>Sem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</si>
</sst>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164" fontId="2" fillId="0" borderId="0" xfId="0" applyNumberFormat="1" applyFont="1"/>
    <xf numFmtId="0" fontId="2" fillId="0" borderId="0" xfId="0" quotePrefix="1" applyFont="1" applyAlignment="1">
      <alignment horizontal="center"/>
    </xf>
    <xf numFmtId="0" fontId="3" fillId="0" borderId="0" xfId="0" applyFont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164" fontId="2" fillId="4" borderId="0" xfId="0" applyNumberFormat="1" applyFont="1" applyFill="1"/>
    <xf numFmtId="0" fontId="2" fillId="3" borderId="0" xfId="0" applyFont="1" applyFill="1"/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6"/>
  <sheetViews>
    <sheetView tabSelected="1" topLeftCell="M7" workbookViewId="0">
      <selection activeCell="P6" sqref="P6:P10"/>
    </sheetView>
  </sheetViews>
  <sheetFormatPr defaultColWidth="12.5546875" defaultRowHeight="15.75" customHeight="1" x14ac:dyDescent="0.25"/>
  <cols>
    <col min="4" max="4" width="17.44140625" customWidth="1"/>
    <col min="5" max="5" width="23.44140625" customWidth="1"/>
    <col min="6" max="6" width="16.5546875" customWidth="1"/>
    <col min="7" max="7" width="14.6640625" customWidth="1"/>
    <col min="8" max="12" width="18.88671875" customWidth="1"/>
    <col min="14" max="14" width="16.33203125" bestFit="1" customWidth="1"/>
    <col min="15" max="15" width="30.5546875" bestFit="1" customWidth="1"/>
    <col min="16" max="16" width="20.6640625" bestFit="1" customWidth="1"/>
    <col min="17" max="17" width="13.33203125" bestFit="1" customWidth="1"/>
  </cols>
  <sheetData>
    <row r="1" spans="1:3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47</v>
      </c>
      <c r="O1" s="1" t="s">
        <v>63</v>
      </c>
      <c r="P1" s="1" t="s">
        <v>64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25">
      <c r="A2" s="2">
        <v>1</v>
      </c>
      <c r="B2" s="2" t="s">
        <v>13</v>
      </c>
      <c r="C2" s="2" t="s">
        <v>14</v>
      </c>
      <c r="D2" s="2" t="s">
        <v>15</v>
      </c>
      <c r="E2" s="2">
        <v>22</v>
      </c>
      <c r="F2" s="2">
        <v>109</v>
      </c>
      <c r="G2" s="2">
        <v>0</v>
      </c>
      <c r="H2" s="2">
        <f t="shared" ref="H2:H14" si="0">F2*1.5</f>
        <v>163.5</v>
      </c>
      <c r="I2" s="2">
        <v>0</v>
      </c>
      <c r="J2" s="2">
        <v>0</v>
      </c>
      <c r="K2" s="2">
        <v>0</v>
      </c>
      <c r="L2" s="2">
        <v>40</v>
      </c>
      <c r="M2" s="2">
        <v>1000000</v>
      </c>
      <c r="N2" s="2" t="s">
        <v>48</v>
      </c>
      <c r="O2" s="2" t="s">
        <v>48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.75" customHeight="1" x14ac:dyDescent="0.25">
      <c r="A3" s="2">
        <v>2</v>
      </c>
      <c r="B3" s="2" t="s">
        <v>13</v>
      </c>
      <c r="C3" s="2" t="s">
        <v>14</v>
      </c>
      <c r="D3" s="2" t="s">
        <v>17</v>
      </c>
      <c r="E3" s="2">
        <v>22</v>
      </c>
      <c r="F3" s="2">
        <v>109</v>
      </c>
      <c r="G3" s="2">
        <v>0</v>
      </c>
      <c r="H3" s="2">
        <f t="shared" si="0"/>
        <v>163.5</v>
      </c>
      <c r="I3" s="2">
        <v>0</v>
      </c>
      <c r="J3" s="2">
        <v>0</v>
      </c>
      <c r="K3" s="2">
        <v>0</v>
      </c>
      <c r="L3" s="2">
        <v>20</v>
      </c>
      <c r="M3" s="2">
        <v>1000000</v>
      </c>
      <c r="N3" s="2" t="s">
        <v>48</v>
      </c>
      <c r="O3" s="2" t="s">
        <v>48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5.75" customHeight="1" x14ac:dyDescent="0.25">
      <c r="A4" s="2">
        <v>3</v>
      </c>
      <c r="B4" s="2" t="s">
        <v>13</v>
      </c>
      <c r="C4" s="2" t="s">
        <v>14</v>
      </c>
      <c r="D4" s="2" t="s">
        <v>18</v>
      </c>
      <c r="E4" s="2">
        <v>22</v>
      </c>
      <c r="F4" s="2">
        <v>109</v>
      </c>
      <c r="G4" s="2">
        <v>0</v>
      </c>
      <c r="H4" s="2">
        <f t="shared" si="0"/>
        <v>163.5</v>
      </c>
      <c r="I4" s="2">
        <v>0</v>
      </c>
      <c r="J4" s="2">
        <v>0</v>
      </c>
      <c r="K4" s="2">
        <v>0</v>
      </c>
      <c r="L4" s="2">
        <v>0</v>
      </c>
      <c r="M4" s="2">
        <v>1000000</v>
      </c>
      <c r="N4" s="2" t="s">
        <v>48</v>
      </c>
      <c r="O4" s="2" t="s">
        <v>48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5.75" customHeight="1" x14ac:dyDescent="0.25">
      <c r="A5" s="2">
        <v>4</v>
      </c>
      <c r="B5" s="2" t="s">
        <v>13</v>
      </c>
      <c r="C5" s="2" t="s">
        <v>16</v>
      </c>
      <c r="D5" s="2" t="s">
        <v>19</v>
      </c>
      <c r="E5" s="2">
        <v>25</v>
      </c>
      <c r="F5" s="2">
        <v>104</v>
      </c>
      <c r="G5" s="2">
        <v>0</v>
      </c>
      <c r="H5" s="2">
        <f t="shared" si="0"/>
        <v>156</v>
      </c>
      <c r="I5" s="2">
        <v>0</v>
      </c>
      <c r="J5" s="2">
        <v>0</v>
      </c>
      <c r="K5" s="2">
        <v>0</v>
      </c>
      <c r="L5" s="2">
        <v>0</v>
      </c>
      <c r="M5" s="2">
        <v>10.5</v>
      </c>
      <c r="N5" s="2" t="s">
        <v>48</v>
      </c>
      <c r="O5" s="2" t="s">
        <v>48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5.75" customHeight="1" x14ac:dyDescent="0.25">
      <c r="A6" s="2">
        <v>5</v>
      </c>
      <c r="B6" s="2" t="s">
        <v>13</v>
      </c>
      <c r="C6" s="2" t="s">
        <v>16</v>
      </c>
      <c r="D6" s="2" t="s">
        <v>20</v>
      </c>
      <c r="E6" s="2">
        <v>25</v>
      </c>
      <c r="F6" s="2">
        <v>204</v>
      </c>
      <c r="G6" s="2">
        <v>0</v>
      </c>
      <c r="H6" s="2">
        <f t="shared" si="0"/>
        <v>306</v>
      </c>
      <c r="I6" s="2">
        <v>0</v>
      </c>
      <c r="J6" s="2">
        <v>0</v>
      </c>
      <c r="K6" s="2">
        <v>0</v>
      </c>
      <c r="L6" s="2">
        <v>0</v>
      </c>
      <c r="M6" s="2">
        <v>10.5</v>
      </c>
      <c r="N6" s="2" t="s">
        <v>48</v>
      </c>
      <c r="O6" s="2" t="s">
        <v>48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.75" customHeight="1" x14ac:dyDescent="0.25">
      <c r="A7" s="2">
        <v>6</v>
      </c>
      <c r="B7" s="2" t="s">
        <v>13</v>
      </c>
      <c r="C7" s="2" t="s">
        <v>16</v>
      </c>
      <c r="D7" s="2" t="s">
        <v>21</v>
      </c>
      <c r="E7" s="2">
        <v>25</v>
      </c>
      <c r="F7" s="2">
        <v>104</v>
      </c>
      <c r="G7" s="2">
        <v>0</v>
      </c>
      <c r="H7" s="2">
        <f t="shared" si="0"/>
        <v>156</v>
      </c>
      <c r="I7" s="2">
        <v>0</v>
      </c>
      <c r="J7" s="2">
        <v>0</v>
      </c>
      <c r="K7" s="2">
        <v>0</v>
      </c>
      <c r="L7" s="2">
        <v>75</v>
      </c>
      <c r="M7" s="2">
        <v>10.5</v>
      </c>
      <c r="N7" s="2" t="s">
        <v>48</v>
      </c>
      <c r="O7" s="2" t="s">
        <v>48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 customHeight="1" x14ac:dyDescent="0.25">
      <c r="A8" s="2">
        <v>7</v>
      </c>
      <c r="B8" s="2" t="s">
        <v>13</v>
      </c>
      <c r="C8" s="2" t="s">
        <v>16</v>
      </c>
      <c r="D8" s="2" t="s">
        <v>22</v>
      </c>
      <c r="E8" s="2">
        <v>25</v>
      </c>
      <c r="F8" s="2">
        <v>158</v>
      </c>
      <c r="G8" s="2">
        <v>0</v>
      </c>
      <c r="H8" s="2">
        <f t="shared" si="0"/>
        <v>237</v>
      </c>
      <c r="I8" s="2">
        <v>0</v>
      </c>
      <c r="J8" s="2">
        <v>0</v>
      </c>
      <c r="K8" s="2">
        <v>0</v>
      </c>
      <c r="L8" s="2">
        <v>100</v>
      </c>
      <c r="M8" s="2">
        <v>10.5</v>
      </c>
      <c r="N8" s="2" t="s">
        <v>48</v>
      </c>
      <c r="O8" s="2" t="s">
        <v>48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 customHeight="1" x14ac:dyDescent="0.25">
      <c r="A9" s="2">
        <v>8</v>
      </c>
      <c r="B9" s="2" t="s">
        <v>13</v>
      </c>
      <c r="C9" s="2" t="s">
        <v>16</v>
      </c>
      <c r="D9" s="2" t="s">
        <v>46</v>
      </c>
      <c r="E9" s="2">
        <v>25</v>
      </c>
      <c r="F9" s="2">
        <v>305</v>
      </c>
      <c r="G9" s="2">
        <v>0</v>
      </c>
      <c r="H9" s="2">
        <f t="shared" si="0"/>
        <v>457.5</v>
      </c>
      <c r="I9" s="2">
        <v>0</v>
      </c>
      <c r="J9" s="2">
        <v>0</v>
      </c>
      <c r="K9" s="2">
        <v>0</v>
      </c>
      <c r="L9" s="2">
        <v>160</v>
      </c>
      <c r="M9" s="2">
        <v>10.5</v>
      </c>
      <c r="N9" s="2" t="s">
        <v>48</v>
      </c>
      <c r="O9" s="2" t="s">
        <v>48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 customHeight="1" x14ac:dyDescent="0.25">
      <c r="A10" s="2">
        <v>9</v>
      </c>
      <c r="B10" s="2" t="s">
        <v>13</v>
      </c>
      <c r="C10" s="2" t="s">
        <v>23</v>
      </c>
      <c r="D10" s="2" t="s">
        <v>24</v>
      </c>
      <c r="E10" s="2">
        <v>22</v>
      </c>
      <c r="F10" s="2">
        <f>10*0.4</f>
        <v>4</v>
      </c>
      <c r="G10" s="2">
        <v>0</v>
      </c>
      <c r="H10" s="2">
        <f t="shared" si="0"/>
        <v>6</v>
      </c>
      <c r="I10" s="2">
        <v>0</v>
      </c>
      <c r="J10" s="2">
        <v>0</v>
      </c>
      <c r="K10" s="2">
        <v>0</v>
      </c>
      <c r="L10" s="2">
        <v>0</v>
      </c>
      <c r="M10" s="2">
        <v>14</v>
      </c>
      <c r="N10" s="2" t="s">
        <v>48</v>
      </c>
      <c r="O10" s="2" t="s">
        <v>48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 customHeight="1" x14ac:dyDescent="0.25">
      <c r="A11" s="2">
        <v>10</v>
      </c>
      <c r="B11" s="2" t="s">
        <v>13</v>
      </c>
      <c r="C11" s="2" t="s">
        <v>23</v>
      </c>
      <c r="D11" s="2" t="s">
        <v>25</v>
      </c>
      <c r="E11" s="2">
        <v>40</v>
      </c>
      <c r="F11" s="2">
        <f>50*0.4</f>
        <v>20</v>
      </c>
      <c r="G11" s="2">
        <v>0</v>
      </c>
      <c r="H11" s="2">
        <f t="shared" si="0"/>
        <v>30</v>
      </c>
      <c r="I11" s="2">
        <v>0</v>
      </c>
      <c r="J11" s="2">
        <v>0</v>
      </c>
      <c r="K11" s="2">
        <v>0</v>
      </c>
      <c r="L11" s="2">
        <v>0</v>
      </c>
      <c r="M11" s="2">
        <v>17.600000000000001</v>
      </c>
      <c r="N11" s="2" t="s">
        <v>48</v>
      </c>
      <c r="O11" s="2" t="s">
        <v>48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 customHeight="1" x14ac:dyDescent="0.25">
      <c r="A12" s="2">
        <v>11</v>
      </c>
      <c r="B12" s="2" t="s">
        <v>13</v>
      </c>
      <c r="C12" s="2" t="s">
        <v>26</v>
      </c>
      <c r="D12" s="2" t="s">
        <v>27</v>
      </c>
      <c r="E12" s="2">
        <v>20</v>
      </c>
      <c r="F12" s="2">
        <v>200</v>
      </c>
      <c r="G12" s="2">
        <v>0</v>
      </c>
      <c r="H12" s="2">
        <f t="shared" si="0"/>
        <v>300</v>
      </c>
      <c r="I12" s="2">
        <v>1.7</v>
      </c>
      <c r="J12" s="2">
        <v>63</v>
      </c>
      <c r="K12" s="2">
        <v>0</v>
      </c>
      <c r="L12" s="2">
        <v>100</v>
      </c>
      <c r="M12" s="2">
        <v>13.5</v>
      </c>
      <c r="N12" s="2" t="s">
        <v>48</v>
      </c>
      <c r="O12" s="2" t="s">
        <v>48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.75" customHeight="1" x14ac:dyDescent="0.25">
      <c r="A13" s="2">
        <v>12</v>
      </c>
      <c r="B13" s="2" t="s">
        <v>13</v>
      </c>
      <c r="C13" s="2" t="s">
        <v>26</v>
      </c>
      <c r="D13" s="2" t="s">
        <v>28</v>
      </c>
      <c r="E13" s="2">
        <v>21</v>
      </c>
      <c r="F13" s="2">
        <v>100</v>
      </c>
      <c r="G13" s="2">
        <v>40</v>
      </c>
      <c r="H13" s="2">
        <f t="shared" si="0"/>
        <v>150</v>
      </c>
      <c r="I13" s="2">
        <v>3.9</v>
      </c>
      <c r="J13" s="2">
        <v>40</v>
      </c>
      <c r="K13" s="2">
        <v>0</v>
      </c>
      <c r="L13" s="2">
        <v>0</v>
      </c>
      <c r="M13" s="2">
        <f>14*0.9</f>
        <v>12.6</v>
      </c>
      <c r="N13" s="2" t="s">
        <v>48</v>
      </c>
      <c r="O13" s="2" t="s">
        <v>48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 customHeight="1" x14ac:dyDescent="0.25">
      <c r="A14" s="2">
        <v>13</v>
      </c>
      <c r="B14" s="2" t="s">
        <v>13</v>
      </c>
      <c r="C14" s="2" t="s">
        <v>26</v>
      </c>
      <c r="D14" s="2" t="s">
        <v>29</v>
      </c>
      <c r="E14" s="2">
        <v>20</v>
      </c>
      <c r="F14" s="2">
        <v>100</v>
      </c>
      <c r="G14" s="2">
        <v>40</v>
      </c>
      <c r="H14" s="2">
        <f t="shared" si="0"/>
        <v>150</v>
      </c>
      <c r="I14" s="2">
        <v>3.9</v>
      </c>
      <c r="J14" s="2">
        <v>40</v>
      </c>
      <c r="K14" s="2">
        <v>0</v>
      </c>
      <c r="L14" s="2">
        <v>75</v>
      </c>
      <c r="M14" s="2">
        <v>13.5</v>
      </c>
      <c r="N14" s="2" t="s">
        <v>48</v>
      </c>
      <c r="O14" s="2" t="s">
        <v>48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 x14ac:dyDescent="0.25">
      <c r="A15" s="2">
        <v>14</v>
      </c>
      <c r="B15" s="2" t="s">
        <v>30</v>
      </c>
      <c r="C15" s="2" t="s">
        <v>31</v>
      </c>
      <c r="D15" s="6" t="s">
        <v>49</v>
      </c>
      <c r="E15" s="2">
        <v>20</v>
      </c>
      <c r="F15" s="2">
        <v>2070</v>
      </c>
      <c r="G15" s="2">
        <v>780</v>
      </c>
      <c r="H15" s="2">
        <v>2832</v>
      </c>
      <c r="I15" s="2">
        <v>0</v>
      </c>
      <c r="J15" s="2">
        <v>0</v>
      </c>
      <c r="K15" s="2">
        <v>0</v>
      </c>
      <c r="L15" s="2">
        <v>0</v>
      </c>
      <c r="M15" s="2">
        <v>5</v>
      </c>
      <c r="N15" s="2" t="s">
        <v>48</v>
      </c>
      <c r="O15" s="2" t="s">
        <v>48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3.2" x14ac:dyDescent="0.25">
      <c r="A16" s="2">
        <v>15</v>
      </c>
      <c r="B16" s="2" t="s">
        <v>30</v>
      </c>
      <c r="C16" s="2" t="s">
        <v>32</v>
      </c>
      <c r="D16" s="2" t="s">
        <v>33</v>
      </c>
      <c r="E16" s="2">
        <v>0</v>
      </c>
      <c r="F16" s="2">
        <v>342</v>
      </c>
      <c r="G16" s="2">
        <v>32</v>
      </c>
      <c r="H16" s="2">
        <v>535</v>
      </c>
      <c r="I16" s="2">
        <v>0</v>
      </c>
      <c r="J16" s="2">
        <v>3.1</v>
      </c>
      <c r="K16" s="2">
        <v>0</v>
      </c>
      <c r="L16" s="2">
        <v>0</v>
      </c>
      <c r="M16" s="2">
        <v>1</v>
      </c>
      <c r="N16" s="2" t="s">
        <v>48</v>
      </c>
      <c r="O16" s="2" t="s">
        <v>48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3.2" x14ac:dyDescent="0.25">
      <c r="A17" s="2">
        <v>16</v>
      </c>
      <c r="B17" s="2" t="s">
        <v>30</v>
      </c>
      <c r="C17" s="2" t="s">
        <v>16</v>
      </c>
      <c r="D17" s="2" t="s">
        <v>34</v>
      </c>
      <c r="E17" s="2">
        <v>2.1</v>
      </c>
      <c r="F17" s="2">
        <v>460</v>
      </c>
      <c r="G17" s="2">
        <v>270</v>
      </c>
      <c r="H17" s="2">
        <v>402</v>
      </c>
      <c r="I17" s="2">
        <v>300</v>
      </c>
      <c r="J17" s="2">
        <v>78</v>
      </c>
      <c r="K17" s="2">
        <v>0</v>
      </c>
      <c r="L17" s="2">
        <v>0</v>
      </c>
      <c r="M17" s="2">
        <v>5.5</v>
      </c>
      <c r="N17" s="2" t="s">
        <v>50</v>
      </c>
      <c r="O17" s="2" t="s">
        <v>48</v>
      </c>
      <c r="P17" s="14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3.2" x14ac:dyDescent="0.25">
      <c r="A18" s="2">
        <v>17</v>
      </c>
      <c r="B18" s="2" t="s">
        <v>30</v>
      </c>
      <c r="C18" s="2" t="s">
        <v>35</v>
      </c>
      <c r="D18" s="6" t="s">
        <v>49</v>
      </c>
      <c r="E18" s="2">
        <v>3</v>
      </c>
      <c r="F18" s="2">
        <v>353</v>
      </c>
      <c r="G18" s="2">
        <v>227</v>
      </c>
      <c r="H18" s="2">
        <f>F18*1.5</f>
        <v>529.5</v>
      </c>
      <c r="I18" s="2">
        <v>0</v>
      </c>
      <c r="J18" s="2">
        <v>63</v>
      </c>
      <c r="K18" s="2">
        <v>0</v>
      </c>
      <c r="L18" s="2">
        <v>0</v>
      </c>
      <c r="M18" s="2">
        <v>6</v>
      </c>
      <c r="N18" s="2" t="s">
        <v>50</v>
      </c>
      <c r="O18" s="2" t="s">
        <v>48</v>
      </c>
      <c r="P18" s="14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3.2" x14ac:dyDescent="0.25">
      <c r="A19" s="2">
        <v>18</v>
      </c>
      <c r="B19" s="2" t="s">
        <v>30</v>
      </c>
      <c r="C19" s="2" t="s">
        <v>36</v>
      </c>
      <c r="D19" s="2" t="s">
        <v>37</v>
      </c>
      <c r="E19" s="2">
        <v>0</v>
      </c>
      <c r="F19" s="2">
        <v>368</v>
      </c>
      <c r="G19" s="2">
        <v>31</v>
      </c>
      <c r="H19" s="2">
        <v>338</v>
      </c>
      <c r="I19" s="2">
        <v>0</v>
      </c>
      <c r="J19" s="2">
        <v>0.8</v>
      </c>
      <c r="K19" s="2">
        <v>26</v>
      </c>
      <c r="L19" s="2">
        <v>0</v>
      </c>
      <c r="M19" s="2">
        <v>1.7</v>
      </c>
      <c r="N19" s="2" t="s">
        <v>48</v>
      </c>
      <c r="O19" s="2" t="s">
        <v>48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3.2" x14ac:dyDescent="0.25">
      <c r="A20" s="2">
        <v>19</v>
      </c>
      <c r="B20" s="2" t="s">
        <v>30</v>
      </c>
      <c r="C20" s="2" t="s">
        <v>36</v>
      </c>
      <c r="D20" s="2" t="s">
        <v>38</v>
      </c>
      <c r="E20" s="2">
        <v>0</v>
      </c>
      <c r="F20" s="2">
        <v>432</v>
      </c>
      <c r="G20" s="2">
        <v>18</v>
      </c>
      <c r="H20" s="2">
        <v>242</v>
      </c>
      <c r="I20" s="2">
        <v>0</v>
      </c>
      <c r="J20" s="2">
        <v>26</v>
      </c>
      <c r="K20" s="2">
        <v>22</v>
      </c>
      <c r="L20" s="2">
        <v>0</v>
      </c>
      <c r="M20" s="2">
        <v>3</v>
      </c>
      <c r="N20" s="2" t="s">
        <v>48</v>
      </c>
      <c r="O20" s="2" t="s">
        <v>48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3.2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3.2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3.2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3.2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3.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3.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3.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3.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3.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3.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3.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3.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3.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3.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3.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3.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3.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3.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3.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3.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3.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3.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3.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3.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3.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3.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1:30" ht="13.2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1:30" ht="13.2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1:30" ht="13.2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1:30" ht="13.2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&amp;L_x000D_&amp;1#&amp;"Trebuchet MS"&amp;9&amp;K008542 INTERNA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C1" sqref="C1:C1048576"/>
    </sheetView>
  </sheetViews>
  <sheetFormatPr defaultColWidth="12.5546875" defaultRowHeight="15.75" customHeight="1" x14ac:dyDescent="0.25"/>
  <cols>
    <col min="1" max="1" width="80.109375" bestFit="1" customWidth="1"/>
  </cols>
  <sheetData>
    <row r="1" spans="1:2" ht="15.75" customHeight="1" x14ac:dyDescent="0.25">
      <c r="A1" s="4" t="s">
        <v>39</v>
      </c>
      <c r="B1" s="8">
        <v>62</v>
      </c>
    </row>
    <row r="2" spans="1:2" ht="15.75" customHeight="1" x14ac:dyDescent="0.25">
      <c r="A2" s="4" t="s">
        <v>40</v>
      </c>
      <c r="B2" s="3">
        <f>0.02*B1</f>
        <v>1.24</v>
      </c>
    </row>
    <row r="3" spans="1:2" ht="15.75" customHeight="1" x14ac:dyDescent="0.25">
      <c r="A3" s="4" t="s">
        <v>41</v>
      </c>
      <c r="B3" s="8">
        <v>3</v>
      </c>
    </row>
    <row r="4" spans="1:2" ht="15.75" customHeight="1" x14ac:dyDescent="0.25">
      <c r="A4" s="9" t="s">
        <v>42</v>
      </c>
      <c r="B4" s="13">
        <v>1.6</v>
      </c>
    </row>
    <row r="5" spans="1:2" ht="15.75" customHeight="1" x14ac:dyDescent="0.25">
      <c r="A5" s="4" t="s">
        <v>43</v>
      </c>
      <c r="B5" s="3">
        <f>B4*B3</f>
        <v>4.8000000000000007</v>
      </c>
    </row>
    <row r="6" spans="1:2" ht="15.75" customHeight="1" x14ac:dyDescent="0.25">
      <c r="A6" s="4" t="s">
        <v>44</v>
      </c>
      <c r="B6" s="5">
        <f>B5-B2</f>
        <v>3.5600000000000005</v>
      </c>
    </row>
    <row r="7" spans="1:2" ht="15.75" customHeight="1" x14ac:dyDescent="0.25">
      <c r="A7" s="11" t="s">
        <v>45</v>
      </c>
      <c r="B7" s="12">
        <f>B6/B3</f>
        <v>1.1866666666666668</v>
      </c>
    </row>
    <row r="8" spans="1:2" ht="15.75" customHeight="1" x14ac:dyDescent="0.25">
      <c r="A8" s="9" t="s">
        <v>51</v>
      </c>
      <c r="B8" s="10">
        <f>B4*0.9</f>
        <v>1.4400000000000002</v>
      </c>
    </row>
    <row r="9" spans="1:2" ht="15.75" customHeight="1" x14ac:dyDescent="0.25">
      <c r="A9" s="9" t="s">
        <v>52</v>
      </c>
      <c r="B9" s="10">
        <f>B4*1.1</f>
        <v>1.7600000000000002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MS"&amp;9&amp;K008542 INTERNA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"/>
  <sheetViews>
    <sheetView workbookViewId="0">
      <selection activeCell="C12" sqref="C12"/>
    </sheetView>
  </sheetViews>
  <sheetFormatPr defaultColWidth="12.5546875" defaultRowHeight="15.75" customHeight="1" x14ac:dyDescent="0.25"/>
  <cols>
    <col min="1" max="1" width="21.109375" customWidth="1"/>
    <col min="2" max="2" width="28.44140625" bestFit="1" customWidth="1"/>
    <col min="3" max="3" width="26.6640625" bestFit="1" customWidth="1"/>
    <col min="4" max="4" width="32" bestFit="1" customWidth="1"/>
    <col min="5" max="5" width="32.5546875" bestFit="1" customWidth="1"/>
    <col min="6" max="7" width="24.44140625" customWidth="1"/>
    <col min="8" max="8" width="17.6640625" bestFit="1" customWidth="1"/>
    <col min="9" max="9" width="14.5546875" bestFit="1" customWidth="1"/>
    <col min="10" max="10" width="14.88671875" bestFit="1" customWidth="1"/>
  </cols>
  <sheetData>
    <row r="1" spans="1:12" ht="15.75" customHeight="1" x14ac:dyDescent="0.25">
      <c r="A1" s="1" t="s">
        <v>55</v>
      </c>
      <c r="B1" s="1" t="s">
        <v>59</v>
      </c>
      <c r="C1" s="1" t="s">
        <v>56</v>
      </c>
      <c r="D1" s="1" t="s">
        <v>57</v>
      </c>
      <c r="E1" s="1" t="s">
        <v>58</v>
      </c>
      <c r="F1" s="1" t="s">
        <v>53</v>
      </c>
      <c r="G1" s="1" t="s">
        <v>54</v>
      </c>
      <c r="H1" s="4"/>
      <c r="I1" s="1"/>
      <c r="J1" s="1"/>
      <c r="L1" s="3"/>
    </row>
    <row r="2" spans="1:12" ht="15.75" customHeight="1" x14ac:dyDescent="0.25">
      <c r="A2" s="1" t="s">
        <v>4</v>
      </c>
      <c r="B2" s="1" t="s">
        <v>60</v>
      </c>
      <c r="C2" s="3">
        <v>60</v>
      </c>
      <c r="D2" s="3">
        <v>90</v>
      </c>
      <c r="E2" s="3">
        <v>85</v>
      </c>
      <c r="F2" s="3">
        <v>90</v>
      </c>
      <c r="G2" s="3">
        <v>2</v>
      </c>
      <c r="H2" s="3"/>
      <c r="I2" s="3"/>
      <c r="J2" s="3"/>
      <c r="L2" s="3"/>
    </row>
    <row r="3" spans="1:12" ht="15.75" customHeight="1" x14ac:dyDescent="0.25">
      <c r="A3" s="1" t="s">
        <v>5</v>
      </c>
      <c r="B3" s="1" t="s">
        <v>61</v>
      </c>
      <c r="C3" s="3">
        <f>20*23</f>
        <v>460</v>
      </c>
      <c r="D3" s="3">
        <f>30*23</f>
        <v>690</v>
      </c>
      <c r="E3" s="3">
        <v>550</v>
      </c>
      <c r="F3" s="3">
        <v>650</v>
      </c>
      <c r="G3" s="3">
        <v>2</v>
      </c>
      <c r="H3" s="3"/>
      <c r="I3" s="3"/>
      <c r="J3" s="3"/>
      <c r="L3" s="3"/>
    </row>
    <row r="4" spans="1:12" ht="15.75" customHeight="1" x14ac:dyDescent="0.25">
      <c r="A4" s="1" t="s">
        <v>6</v>
      </c>
      <c r="B4" s="1" t="s">
        <v>61</v>
      </c>
      <c r="C4" s="3">
        <v>0</v>
      </c>
      <c r="D4" s="3">
        <v>10000000</v>
      </c>
      <c r="E4" s="3">
        <v>0</v>
      </c>
      <c r="F4" s="3">
        <v>100000000</v>
      </c>
      <c r="G4" s="3">
        <v>1</v>
      </c>
      <c r="I4" s="3"/>
    </row>
    <row r="5" spans="1:12" ht="15.75" customHeight="1" x14ac:dyDescent="0.25">
      <c r="A5" s="1" t="s">
        <v>65</v>
      </c>
      <c r="B5" s="1" t="s">
        <v>61</v>
      </c>
      <c r="C5" s="3">
        <v>710</v>
      </c>
      <c r="D5" s="3">
        <v>1065</v>
      </c>
      <c r="E5" s="3">
        <v>0</v>
      </c>
      <c r="F5" s="3">
        <v>100000000</v>
      </c>
      <c r="G5" s="3">
        <v>1</v>
      </c>
    </row>
    <row r="6" spans="1:12" ht="15.75" customHeight="1" x14ac:dyDescent="0.25">
      <c r="A6" s="1" t="s">
        <v>8</v>
      </c>
      <c r="B6" s="1" t="s">
        <v>61</v>
      </c>
      <c r="C6" s="3">
        <v>0</v>
      </c>
      <c r="D6" s="3">
        <v>40</v>
      </c>
      <c r="E6" s="3">
        <v>0</v>
      </c>
      <c r="F6" s="3">
        <v>40</v>
      </c>
      <c r="G6" s="3" t="s">
        <v>66</v>
      </c>
    </row>
    <row r="7" spans="1:12" ht="15.75" customHeight="1" x14ac:dyDescent="0.25">
      <c r="A7" s="1" t="s">
        <v>9</v>
      </c>
      <c r="B7" s="1" t="s">
        <v>61</v>
      </c>
      <c r="C7" s="3">
        <v>0</v>
      </c>
      <c r="D7" s="3">
        <v>18.5</v>
      </c>
      <c r="E7" s="3">
        <v>0</v>
      </c>
      <c r="F7" s="3">
        <v>18.5</v>
      </c>
      <c r="G7" s="3" t="s">
        <v>66</v>
      </c>
    </row>
    <row r="8" spans="1:12" ht="15.75" customHeight="1" x14ac:dyDescent="0.25">
      <c r="A8" s="1" t="s">
        <v>10</v>
      </c>
      <c r="B8" s="1" t="s">
        <v>61</v>
      </c>
      <c r="C8" s="3">
        <v>0</v>
      </c>
      <c r="D8" s="3">
        <v>10000000</v>
      </c>
      <c r="E8" s="3">
        <v>0</v>
      </c>
      <c r="F8" s="3">
        <v>10000000</v>
      </c>
      <c r="G8" s="3" t="s">
        <v>66</v>
      </c>
    </row>
    <row r="9" spans="1:12" ht="15.75" customHeight="1" x14ac:dyDescent="0.25">
      <c r="A9" s="1" t="s">
        <v>11</v>
      </c>
      <c r="B9" s="1" t="s">
        <v>62</v>
      </c>
      <c r="C9" s="3">
        <v>6</v>
      </c>
      <c r="D9" s="3">
        <v>10</v>
      </c>
      <c r="E9" s="3">
        <v>7</v>
      </c>
      <c r="F9" s="3">
        <v>10</v>
      </c>
      <c r="G9" s="3">
        <v>5</v>
      </c>
      <c r="H9" s="3"/>
      <c r="I9" s="3"/>
      <c r="J9" s="3"/>
    </row>
    <row r="11" spans="1:12" ht="15.75" customHeight="1" x14ac:dyDescent="0.25">
      <c r="C11" s="7"/>
      <c r="D11" s="7"/>
    </row>
    <row r="12" spans="1:12" ht="15.75" customHeight="1" x14ac:dyDescent="0.25">
      <c r="C12" s="7"/>
      <c r="D12" s="7"/>
      <c r="E12" s="7"/>
    </row>
    <row r="13" spans="1:12" ht="15.75" customHeight="1" x14ac:dyDescent="0.25">
      <c r="C13" s="7"/>
      <c r="D13" s="7"/>
      <c r="F13" s="7"/>
      <c r="G13" s="7"/>
    </row>
    <row r="14" spans="1:12" ht="15.75" customHeight="1" x14ac:dyDescent="0.25">
      <c r="C14" s="7"/>
      <c r="D14" s="7"/>
    </row>
    <row r="15" spans="1:12" ht="15.75" customHeight="1" x14ac:dyDescent="0.25">
      <c r="C15" s="7"/>
      <c r="D15" s="7"/>
    </row>
    <row r="16" spans="1:12" ht="15.75" customHeight="1" x14ac:dyDescent="0.25">
      <c r="C16" s="7"/>
      <c r="D16" s="7"/>
    </row>
    <row r="17" spans="3:6" ht="15.75" customHeight="1" x14ac:dyDescent="0.25">
      <c r="C17" s="7"/>
      <c r="D17" s="7"/>
      <c r="F17">
        <f>+C17</f>
        <v>0</v>
      </c>
    </row>
    <row r="18" spans="3:6" ht="15.75" customHeight="1" x14ac:dyDescent="0.25">
      <c r="C18" s="7"/>
      <c r="D18" s="7"/>
    </row>
    <row r="19" spans="3:6" ht="15.75" customHeight="1" x14ac:dyDescent="0.25">
      <c r="C19" s="7"/>
      <c r="D19" s="7"/>
    </row>
    <row r="20" spans="3:6" ht="15.75" customHeight="1" x14ac:dyDescent="0.25">
      <c r="C20" s="7"/>
      <c r="D20" s="7"/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MS"&amp;9&amp;K008542 INTERNA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composicaonutricional</vt:lpstr>
      <vt:lpstr>Dados de entrada</vt:lpstr>
      <vt:lpstr>Limites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Luiza Henriques</cp:lastModifiedBy>
  <dcterms:created xsi:type="dcterms:W3CDTF">2024-07-04T01:00:07Z</dcterms:created>
  <dcterms:modified xsi:type="dcterms:W3CDTF">2024-12-26T13:35:42Z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ac03a7-e156-4c4b-b35d-d580a54520fa_Enabled">
    <vt:lpwstr>true</vt:lpwstr>
  </property>
  <property fmtid="{D5CDD505-2E9C-101B-9397-08002B2CF9AE}" pid="3" name="MSIP_Label_cdac03a7-e156-4c4b-b35d-d580a54520fa_SetDate">
    <vt:lpwstr>2024-05-23T16:32:22Z</vt:lpwstr>
  </property>
  <property fmtid="{D5CDD505-2E9C-101B-9397-08002B2CF9AE}" pid="4" name="MSIP_Label_cdac03a7-e156-4c4b-b35d-d580a54520fa_Method">
    <vt:lpwstr>Privileged</vt:lpwstr>
  </property>
  <property fmtid="{D5CDD505-2E9C-101B-9397-08002B2CF9AE}" pid="5" name="MSIP_Label_cdac03a7-e156-4c4b-b35d-d580a54520fa_Name">
    <vt:lpwstr>Interna</vt:lpwstr>
  </property>
  <property fmtid="{D5CDD505-2E9C-101B-9397-08002B2CF9AE}" pid="6" name="MSIP_Label_cdac03a7-e156-4c4b-b35d-d580a54520fa_SiteId">
    <vt:lpwstr>5b6f6241-9a57-4be4-8e50-1dfa72e79a57</vt:lpwstr>
  </property>
  <property fmtid="{D5CDD505-2E9C-101B-9397-08002B2CF9AE}" pid="7" name="MSIP_Label_cdac03a7-e156-4c4b-b35d-d580a54520fa_ActionId">
    <vt:lpwstr>5002d23b-b40b-49ed-a8e6-4fd388142525</vt:lpwstr>
  </property>
  <property fmtid="{D5CDD505-2E9C-101B-9397-08002B2CF9AE}" pid="8" name="MSIP_Label_cdac03a7-e156-4c4b-b35d-d580a54520fa_ContentBits">
    <vt:lpwstr>2</vt:lpwstr>
  </property>
</Properties>
</file>