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elodymassis/Documents/GitHub/MelodyLamphear/Homework WK01/"/>
    </mc:Choice>
  </mc:AlternateContent>
  <bookViews>
    <workbookView xWindow="0" yWindow="460" windowWidth="33600" windowHeight="19240"/>
  </bookViews>
  <sheets>
    <sheet name="Category" sheetId="2" r:id="rId1"/>
    <sheet name="Sub-category" sheetId="3" r:id="rId2"/>
    <sheet name="Sub-category with goal" sheetId="8" r:id="rId3"/>
    <sheet name="Launch Date Outcomes" sheetId="4" r:id="rId4"/>
    <sheet name="PT Validation" sheetId="5" state="hidden" r:id="rId5"/>
    <sheet name="Outcome Based on Goal" sheetId="6" r:id="rId6"/>
    <sheet name="Percentage of ttl" sheetId="7" r:id="rId7"/>
    <sheet name="Projects by Year" sheetId="9" r:id="rId8"/>
    <sheet name="Raw Data" sheetId="1" r:id="rId9"/>
  </sheets>
  <definedNames>
    <definedName name="_xlnm._FilterDatabase" localSheetId="8" hidden="1">'Raw Data'!$A$1:$T$4115</definedName>
  </definedNames>
  <calcPr calcId="162913"/>
  <pivotCaches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6" l="1"/>
  <c r="C3" i="6"/>
  <c r="D3" i="6"/>
  <c r="E3" i="6"/>
  <c r="F3" i="6"/>
  <c r="G3" i="6"/>
  <c r="H3" i="6"/>
  <c r="B4" i="6"/>
  <c r="C4" i="6"/>
  <c r="D4" i="6"/>
  <c r="E4" i="6"/>
  <c r="F4" i="6"/>
  <c r="G4" i="6"/>
  <c r="H4" i="6"/>
  <c r="B5" i="6"/>
  <c r="C5" i="6"/>
  <c r="D5" i="6"/>
  <c r="E5" i="6"/>
  <c r="F5" i="6"/>
  <c r="G5" i="6"/>
  <c r="H5" i="6"/>
  <c r="B6" i="6"/>
  <c r="C6" i="6"/>
  <c r="D6" i="6"/>
  <c r="E6" i="6"/>
  <c r="F6" i="6"/>
  <c r="G6" i="6"/>
  <c r="H6" i="6"/>
  <c r="B7" i="6"/>
  <c r="C7" i="6"/>
  <c r="D7" i="6"/>
  <c r="E7" i="6"/>
  <c r="F7" i="6"/>
  <c r="G7" i="6"/>
  <c r="H7" i="6"/>
  <c r="B8" i="6"/>
  <c r="C8" i="6"/>
  <c r="D8" i="6"/>
  <c r="E8" i="6"/>
  <c r="F8" i="6"/>
  <c r="G8" i="6"/>
  <c r="H8" i="6"/>
  <c r="B9" i="6"/>
  <c r="C9" i="6"/>
  <c r="D9" i="6"/>
  <c r="E9" i="6"/>
  <c r="F9" i="6"/>
  <c r="G9" i="6"/>
  <c r="H9" i="6"/>
  <c r="B10" i="6"/>
  <c r="C10" i="6"/>
  <c r="D10" i="6"/>
  <c r="E10" i="6"/>
  <c r="F10" i="6"/>
  <c r="G10" i="6"/>
  <c r="H10" i="6"/>
  <c r="B11" i="6"/>
  <c r="C11" i="6"/>
  <c r="D11" i="6"/>
  <c r="E11" i="6"/>
  <c r="F11" i="6"/>
  <c r="G11" i="6"/>
  <c r="H11" i="6"/>
  <c r="B12" i="6"/>
  <c r="C12" i="6"/>
  <c r="D12" i="6"/>
  <c r="E12" i="6"/>
  <c r="F12" i="6"/>
  <c r="G12" i="6"/>
  <c r="H12" i="6"/>
  <c r="B13" i="6"/>
  <c r="C13" i="6"/>
  <c r="D13" i="6"/>
  <c r="E13" i="6"/>
  <c r="F13" i="6"/>
  <c r="G13" i="6"/>
  <c r="H13" i="6"/>
  <c r="C2" i="6"/>
  <c r="B2" i="6"/>
  <c r="D2" i="6"/>
  <c r="E2" i="6"/>
  <c r="G2" i="6"/>
  <c r="F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<sst xmlns="http://schemas.openxmlformats.org/spreadsheetml/2006/main" count="33210" uniqueCount="8438">
  <si>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</si>
  <si>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</si>
  <si>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</si>
  <si>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</si>
  <si>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</si>
  <si>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</si>
  <si>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</si>
  <si>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</si>
  <si>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</si>
  <si>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</si>
  <si>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</si>
  <si>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</si>
  <si>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</si>
  <si>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</si>
  <si>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</si>
  <si>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</si>
  <si>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</si>
  <si>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</si>
  <si>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</si>
  <si>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</si>
  <si>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</si>
  <si>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</si>
  <si>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</si>
  <si>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</si>
  <si>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</si>
  <si>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</si>
  <si>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</si>
  <si>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</si>
  <si>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</si>
  <si>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</si>
  <si>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</si>
  <si>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</si>
  <si>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</si>
  <si>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</si>
  <si>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</si>
  <si>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</si>
  <si>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</si>
  <si>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</si>
  <si>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</si>
  <si>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</si>
  <si>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</si>
  <si>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</si>
  <si>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</si>
  <si>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</si>
  <si>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</si>
  <si>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</si>
  <si>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</si>
  <si>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</si>
  <si>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</si>
  <si>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</si>
  <si>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</si>
  <si>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</si>
  <si>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</si>
  <si>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</si>
  <si>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</si>
  <si>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</si>
  <si>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</si>
  <si>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</si>
  <si>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</si>
  <si>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</si>
  <si>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</si>
  <si>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</si>
  <si>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</si>
  <si>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</si>
  <si>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</si>
  <si>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</si>
  <si>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</si>
  <si>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</si>
  <si>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</si>
  <si>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</si>
  <si>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</si>
  <si>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</si>
  <si>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</si>
  <si>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</si>
  <si>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</si>
  <si>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</si>
  <si>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</si>
  <si>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</si>
  <si>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</si>
  <si>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</si>
  <si>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</si>
  <si>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</si>
  <si>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</si>
  <si>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</si>
  <si>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</si>
  <si>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</si>
  <si>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</si>
  <si>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</si>
  <si>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</si>
  <si>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</si>
  <si>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</si>
  <si>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</si>
  <si>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</si>
  <si>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</si>
  <si>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</si>
  <si>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</si>
  <si>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</si>
  <si>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</si>
  <si>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</si>
  <si>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</si>
  <si>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</si>
  <si>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</si>
  <si>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</si>
  <si>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</si>
  <si>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</si>
  <si>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</si>
  <si>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</si>
  <si>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</si>
  <si>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</si>
  <si>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</si>
  <si>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</si>
  <si>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</si>
  <si>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</si>
  <si>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</si>
  <si>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</si>
  <si>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</si>
  <si>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</si>
  <si>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</si>
  <si>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</si>
  <si>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</si>
  <si>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</si>
  <si>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</si>
  <si>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</si>
  <si>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</si>
  <si>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</si>
  <si>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</si>
  <si>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</si>
  <si>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</si>
  <si>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</si>
  <si>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</si>
  <si>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</si>
  <si>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</si>
  <si>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</si>
  <si>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</si>
  <si>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</si>
  <si>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</si>
  <si>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</si>
  <si>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</si>
  <si>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</si>
  <si>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</si>
  <si>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</si>
  <si>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</si>
  <si>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</si>
  <si>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</si>
  <si>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</si>
  <si>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</si>
  <si>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</si>
  <si>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</si>
  <si>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</si>
  <si>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</si>
  <si>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</si>
  <si>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</si>
  <si>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</si>
  <si>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</si>
  <si>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</si>
  <si>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</si>
  <si>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</si>
  <si>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</si>
  <si>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</si>
  <si>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</si>
  <si>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</si>
  <si>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</si>
  <si>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</si>
  <si>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</si>
  <si>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</si>
  <si>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</si>
  <si>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</si>
  <si>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</si>
  <si>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</si>
  <si>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</si>
  <si>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</si>
  <si>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</si>
  <si>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</si>
  <si>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</si>
  <si>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</si>
  <si>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</si>
  <si>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</si>
  <si>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</si>
  <si>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</si>
  <si>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</si>
  <si>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</si>
  <si>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</si>
  <si>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</si>
  <si>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</si>
  <si>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</si>
  <si>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</si>
  <si>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</si>
  <si>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</si>
  <si>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</si>
  <si>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</si>
  <si>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</si>
  <si>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</si>
  <si>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</si>
  <si>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</si>
  <si>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</si>
  <si>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</si>
  <si>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</si>
  <si>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</si>
  <si>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</si>
  <si>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</si>
  <si>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</si>
  <si>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</si>
  <si>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</si>
  <si>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</si>
  <si>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</si>
  <si>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</si>
  <si>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</si>
  <si>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</si>
  <si>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</si>
  <si>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</si>
  <si>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</si>
  <si>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</si>
  <si>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</si>
  <si>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</si>
  <si>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</si>
  <si>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</si>
  <si>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</si>
  <si>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</si>
  <si>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</si>
  <si>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</si>
  <si>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</si>
  <si>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</si>
  <si>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</si>
  <si>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</si>
  <si>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</si>
  <si>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</si>
  <si>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</si>
  <si>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</si>
  <si>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</si>
  <si>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</si>
  <si>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</si>
  <si>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</si>
  <si>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</si>
  <si>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</si>
  <si>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</si>
  <si>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</si>
  <si>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</si>
  <si>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</si>
  <si>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</si>
  <si>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</si>
  <si>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</si>
  <si>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</si>
  <si>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</si>
  <si>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</si>
  <si>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</si>
  <si>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</si>
  <si>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</si>
  <si>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</si>
  <si>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</si>
  <si>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</si>
  <si>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</si>
  <si>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</si>
  <si>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</si>
  <si>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</si>
  <si>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</si>
  <si>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</si>
  <si>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</si>
  <si>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</si>
  <si>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</si>
  <si>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</si>
  <si>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</si>
  <si>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</si>
  <si>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</si>
  <si>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</si>
  <si>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</si>
  <si>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</si>
  <si>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</si>
  <si>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</si>
  <si>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</si>
  <si>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</si>
  <si>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</si>
  <si>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</si>
  <si>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</si>
  <si>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</si>
  <si>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</si>
  <si>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</si>
  <si>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</si>
  <si>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</si>
  <si>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</si>
  <si>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</si>
  <si>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</si>
  <si>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</si>
  <si>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</si>
  <si>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</si>
  <si>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</si>
  <si>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</si>
  <si>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</si>
  <si>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</si>
  <si>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</si>
  <si>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</si>
  <si>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</si>
  <si>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</si>
  <si>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</si>
  <si>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</si>
  <si>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</si>
  <si>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</si>
  <si>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</si>
  <si>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</si>
  <si>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</si>
  <si>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</si>
  <si>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</si>
  <si>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</si>
  <si>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</si>
  <si>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</si>
  <si>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</si>
  <si>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</si>
  <si>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</si>
  <si>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</si>
  <si>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</si>
  <si>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</si>
  <si>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</si>
  <si>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</si>
  <si>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</si>
  <si>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</si>
  <si>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</si>
  <si>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</si>
  <si>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</si>
  <si>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</si>
  <si>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</si>
  <si>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</si>
  <si>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</si>
  <si>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</si>
  <si>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</si>
  <si>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</si>
  <si>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</si>
  <si>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</si>
  <si>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</si>
  <si>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</si>
  <si>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</si>
  <si>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</si>
  <si>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</si>
  <si>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</si>
  <si>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</si>
  <si>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</si>
  <si>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</si>
  <si>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</si>
  <si>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</si>
  <si>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</si>
  <si>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</si>
  <si>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</si>
  <si>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</si>
  <si>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</si>
  <si>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</si>
  <si>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</si>
  <si>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</si>
  <si>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</si>
  <si>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</si>
  <si>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</si>
  <si>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</si>
  <si>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</si>
  <si>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</si>
  <si>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</si>
  <si>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</si>
  <si>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</si>
  <si>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</si>
  <si>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</si>
  <si>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</si>
  <si>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</si>
  <si>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</si>
  <si>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</si>
  <si>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</si>
  <si>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</si>
  <si>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</si>
  <si>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</si>
  <si>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</si>
  <si>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</si>
  <si>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</si>
  <si>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</si>
  <si>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</si>
  <si>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</si>
  <si>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</si>
  <si>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</si>
  <si>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</si>
  <si>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</si>
  <si>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</si>
  <si>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</si>
  <si>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</si>
  <si>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</si>
  <si>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</si>
  <si>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</si>
  <si>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</si>
  <si>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</si>
  <si>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</si>
  <si>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</si>
  <si>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</si>
  <si>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</si>
  <si>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</si>
  <si>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</si>
  <si>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</si>
  <si>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</si>
  <si>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</si>
  <si>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</si>
  <si>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</si>
  <si>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</si>
  <si>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</si>
  <si>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</si>
  <si>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</si>
  <si>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</si>
  <si>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</si>
  <si>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</si>
  <si>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</si>
  <si>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</si>
  <si>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</si>
  <si>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</si>
  <si>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</si>
  <si>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</si>
  <si>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</si>
  <si>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</si>
  <si>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</si>
  <si>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</si>
  <si>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</si>
  <si>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</si>
  <si>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</si>
  <si>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</si>
  <si>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</si>
  <si>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</si>
  <si>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</si>
  <si>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</si>
  <si>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</si>
  <si>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</si>
  <si>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</si>
  <si>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</si>
  <si>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</si>
  <si>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</si>
  <si>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</si>
  <si>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</si>
  <si>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</si>
  <si>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</si>
  <si>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</si>
  <si>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</si>
  <si>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</si>
  <si>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</si>
  <si>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</si>
  <si>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</si>
  <si>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</si>
  <si>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</si>
  <si>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</si>
  <si>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</si>
  <si>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</si>
  <si>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</si>
  <si>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</si>
  <si>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</si>
  <si>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</si>
  <si>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</si>
  <si>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</si>
  <si>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</si>
  <si>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</si>
  <si>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</si>
  <si>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</si>
  <si>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</si>
  <si>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</si>
  <si>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</si>
  <si>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</si>
  <si>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</si>
  <si>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</si>
  <si>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</si>
  <si>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</si>
  <si>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</si>
  <si>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</si>
  <si>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</si>
  <si>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</si>
  <si>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</si>
  <si>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</si>
  <si>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</si>
  <si>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</si>
  <si>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</si>
  <si>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</si>
  <si>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</si>
  <si>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</si>
  <si>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</si>
  <si>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</si>
  <si>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</si>
  <si>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</si>
  <si>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</si>
  <si>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</si>
  <si>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</si>
  <si>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</si>
  <si>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</si>
  <si>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</si>
  <si>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</si>
  <si>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</si>
  <si>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</si>
  <si>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</si>
  <si>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</si>
  <si>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</si>
  <si>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</si>
  <si>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</si>
  <si>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</si>
  <si>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</si>
  <si>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</si>
  <si>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</si>
  <si>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</si>
  <si>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</si>
  <si>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</si>
  <si>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</si>
  <si>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</si>
  <si>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</si>
  <si>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</si>
  <si>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</si>
  <si>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</si>
  <si>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</si>
  <si>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</si>
  <si>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</si>
  <si>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</si>
  <si>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</si>
  <si>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</si>
  <si>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</si>
  <si>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</si>
  <si>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</si>
  <si>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</si>
  <si>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</si>
  <si>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</si>
  <si>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</si>
  <si>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</si>
  <si>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</si>
  <si>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</si>
  <si>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</si>
  <si>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</si>
  <si>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</si>
  <si>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</si>
  <si>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</si>
  <si>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</si>
  <si>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</si>
  <si>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</si>
  <si>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</si>
  <si>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</si>
  <si>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</si>
  <si>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</si>
  <si>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</si>
  <si>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</si>
  <si>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</si>
  <si>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</si>
  <si>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</si>
  <si>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</si>
  <si>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</si>
  <si>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</si>
  <si>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</si>
  <si>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</si>
  <si>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</si>
  <si>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</si>
  <si>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</si>
  <si>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</si>
  <si>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</si>
  <si>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</si>
  <si>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</si>
  <si>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</si>
  <si>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</si>
  <si>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</si>
  <si>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</si>
  <si>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</si>
  <si>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</si>
  <si>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</si>
  <si>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</si>
  <si>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</si>
  <si>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</si>
  <si>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</si>
  <si>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</si>
  <si>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</si>
  <si>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</si>
  <si>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</si>
  <si>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</si>
  <si>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</si>
  <si>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</si>
  <si>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</si>
  <si>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</si>
  <si>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</si>
  <si>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</si>
  <si>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</si>
  <si>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</si>
  <si>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</si>
  <si>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</si>
  <si>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</si>
  <si>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</si>
  <si>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</si>
  <si>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</si>
  <si>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</si>
  <si>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</si>
  <si>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</si>
  <si>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</si>
  <si>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</si>
  <si>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</si>
  <si>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</si>
  <si>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</si>
  <si>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</si>
  <si>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</si>
  <si>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</si>
  <si>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</si>
  <si>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</si>
  <si>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</si>
  <si>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</si>
  <si>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</si>
  <si>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</si>
  <si>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</si>
  <si>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</si>
  <si>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</si>
  <si>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</si>
  <si>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</si>
  <si>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</si>
  <si>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</si>
  <si>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</si>
  <si>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</si>
  <si>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</si>
  <si>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</si>
  <si>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</si>
  <si>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</si>
  <si>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</si>
  <si>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</si>
  <si>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</si>
  <si>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</si>
  <si>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</si>
  <si>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</si>
  <si>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</si>
  <si>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</si>
  <si>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</si>
  <si>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</si>
  <si>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</si>
  <si>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</si>
  <si>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</si>
  <si>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</si>
  <si>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</si>
  <si>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</si>
  <si>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</si>
  <si>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</si>
  <si>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</si>
  <si>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</si>
  <si>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</si>
  <si>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</si>
  <si>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</si>
  <si>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</si>
  <si>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</si>
  <si>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</si>
  <si>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</si>
  <si>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</si>
  <si>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</si>
  <si>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</si>
  <si>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</si>
  <si>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</si>
  <si>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</si>
  <si>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</si>
  <si>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</si>
  <si>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</si>
  <si>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</si>
  <si>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</si>
  <si>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</si>
  <si>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</si>
  <si>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</si>
  <si>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</si>
  <si>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</si>
  <si>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</si>
  <si>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</si>
  <si>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</si>
  <si>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</si>
  <si>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</si>
  <si>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</si>
  <si>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</si>
  <si>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</si>
  <si>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</si>
  <si>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</si>
  <si>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</si>
  <si>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</si>
  <si>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</si>
  <si>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</si>
  <si>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</si>
  <si>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</si>
  <si>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</si>
  <si>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</si>
  <si>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</si>
  <si>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</si>
  <si>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</si>
  <si>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</si>
  <si>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</si>
  <si>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</si>
  <si>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</si>
  <si>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</si>
  <si>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</si>
  <si>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</si>
  <si>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</si>
  <si>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</si>
  <si>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</si>
  <si>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</si>
  <si>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</si>
  <si>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</si>
  <si>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</si>
  <si>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</si>
  <si>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</si>
  <si>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</si>
  <si>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</si>
  <si>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</si>
  <si>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</si>
  <si>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</si>
  <si>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</si>
  <si>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</si>
  <si>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</si>
  <si>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</si>
  <si>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</si>
  <si>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</si>
  <si>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</si>
  <si>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</si>
  <si>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</si>
  <si>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</si>
  <si>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</si>
  <si>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</si>
  <si>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</si>
  <si>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</si>
  <si>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</si>
  <si>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</si>
  <si>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</si>
  <si>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</si>
  <si>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</si>
  <si>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</si>
  <si>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</si>
  <si>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</si>
  <si>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</si>
  <si>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</si>
  <si>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</si>
  <si>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</si>
  <si>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</si>
  <si>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</si>
  <si>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</si>
  <si>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</si>
  <si>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</si>
  <si>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</si>
  <si>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</si>
  <si>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</si>
  <si>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</si>
  <si>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</si>
  <si>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</si>
  <si>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</si>
  <si>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</si>
  <si>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</si>
  <si>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</si>
  <si>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</si>
  <si>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</si>
  <si>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</si>
  <si>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</si>
  <si>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</si>
  <si>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</si>
  <si>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</si>
  <si>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</si>
  <si>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</si>
  <si>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</si>
  <si>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</si>
  <si>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</si>
  <si>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</si>
  <si>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</si>
  <si>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</si>
  <si>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</si>
  <si>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</si>
  <si>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</si>
  <si>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</si>
  <si>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</si>
  <si>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</si>
  <si>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</si>
  <si>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</si>
  <si>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</si>
  <si>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</si>
  <si>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</si>
  <si>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</si>
  <si>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</si>
  <si>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</si>
  <si>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</si>
  <si>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</si>
  <si>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</si>
  <si>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</si>
  <si>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</si>
  <si>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</si>
  <si>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</si>
  <si>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</si>
  <si>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</si>
  <si>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</si>
  <si>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</si>
  <si>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</si>
  <si>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</si>
  <si>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</si>
  <si>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</si>
  <si>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</si>
  <si>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</si>
  <si>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</si>
  <si>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</si>
  <si>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</si>
  <si>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</si>
  <si>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</si>
  <si>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</si>
  <si>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</si>
  <si>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</si>
  <si>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</si>
  <si>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</si>
  <si>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</si>
  <si>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</si>
  <si>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</si>
  <si>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</si>
  <si>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</si>
  <si>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</si>
  <si>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</si>
  <si>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</si>
  <si>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</si>
  <si>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</si>
  <si>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</si>
  <si>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</si>
  <si>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</si>
  <si>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</si>
  <si>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</si>
  <si>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</si>
  <si>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</si>
  <si>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</si>
  <si>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</si>
  <si>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</si>
  <si>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</si>
  <si>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</si>
  <si>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</si>
  <si>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</si>
  <si>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</si>
  <si>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</si>
  <si>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</si>
  <si>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</si>
  <si>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</si>
  <si>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</si>
  <si>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</si>
  <si>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</si>
  <si>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</si>
  <si>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</si>
  <si>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</si>
  <si>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</si>
  <si>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</si>
  <si>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</si>
  <si>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</si>
  <si>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</si>
  <si>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</si>
  <si>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</si>
  <si>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</si>
  <si>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</si>
  <si>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</si>
  <si>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</si>
  <si>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</si>
  <si>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</si>
  <si>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</si>
  <si>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</si>
  <si>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</si>
  <si>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</si>
  <si>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</si>
  <si>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</si>
  <si>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</si>
  <si>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</si>
  <si>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</si>
  <si>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</si>
  <si>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</si>
  <si>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</si>
  <si>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</si>
  <si>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</si>
  <si>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</si>
  <si>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</si>
  <si>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</si>
  <si>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</si>
  <si>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</si>
  <si>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</si>
  <si>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</si>
  <si>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</si>
  <si>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</si>
  <si>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</si>
  <si>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</si>
  <si>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</si>
  <si>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</si>
  <si>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</si>
  <si>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</si>
  <si>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</si>
  <si>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</si>
  <si>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</si>
  <si>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</si>
  <si>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</si>
  <si>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</si>
  <si>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</si>
  <si>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</si>
  <si>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</si>
  <si>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</si>
  <si>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</si>
  <si>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</si>
  <si>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</si>
  <si>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</si>
  <si>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</si>
  <si>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</si>
  <si>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</si>
  <si>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</si>
  <si>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</si>
  <si>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</si>
  <si>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</si>
  <si>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</si>
  <si>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</si>
  <si>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</si>
  <si>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</si>
  <si>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</si>
  <si>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</si>
  <si>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</si>
  <si>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</si>
  <si>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</si>
  <si>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</si>
  <si>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</si>
  <si>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</si>
  <si>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</si>
  <si>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</si>
  <si>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</si>
  <si>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</si>
  <si>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</si>
  <si>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</si>
  <si>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</si>
  <si>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</si>
  <si>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</si>
  <si>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</si>
  <si>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</si>
  <si>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</si>
  <si>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</si>
  <si>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</si>
  <si>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</si>
  <si>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</si>
  <si>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</si>
  <si>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</si>
  <si>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</si>
  <si>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</si>
  <si>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</si>
  <si>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</si>
  <si>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</si>
  <si>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</si>
  <si>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</si>
  <si>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</si>
  <si>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</si>
  <si>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</si>
  <si>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</si>
  <si>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</si>
  <si>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</si>
  <si>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</si>
  <si>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</si>
  <si>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</si>
  <si>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</si>
  <si>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</si>
  <si>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</si>
  <si>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</si>
  <si>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</si>
  <si>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</si>
  <si>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</si>
  <si>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</si>
  <si>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</si>
  <si>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</si>
  <si>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</si>
  <si>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</si>
  <si>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</si>
  <si>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</si>
  <si>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</si>
  <si>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</si>
  <si>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</si>
  <si>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</si>
  <si>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</si>
  <si>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</si>
  <si>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</si>
  <si>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</si>
  <si>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</si>
  <si>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</si>
  <si>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</si>
  <si>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</si>
  <si>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</si>
  <si>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</si>
  <si>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</si>
  <si>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</si>
  <si>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</si>
  <si>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</si>
  <si>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</si>
  <si>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</si>
  <si>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</si>
  <si>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</si>
  <si>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</si>
  <si>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</si>
  <si>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</si>
  <si>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</si>
  <si>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</si>
  <si>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</si>
  <si>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</si>
  <si>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</si>
  <si>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</si>
  <si>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</si>
  <si>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</si>
  <si>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</si>
  <si>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</si>
  <si>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</si>
  <si>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</si>
  <si>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</si>
  <si>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</si>
  <si>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</si>
  <si>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</si>
  <si>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</si>
  <si>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</si>
  <si>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</si>
  <si>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</si>
  <si>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</si>
  <si>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</si>
  <si>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</si>
  <si>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</si>
  <si>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</si>
  <si>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</si>
  <si>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</si>
  <si>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</si>
  <si>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</si>
  <si>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</si>
  <si>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</si>
  <si>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</si>
  <si>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</si>
  <si>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</si>
  <si>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</si>
  <si>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</si>
  <si>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</si>
  <si>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</si>
  <si>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</si>
  <si>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</si>
  <si>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</si>
  <si>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</si>
  <si>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</si>
  <si>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</si>
  <si>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</si>
  <si>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</si>
  <si>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</si>
  <si>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</si>
  <si>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</si>
  <si>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</si>
  <si>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</si>
  <si>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</si>
  <si>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</si>
  <si>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</si>
  <si>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</si>
  <si>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</si>
  <si>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</si>
  <si>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</si>
  <si>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</si>
  <si>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</si>
  <si>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</si>
  <si>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</si>
  <si>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</si>
  <si>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</si>
  <si>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</si>
  <si>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</si>
  <si>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</si>
  <si>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</si>
  <si>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</si>
  <si>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</si>
  <si>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</si>
  <si>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</si>
  <si>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</si>
  <si>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</si>
  <si>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</si>
  <si>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</si>
  <si>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</si>
  <si>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</si>
  <si>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</si>
  <si>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</si>
  <si>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</si>
  <si>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</si>
  <si>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</si>
  <si>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</si>
  <si>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</si>
  <si>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</si>
  <si>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</si>
  <si>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</si>
  <si>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</si>
  <si>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</si>
  <si>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</si>
  <si>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</si>
  <si>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</si>
  <si>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</si>
  <si>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</si>
  <si>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</si>
  <si>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</si>
  <si>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</si>
  <si>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</si>
  <si>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</si>
  <si>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</si>
  <si>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</si>
  <si>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</si>
  <si>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</si>
  <si>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</si>
  <si>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</si>
  <si>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</si>
  <si>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</si>
  <si>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</si>
  <si>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</si>
  <si>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</si>
  <si>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</si>
  <si>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</si>
  <si>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</si>
  <si>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</si>
  <si>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</si>
  <si>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</si>
  <si>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</si>
  <si>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</si>
  <si>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</si>
  <si>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</si>
  <si>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</si>
  <si>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</si>
  <si>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</si>
  <si>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</si>
  <si>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</si>
  <si>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</si>
  <si>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</si>
  <si>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</si>
  <si>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</si>
  <si>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</si>
  <si>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</si>
  <si>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</si>
  <si>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</si>
  <si>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</si>
  <si>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</si>
  <si>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</si>
  <si>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</si>
  <si>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</si>
  <si>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</si>
  <si>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</si>
  <si>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</si>
  <si>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</si>
  <si>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</si>
  <si>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</si>
  <si>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</si>
  <si>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</si>
  <si>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</si>
  <si>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</si>
  <si>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</si>
  <si>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</si>
  <si>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</si>
  <si>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</si>
  <si>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</si>
  <si>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</si>
  <si>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</si>
  <si>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</si>
  <si>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</si>
  <si>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</si>
  <si>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</si>
  <si>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</si>
  <si>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</si>
  <si>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</si>
  <si>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</si>
  <si>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</si>
  <si>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</si>
  <si>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</si>
  <si>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</si>
  <si>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</si>
  <si>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</si>
  <si>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</si>
  <si>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</si>
  <si>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</si>
  <si>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</si>
  <si>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</si>
  <si>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</si>
  <si>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</si>
  <si>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</si>
  <si>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</si>
  <si>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</si>
  <si>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</si>
  <si>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</si>
  <si>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</si>
  <si>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</si>
  <si>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</si>
  <si>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</si>
  <si>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</si>
  <si>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</si>
  <si>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</si>
  <si>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</si>
  <si>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</si>
  <si>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</si>
  <si>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</si>
  <si>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</si>
  <si>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</si>
  <si>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</si>
  <si>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</si>
  <si>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</si>
  <si>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</si>
  <si>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</si>
  <si>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</si>
  <si>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</si>
  <si>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</si>
  <si>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</si>
  <si>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</si>
  <si>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</si>
  <si>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</si>
  <si>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</si>
  <si>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</si>
  <si>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</si>
  <si>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</si>
  <si>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</si>
  <si>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</si>
  <si>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</si>
  <si>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</si>
  <si>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</si>
  <si>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</si>
  <si>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</si>
  <si>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</si>
  <si>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</si>
  <si>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</si>
  <si>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</si>
  <si>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</si>
  <si>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</si>
  <si>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</si>
  <si>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</si>
  <si>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</si>
  <si>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</si>
  <si>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</si>
  <si>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</si>
  <si>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</si>
  <si>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</si>
  <si>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</si>
  <si>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</si>
  <si>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</si>
  <si>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</si>
  <si>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</si>
  <si>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</si>
  <si>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</si>
  <si>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</si>
  <si>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</si>
  <si>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</si>
  <si>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</si>
  <si>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</si>
  <si>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</si>
  <si>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</si>
  <si>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</si>
  <si>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</si>
  <si>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</si>
  <si>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</si>
  <si>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</si>
  <si>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</si>
  <si>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</si>
  <si>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</si>
  <si>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</si>
  <si>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</si>
  <si>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</si>
  <si>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</si>
  <si>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</si>
  <si>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</si>
  <si>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</si>
  <si>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</si>
  <si>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</si>
  <si>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</si>
  <si>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</si>
  <si>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</si>
  <si>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</si>
  <si>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</si>
  <si>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</si>
  <si>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</si>
  <si>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</si>
  <si>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</si>
  <si>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</si>
  <si>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</si>
  <si>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</si>
  <si>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</si>
  <si>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</si>
  <si>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</si>
  <si>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</si>
  <si>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</si>
  <si>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</si>
  <si>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</si>
  <si>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</si>
  <si>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</si>
  <si>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</si>
  <si>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</si>
  <si>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</si>
  <si>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</si>
  <si>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</si>
  <si>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</si>
  <si>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</si>
  <si>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</si>
  <si>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</si>
  <si>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</si>
  <si>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</si>
  <si>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</si>
  <si>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</si>
  <si>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</si>
  <si>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</si>
  <si>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</si>
  <si>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</si>
  <si>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</si>
  <si>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</si>
  <si>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</si>
  <si>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</si>
  <si>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</si>
  <si>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</si>
  <si>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</si>
  <si>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</si>
  <si>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</si>
  <si>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</si>
  <si>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</si>
  <si>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</si>
  <si>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</si>
  <si>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</si>
  <si>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</si>
  <si>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</si>
  <si>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</si>
  <si>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</si>
  <si>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</si>
  <si>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</si>
  <si>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</si>
  <si>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</si>
  <si>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</si>
  <si>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</si>
  <si>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</si>
  <si>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</si>
  <si>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</si>
  <si>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</si>
  <si>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</si>
  <si>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</si>
  <si>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</si>
  <si>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</si>
  <si>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</si>
  <si>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</si>
  <si>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</si>
  <si>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</si>
  <si>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</si>
  <si>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</si>
  <si>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</si>
  <si>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</si>
  <si>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</si>
  <si>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</si>
  <si>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</si>
  <si>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</si>
  <si>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</si>
  <si>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</si>
  <si>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</si>
  <si>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</si>
  <si>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</si>
  <si>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</si>
  <si>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</si>
  <si>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</si>
  <si>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</si>
  <si>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</si>
  <si>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</si>
  <si>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</si>
  <si>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</si>
  <si>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</si>
  <si>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</si>
  <si>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</si>
  <si>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</si>
  <si>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</si>
  <si>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</si>
  <si>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</si>
  <si>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</si>
  <si>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</si>
  <si>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</si>
  <si>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</si>
  <si>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</si>
  <si>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</si>
  <si>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</si>
  <si>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</si>
  <si>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</si>
  <si>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</si>
  <si>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</si>
  <si>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</si>
  <si>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</si>
  <si>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</si>
  <si>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</si>
  <si>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</si>
  <si>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</si>
  <si>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</si>
  <si>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</si>
  <si>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</si>
  <si>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</si>
  <si>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</si>
  <si>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</si>
  <si>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</si>
  <si>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</si>
  <si>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</si>
  <si>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</si>
  <si>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</si>
  <si>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</si>
  <si>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</si>
  <si>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</si>
  <si>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</si>
  <si>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</si>
  <si>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</si>
  <si>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</si>
  <si>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</si>
  <si>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</si>
  <si>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</si>
  <si>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</si>
  <si>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</si>
  <si>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</si>
  <si>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</si>
  <si>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</si>
  <si>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</si>
  <si>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</si>
  <si>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</si>
  <si>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</si>
  <si>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</si>
  <si>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</si>
  <si>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</si>
  <si>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</si>
  <si>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</si>
  <si>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</si>
  <si>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</si>
  <si>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</si>
  <si>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</si>
  <si>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</si>
  <si>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</si>
  <si>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</si>
  <si>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</si>
  <si>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</si>
  <si>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</si>
  <si>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</si>
  <si>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</si>
  <si>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</si>
  <si>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</si>
  <si>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</si>
  <si>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</si>
  <si>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</si>
  <si>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</si>
  <si>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</si>
  <si>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</si>
  <si>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</si>
  <si>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</si>
  <si>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</si>
  <si>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</si>
  <si>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</si>
  <si>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</si>
  <si>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</si>
  <si>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</si>
  <si>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</si>
  <si>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</si>
  <si>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</si>
  <si>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</si>
  <si>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</si>
  <si>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</si>
  <si>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</si>
  <si>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</si>
  <si>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</si>
  <si>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</si>
  <si>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</si>
  <si>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</si>
  <si>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</si>
  <si>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</si>
  <si>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</si>
  <si>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</si>
  <si>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</si>
  <si>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</si>
  <si>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</si>
  <si>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</si>
  <si>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</si>
  <si>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</si>
  <si>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</si>
  <si>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</si>
  <si>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</si>
  <si>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</si>
  <si>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</si>
  <si>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</si>
  <si>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</si>
  <si>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</si>
  <si>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</si>
  <si>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</si>
  <si>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</si>
  <si>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</si>
  <si>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</si>
  <si>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</si>
  <si>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</si>
  <si>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</si>
  <si>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</si>
  <si>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</si>
  <si>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</si>
  <si>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</si>
  <si>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</si>
  <si>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</si>
  <si>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</si>
  <si>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</si>
  <si>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</si>
  <si>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</si>
  <si>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</si>
  <si>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</si>
  <si>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</si>
  <si>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</si>
  <si>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</si>
  <si>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</si>
  <si>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</si>
  <si>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</si>
  <si>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</si>
  <si>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</si>
  <si>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</si>
  <si>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</si>
  <si>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</si>
  <si>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</si>
  <si>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</si>
  <si>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</si>
  <si>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</si>
  <si>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</si>
  <si>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</si>
  <si>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</si>
  <si>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</si>
  <si>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</si>
  <si>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</si>
  <si>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</si>
  <si>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</si>
  <si>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</si>
  <si>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</si>
  <si>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</si>
  <si>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</si>
  <si>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</si>
  <si>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</si>
  <si>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</si>
  <si>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</si>
  <si>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</si>
  <si>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</si>
  <si>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</si>
  <si>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</si>
  <si>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</si>
  <si>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</si>
  <si>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</si>
  <si>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</si>
  <si>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</si>
  <si>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</si>
  <si>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</si>
  <si>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</si>
  <si>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</si>
  <si>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</si>
  <si>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</si>
  <si>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</si>
  <si>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</si>
  <si>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</si>
  <si>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</si>
  <si>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</si>
  <si>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</si>
  <si>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</si>
  <si>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</si>
  <si>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</si>
  <si>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</si>
  <si>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</si>
  <si>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</si>
  <si>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</si>
  <si>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</si>
  <si>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</si>
  <si>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</si>
  <si>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</si>
  <si>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</si>
  <si>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</si>
  <si>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</si>
  <si>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</si>
  <si>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</si>
  <si>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</si>
  <si>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</si>
  <si>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</si>
  <si>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</si>
  <si>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</si>
  <si>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</si>
  <si>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</si>
  <si>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</si>
  <si>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</si>
  <si>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</si>
  <si>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</si>
  <si>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</si>
  <si>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</si>
  <si>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</si>
  <si>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</si>
  <si>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</si>
  <si>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</si>
  <si>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</si>
  <si>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</si>
  <si>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</si>
  <si>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</si>
  <si>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</si>
  <si>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</si>
  <si>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</si>
  <si>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</si>
  <si>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</si>
  <si>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</si>
  <si>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</si>
  <si>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</si>
  <si>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</si>
  <si>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</si>
  <si>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</si>
  <si>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</si>
  <si>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</si>
  <si>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</si>
  <si>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</si>
  <si>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</si>
  <si>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</si>
  <si>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</si>
  <si>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</si>
  <si>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</si>
  <si>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</si>
  <si>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</si>
  <si>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</si>
  <si>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</si>
  <si>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</si>
  <si>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</si>
  <si>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</si>
  <si>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</si>
  <si>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</si>
  <si>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</si>
  <si>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</si>
  <si>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</si>
  <si>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</si>
  <si>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</si>
  <si>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</si>
  <si>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</si>
  <si>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</si>
  <si>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</si>
  <si>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</si>
  <si>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</si>
  <si>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</si>
  <si>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</si>
  <si>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</si>
  <si>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</si>
  <si>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</si>
  <si>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</si>
  <si>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</si>
  <si>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</si>
  <si>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</si>
  <si>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</si>
  <si>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</si>
  <si>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</si>
  <si>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</si>
  <si>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</si>
  <si>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</si>
  <si>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</si>
  <si>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</si>
  <si>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</si>
  <si>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</si>
  <si>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</si>
  <si>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</si>
  <si>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</si>
  <si>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</si>
  <si>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</si>
  <si>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</si>
  <si>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</si>
  <si>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</si>
  <si>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</si>
  <si>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</si>
  <si>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</si>
  <si>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</si>
  <si>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</si>
  <si>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</si>
  <si>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</si>
  <si>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</si>
  <si>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</si>
  <si>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</si>
  <si>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</si>
  <si>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</si>
  <si>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</si>
  <si>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</si>
  <si>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</si>
  <si>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</si>
  <si>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</si>
  <si>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</si>
  <si>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</si>
  <si>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</si>
  <si>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</si>
  <si>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</si>
  <si>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</si>
  <si>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</si>
  <si>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</si>
  <si>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</si>
  <si>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</si>
  <si>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</si>
  <si>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</si>
  <si>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</si>
  <si>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</si>
  <si>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</si>
  <si>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</si>
  <si>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</si>
  <si>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</si>
  <si>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</si>
  <si>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</si>
  <si>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</si>
  <si>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</si>
  <si>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</si>
  <si>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</si>
  <si>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</si>
  <si>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</si>
  <si>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</si>
  <si>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</si>
  <si>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</si>
  <si>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</si>
  <si>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</si>
  <si>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</si>
  <si>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</si>
  <si>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</si>
  <si>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</si>
  <si>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</si>
  <si>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</si>
  <si>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</si>
  <si>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</si>
  <si>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</si>
  <si>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</si>
  <si>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</si>
  <si>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</si>
  <si>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</si>
  <si>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</si>
  <si>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</si>
  <si>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</si>
  <si>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</si>
  <si>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</si>
  <si>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</si>
  <si>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</si>
  <si>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</si>
  <si>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</si>
  <si>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</si>
  <si>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</si>
  <si>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</si>
  <si>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</si>
  <si>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</si>
  <si>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</si>
  <si>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</si>
  <si>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</si>
  <si>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</si>
  <si>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</si>
  <si>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</si>
  <si>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</si>
  <si>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</si>
  <si>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</si>
  <si>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</si>
  <si>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</si>
  <si>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</si>
  <si>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</si>
  <si>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</si>
  <si>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</si>
  <si>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</si>
  <si>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</si>
  <si>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</si>
  <si>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</si>
  <si>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</si>
  <si>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</si>
  <si>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</si>
  <si>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</si>
  <si>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</si>
  <si>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</si>
  <si>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</si>
  <si>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</si>
  <si>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</si>
  <si>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</si>
  <si>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</si>
  <si>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</si>
  <si>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</si>
  <si>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</si>
  <si>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</si>
  <si>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</si>
  <si>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</si>
  <si>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</si>
  <si>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</si>
  <si>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</si>
  <si>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</si>
  <si>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</si>
  <si>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</si>
  <si>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</si>
  <si>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</si>
  <si>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</si>
  <si>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</si>
  <si>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</si>
  <si>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</si>
  <si>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</si>
  <si>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</si>
  <si>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</si>
  <si>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</si>
  <si>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</si>
  <si>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</si>
  <si>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</si>
  <si>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</si>
  <si>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</si>
  <si>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</si>
  <si>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</si>
  <si>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</si>
  <si>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</si>
  <si>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</si>
  <si>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</si>
  <si>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</si>
  <si>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</si>
  <si>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</si>
  <si>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</si>
  <si>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</si>
  <si>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</si>
  <si>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</si>
  <si>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</si>
  <si>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</si>
  <si>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</si>
  <si>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</si>
  <si>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</si>
  <si>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</si>
  <si>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</si>
  <si>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</si>
  <si>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</si>
  <si>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</si>
  <si>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</si>
  <si>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</si>
  <si>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</si>
  <si>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</si>
  <si>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</si>
  <si>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</si>
  <si>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</si>
  <si>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</si>
  <si>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</si>
  <si>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</si>
  <si>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</si>
  <si>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</si>
  <si>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</si>
  <si>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</si>
  <si>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</si>
  <si>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</si>
  <si>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</si>
  <si>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</si>
  <si>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</si>
  <si>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</si>
  <si>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</si>
  <si>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</si>
  <si>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</si>
  <si>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</si>
  <si>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</si>
  <si>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</si>
  <si>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</si>
  <si>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</si>
  <si>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</si>
  <si>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</si>
  <si>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</si>
  <si>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</si>
  <si>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</si>
  <si>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</si>
  <si>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</si>
  <si>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</si>
  <si>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</si>
  <si>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</si>
  <si>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</si>
  <si>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</si>
  <si>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</si>
  <si>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</si>
  <si>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</si>
  <si>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</si>
  <si>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</si>
  <si>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</si>
  <si>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</si>
  <si>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</si>
  <si>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</si>
  <si>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</si>
  <si>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</si>
  <si>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</si>
  <si>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</si>
  <si>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</si>
  <si>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</si>
  <si>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</si>
  <si>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</si>
  <si>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</si>
  <si>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</si>
  <si>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</si>
  <si>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</si>
  <si>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</si>
  <si>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</si>
  <si>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</si>
  <si>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</si>
  <si>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</si>
  <si>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</si>
  <si>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</si>
  <si>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</si>
  <si>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</si>
  <si>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</si>
  <si>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</si>
  <si>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</si>
  <si>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</si>
  <si>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</si>
  <si>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</si>
  <si>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</si>
  <si>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</si>
  <si>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</si>
  <si>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</si>
  <si>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</si>
  <si>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</si>
  <si>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</si>
  <si>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</si>
  <si>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</si>
  <si>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</si>
  <si>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</si>
  <si>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</si>
  <si>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</si>
  <si>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</si>
  <si>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</si>
  <si>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</si>
  <si>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</si>
  <si>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</si>
  <si>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</si>
  <si>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</si>
  <si>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</si>
  <si>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</si>
  <si>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</si>
  <si>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</si>
  <si>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</si>
  <si>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</si>
  <si>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</si>
  <si>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</si>
  <si>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</si>
  <si>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</si>
  <si>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</si>
  <si>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</si>
  <si>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</si>
  <si>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</si>
  <si>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</si>
  <si>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</si>
  <si>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</si>
  <si>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</si>
  <si>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</si>
  <si>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</si>
  <si>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</si>
  <si>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</si>
  <si>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</si>
  <si>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</si>
  <si>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</si>
  <si>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</si>
  <si>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</si>
  <si>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</si>
  <si>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</si>
  <si>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</si>
  <si>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</si>
  <si>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</si>
  <si>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</si>
  <si>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</si>
  <si>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</si>
  <si>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</si>
  <si>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</si>
  <si>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</si>
  <si>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</si>
  <si>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</si>
  <si>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</si>
  <si>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</si>
  <si>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</si>
  <si>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</si>
  <si>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</si>
  <si>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</si>
  <si>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</si>
  <si>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</si>
  <si>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</si>
  <si>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</si>
  <si>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</si>
  <si>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</si>
  <si>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</si>
  <si>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</si>
  <si>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</si>
  <si>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</si>
  <si>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</si>
  <si>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</si>
  <si>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</si>
  <si>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</si>
  <si>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</si>
  <si>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</si>
  <si>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</si>
  <si>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</si>
  <si>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</si>
  <si>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</si>
  <si>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</si>
  <si>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</si>
  <si>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</si>
  <si>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</si>
  <si>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</si>
  <si>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</si>
  <si>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</si>
  <si>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</si>
  <si>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</si>
  <si>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</si>
  <si>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</si>
  <si>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</si>
  <si>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</si>
  <si>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</si>
  <si>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</si>
  <si>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</si>
  <si>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</si>
  <si>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</si>
  <si>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</si>
  <si>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</si>
  <si>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</si>
  <si>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</si>
  <si>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</si>
  <si>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</si>
  <si>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</si>
  <si>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</si>
  <si>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</si>
  <si>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</si>
  <si>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</si>
  <si>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</si>
  <si>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</si>
  <si>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</si>
  <si>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</si>
  <si>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</si>
  <si>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</si>
  <si>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</si>
  <si>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</si>
  <si>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</si>
  <si>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</si>
  <si>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</si>
  <si>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</si>
  <si>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</si>
  <si>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</si>
  <si>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</si>
  <si>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</si>
  <si>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</si>
  <si>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</si>
  <si>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</si>
  <si>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</si>
  <si>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</si>
  <si>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</si>
  <si>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</si>
  <si>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</si>
  <si>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</si>
  <si>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</si>
  <si>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</si>
  <si>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</si>
  <si>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</si>
  <si>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</si>
  <si>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</si>
  <si>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</si>
  <si>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</si>
  <si>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</si>
  <si>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</si>
  <si>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</si>
  <si>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</si>
  <si>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</si>
  <si>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</si>
  <si>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</si>
  <si>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</si>
  <si>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</si>
  <si>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</si>
  <si>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</si>
  <si>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</si>
  <si>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</si>
  <si>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</si>
  <si>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</si>
  <si>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</si>
  <si>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</si>
  <si>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</si>
  <si>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</si>
  <si>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</si>
  <si>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</si>
  <si>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</si>
  <si>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</si>
  <si>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</si>
  <si>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</si>
  <si>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</si>
  <si>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</si>
  <si>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</si>
  <si>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</si>
  <si>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</si>
  <si>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</si>
  <si>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</si>
  <si>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</si>
  <si>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</si>
  <si>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</si>
  <si>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</si>
  <si>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</si>
  <si>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</si>
  <si>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</si>
  <si>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</si>
  <si>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</si>
  <si>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</si>
  <si>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</si>
  <si>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</si>
  <si>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</si>
  <si>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</si>
  <si>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</si>
  <si>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</si>
  <si>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</si>
  <si>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</si>
  <si>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</si>
  <si>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</si>
  <si>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</si>
  <si>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</si>
  <si>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</si>
  <si>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</si>
  <si>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</si>
  <si>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</si>
  <si>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</si>
  <si>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</si>
  <si>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</si>
  <si>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</si>
  <si>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</si>
  <si>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</si>
  <si>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</si>
  <si>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</si>
  <si>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</si>
  <si>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</si>
  <si>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</si>
  <si>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</si>
  <si>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</si>
  <si>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</si>
  <si>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</si>
  <si>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</si>
  <si>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</si>
  <si>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</si>
  <si>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</si>
  <si>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</si>
  <si>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</si>
  <si>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</si>
  <si>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</si>
  <si>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</si>
  <si>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</si>
  <si>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</si>
  <si>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</si>
  <si>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</si>
  <si>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</si>
  <si>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</si>
  <si>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</si>
  <si>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</si>
  <si>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</si>
  <si>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</si>
  <si>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</si>
  <si>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</si>
  <si>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</si>
  <si>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</si>
  <si>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</si>
  <si>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</si>
  <si>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</si>
  <si>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</si>
  <si>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</si>
  <si>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</si>
  <si>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</si>
  <si>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</si>
  <si>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</si>
  <si>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</si>
  <si>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</si>
  <si>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</si>
  <si>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</si>
  <si>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</si>
  <si>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</si>
  <si>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</si>
  <si>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</si>
  <si>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</si>
  <si>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</si>
  <si>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</si>
  <si>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</si>
  <si>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</si>
  <si>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</si>
  <si>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</si>
  <si>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</si>
  <si>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</si>
  <si>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</si>
  <si>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</si>
  <si>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</si>
  <si>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</si>
  <si>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</si>
  <si>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</si>
  <si>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</si>
  <si>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</si>
  <si>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</si>
  <si>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</si>
  <si>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</si>
  <si>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</si>
  <si>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</si>
  <si>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</si>
  <si>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</si>
  <si>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</si>
  <si>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</si>
  <si>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</si>
  <si>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</si>
  <si>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</si>
  <si>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</si>
  <si>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</si>
  <si>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</si>
  <si>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</si>
  <si>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</si>
  <si>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</si>
  <si>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</si>
  <si>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</si>
  <si>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</si>
  <si>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</si>
  <si>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</si>
  <si>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</si>
  <si>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</si>
  <si>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</si>
  <si>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</si>
  <si>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</si>
  <si>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</si>
  <si>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</si>
  <si>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</si>
  <si>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</si>
  <si>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</si>
  <si>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</si>
  <si>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</si>
  <si>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</si>
  <si>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</si>
  <si>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</si>
  <si>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</si>
  <si>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</si>
  <si>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</si>
  <si>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</si>
  <si>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</si>
  <si>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</si>
  <si>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</si>
  <si>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</si>
  <si>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</si>
  <si>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</si>
  <si>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</si>
  <si>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</si>
  <si>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</si>
  <si>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</si>
  <si>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</si>
  <si>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</si>
  <si>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</si>
  <si>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</si>
  <si>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</si>
  <si>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</si>
  <si>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</si>
  <si>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</si>
  <si>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</si>
  <si>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</si>
  <si>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</si>
  <si>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</si>
  <si>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</si>
  <si>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</si>
  <si>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</si>
  <si>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</si>
  <si>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</si>
  <si>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</si>
  <si>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</si>
  <si>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</si>
  <si>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</si>
  <si>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</si>
  <si>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</si>
  <si>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</si>
  <si>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</si>
  <si>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</si>
  <si>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</si>
  <si>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</si>
  <si>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</si>
  <si>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</si>
  <si>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</si>
  <si>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</si>
  <si>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</si>
  <si>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</si>
  <si>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</si>
  <si>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</si>
  <si>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</si>
  <si>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</si>
  <si>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</si>
  <si>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</si>
  <si>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</si>
  <si>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</si>
  <si>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</si>
  <si>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</si>
  <si>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</si>
  <si>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</si>
  <si>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</si>
  <si>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</si>
  <si>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</si>
  <si>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</si>
  <si>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</si>
  <si>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</si>
  <si>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</si>
  <si>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</si>
  <si>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</si>
  <si>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</si>
  <si>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</si>
  <si>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</si>
  <si>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</si>
  <si>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</si>
  <si>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</si>
  <si>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</si>
  <si>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</si>
  <si>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</si>
  <si>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</si>
  <si>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</si>
  <si>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</si>
  <si>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</si>
  <si>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</si>
  <si>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</si>
  <si>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</si>
  <si>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</si>
  <si>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</si>
  <si>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</si>
  <si>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</si>
  <si>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</si>
  <si>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</si>
  <si>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</si>
  <si>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</si>
  <si>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</si>
  <si>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</si>
  <si>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</si>
  <si>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</si>
  <si>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</si>
  <si>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</si>
  <si>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</si>
  <si>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</si>
  <si>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</si>
  <si>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</si>
  <si>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</si>
  <si>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</si>
  <si>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</si>
  <si>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</si>
  <si>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</si>
  <si>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</si>
  <si>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</si>
  <si>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</si>
  <si>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</si>
  <si>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</si>
  <si>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</si>
  <si>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</si>
  <si>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</si>
  <si>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</si>
  <si>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</si>
  <si>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</si>
  <si>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</si>
  <si>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</si>
  <si>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</si>
  <si>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</si>
  <si>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</si>
  <si>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</si>
  <si>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</si>
  <si>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</si>
  <si>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</si>
  <si>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</si>
  <si>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</si>
  <si>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</si>
  <si>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</si>
  <si>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</si>
  <si>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</si>
  <si>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</si>
  <si>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</si>
  <si>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</si>
  <si>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</si>
  <si>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</si>
  <si>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</si>
  <si>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</si>
  <si>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</si>
  <si>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</si>
  <si>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</si>
  <si>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</si>
  <si>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</si>
  <si>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</si>
  <si>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</si>
  <si>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</si>
  <si>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</si>
  <si>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</si>
  <si>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</si>
  <si>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</si>
  <si>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</si>
  <si>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</si>
  <si>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</si>
  <si>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</si>
  <si>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</si>
  <si>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</si>
  <si>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</si>
  <si>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</si>
  <si>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</si>
  <si>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</si>
  <si>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</si>
  <si>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</si>
  <si>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</si>
  <si>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</si>
  <si>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</si>
  <si>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</si>
  <si>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</si>
  <si>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</si>
  <si>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</si>
  <si>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</si>
  <si>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</si>
  <si>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</si>
  <si>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</si>
  <si>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</si>
  <si>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</si>
  <si>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</si>
  <si>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</si>
  <si>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</si>
  <si>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</si>
  <si>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</si>
  <si>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</si>
  <si>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</si>
  <si>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</si>
  <si>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</si>
  <si>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</si>
  <si>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</si>
  <si>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</si>
  <si>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</si>
  <si>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</si>
  <si>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</si>
  <si>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</si>
  <si>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</si>
  <si>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</si>
  <si>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</si>
  <si>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</si>
  <si>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</si>
  <si>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</si>
  <si>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</si>
  <si>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</si>
  <si>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</si>
  <si>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</si>
  <si>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</si>
  <si>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</si>
  <si>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</si>
  <si>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</si>
  <si>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</si>
  <si>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</si>
  <si>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</si>
  <si>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</si>
  <si>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</si>
  <si>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</si>
  <si>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</si>
  <si>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</si>
  <si>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</si>
  <si>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</si>
  <si>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</si>
  <si>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</si>
  <si>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</si>
  <si>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</si>
  <si>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</si>
  <si>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</si>
  <si>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</si>
  <si>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</si>
  <si>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</si>
  <si>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</si>
  <si>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</si>
  <si>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</si>
  <si>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</si>
  <si>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</si>
  <si>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</si>
  <si>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</si>
  <si>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</si>
  <si>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</si>
  <si>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</si>
  <si>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</si>
  <si>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</si>
  <si>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</si>
  <si>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</si>
  <si>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</si>
  <si>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</si>
  <si>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</si>
  <si>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</si>
  <si>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</si>
  <si>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</si>
  <si>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</si>
  <si>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</si>
  <si>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</si>
  <si>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</si>
  <si>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</si>
  <si>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</si>
  <si>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</si>
  <si>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</si>
  <si>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</si>
  <si>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</si>
  <si>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</si>
  <si>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</si>
  <si>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</si>
  <si>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</si>
  <si>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</si>
  <si>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</si>
  <si>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</si>
  <si>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</si>
  <si>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</si>
  <si>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</si>
  <si>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</si>
  <si>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</si>
  <si>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</si>
  <si>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</si>
  <si>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</si>
  <si>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</si>
  <si>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</si>
  <si>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</si>
  <si>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</si>
  <si>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</si>
  <si>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</si>
  <si>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</si>
  <si>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</si>
  <si>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</si>
  <si>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</si>
  <si>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</si>
  <si>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</si>
  <si>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</si>
  <si>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</si>
  <si>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</si>
  <si>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</si>
  <si>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</si>
  <si>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</si>
  <si>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</si>
  <si>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</si>
  <si>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</si>
  <si>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</si>
  <si>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</si>
  <si>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</si>
  <si>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</si>
  <si>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</si>
  <si>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</si>
  <si>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</si>
  <si>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</si>
  <si>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</si>
  <si>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</si>
  <si>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</si>
  <si>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</si>
  <si>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</si>
  <si>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</si>
  <si>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</si>
  <si>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</si>
  <si>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</si>
  <si>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</si>
  <si>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</si>
  <si>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</si>
  <si>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</si>
  <si>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</si>
  <si>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</si>
  <si>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</si>
  <si>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</si>
  <si>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</si>
  <si>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</si>
  <si>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</si>
  <si>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</si>
  <si>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</si>
  <si>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</si>
  <si>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</si>
  <si>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</si>
  <si>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</si>
  <si>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</si>
  <si>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</si>
  <si>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</si>
  <si>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</si>
  <si>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</si>
  <si>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</si>
  <si>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</si>
  <si>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</si>
  <si>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</si>
  <si>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</si>
  <si>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</si>
  <si>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</si>
  <si>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</si>
  <si>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</si>
  <si>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</si>
  <si>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</si>
  <si>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</si>
  <si>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</si>
  <si>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</si>
  <si>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</si>
  <si>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</si>
  <si>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</si>
  <si>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</si>
  <si>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</si>
  <si>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</si>
  <si>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</si>
  <si>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</si>
  <si>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</si>
  <si>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</si>
  <si>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</si>
  <si>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</si>
  <si>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</si>
  <si>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</si>
  <si>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</si>
  <si>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</si>
  <si>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</si>
  <si>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</si>
  <si>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</si>
  <si>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</si>
  <si>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</si>
  <si>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</si>
  <si>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</si>
  <si>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</si>
  <si>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</si>
  <si>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</si>
  <si>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</si>
  <si>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</si>
  <si>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</si>
  <si>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</si>
  <si>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</si>
  <si>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</si>
  <si>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</si>
  <si>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</si>
  <si>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</si>
  <si>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</si>
  <si>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</si>
  <si>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</si>
  <si>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</si>
  <si>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</si>
  <si>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</si>
  <si>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</si>
  <si>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</si>
  <si>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</si>
  <si>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</si>
  <si>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</si>
  <si>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</si>
  <si>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</si>
  <si>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</si>
  <si>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</si>
  <si>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</si>
  <si>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</si>
  <si>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</si>
  <si>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</si>
  <si>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</si>
  <si>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</si>
  <si>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</si>
  <si>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</si>
  <si>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</si>
  <si>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</si>
  <si>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</si>
  <si>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</si>
  <si>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</si>
  <si>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</si>
  <si>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</si>
  <si>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</si>
  <si>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</si>
  <si>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</si>
  <si>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</si>
  <si>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</si>
  <si>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</si>
  <si>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</si>
  <si>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</si>
  <si>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</si>
  <si>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</si>
  <si>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</si>
  <si>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</si>
  <si>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</si>
  <si>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</si>
  <si>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</si>
  <si>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</si>
  <si>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</si>
  <si>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</si>
  <si>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</si>
  <si>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</si>
  <si>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</si>
  <si>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</si>
  <si>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</si>
  <si>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</si>
  <si>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</si>
  <si>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</si>
  <si>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</si>
  <si>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</si>
  <si>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</si>
  <si>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</si>
  <si>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</si>
  <si>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</si>
  <si>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</si>
  <si>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</si>
  <si>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</si>
  <si>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</si>
  <si>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</si>
  <si>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</si>
  <si>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</si>
  <si>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</si>
  <si>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</si>
  <si>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</si>
  <si>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</si>
  <si>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</si>
  <si>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</si>
  <si>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</si>
  <si>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</si>
  <si>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</si>
  <si>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</si>
  <si>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</si>
  <si>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</si>
  <si>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</si>
  <si>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</si>
  <si>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</si>
  <si>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</si>
  <si>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</si>
  <si>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</si>
  <si>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</si>
  <si>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</si>
  <si>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</si>
  <si>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</si>
  <si>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</si>
  <si>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</si>
  <si>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</si>
  <si>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</si>
  <si>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</si>
  <si>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</si>
  <si>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</si>
  <si>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</si>
  <si>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</si>
  <si>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</si>
  <si>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</si>
  <si>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</si>
  <si>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</si>
  <si>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</si>
  <si>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</si>
  <si>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</si>
  <si>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</si>
  <si>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</si>
  <si>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</si>
  <si>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</si>
  <si>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</si>
  <si>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</si>
  <si>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</si>
  <si>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</si>
  <si>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</si>
  <si>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</si>
  <si>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</si>
  <si>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</si>
  <si>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</si>
  <si>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</si>
  <si>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</si>
  <si>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</si>
  <si>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</si>
  <si>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</si>
  <si>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</si>
  <si>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</si>
  <si>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</si>
  <si>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</si>
  <si>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</si>
  <si>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</si>
  <si>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</si>
  <si>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</si>
  <si>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</si>
  <si>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</si>
  <si>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</si>
  <si>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</si>
  <si>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</si>
  <si>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</si>
  <si>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</si>
  <si>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</si>
  <si>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</si>
  <si>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</si>
  <si>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</si>
  <si>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</si>
  <si>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</si>
  <si>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</si>
  <si>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</si>
  <si>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</si>
  <si>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</si>
  <si>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</si>
  <si>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</si>
  <si>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</si>
  <si>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</si>
  <si>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</si>
  <si>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</si>
  <si>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</si>
  <si>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</si>
  <si>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</si>
  <si>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</si>
  <si>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</si>
  <si>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</si>
  <si>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</si>
  <si>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</si>
  <si>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</si>
  <si>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</si>
  <si>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</si>
  <si>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</si>
  <si>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</si>
  <si>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</si>
  <si>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</si>
  <si>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</si>
  <si>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</si>
  <si>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</si>
  <si>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</si>
  <si>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</si>
  <si>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</si>
  <si>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</si>
  <si>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</si>
  <si>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</si>
  <si>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</si>
  <si>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</si>
  <si>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</si>
  <si>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</si>
  <si>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</si>
  <si>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</si>
  <si>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</si>
  <si>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</si>
  <si>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</si>
  <si>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</si>
  <si>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</si>
  <si>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</si>
  <si>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</si>
  <si>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</si>
  <si>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</si>
  <si>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</si>
  <si>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</si>
  <si>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</si>
  <si>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</si>
  <si>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</si>
  <si>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</si>
  <si>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</si>
  <si>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</si>
  <si>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</si>
  <si>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</si>
  <si>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</si>
  <si>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</si>
  <si>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</si>
  <si>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</si>
  <si>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</si>
  <si>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</si>
  <si>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</si>
  <si>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</si>
  <si>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</si>
  <si>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</si>
  <si>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</si>
  <si>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</si>
  <si>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</si>
  <si>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</si>
  <si>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</si>
  <si>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</si>
  <si>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</si>
  <si>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</si>
  <si>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</si>
  <si>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</si>
  <si>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</si>
  <si>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</si>
  <si>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</si>
  <si>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</si>
  <si>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</si>
  <si>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</si>
  <si>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</si>
  <si>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</si>
  <si>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</si>
  <si>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</si>
  <si>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</si>
  <si>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</si>
  <si>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</si>
  <si>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</si>
  <si>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</si>
  <si>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</si>
  <si>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</si>
  <si>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</si>
  <si>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</si>
  <si>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</si>
  <si>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</si>
  <si>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</si>
  <si>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</si>
  <si>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</si>
  <si>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</si>
  <si>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</si>
  <si>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</si>
  <si>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</si>
  <si>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</si>
  <si>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</si>
  <si>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</si>
  <si>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</si>
  <si>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</si>
  <si>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</si>
  <si>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</si>
  <si>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</si>
  <si>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</si>
  <si>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</si>
  <si>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</si>
  <si>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</si>
  <si>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</si>
  <si>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</si>
  <si>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</si>
  <si>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</si>
  <si>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</si>
  <si>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</si>
  <si>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</si>
  <si>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</si>
  <si>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</si>
  <si>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</si>
  <si>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</si>
  <si>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</si>
  <si>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</si>
  <si>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</si>
  <si>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</si>
  <si>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</si>
  <si>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</si>
  <si>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</si>
  <si>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</si>
  <si>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</si>
  <si>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</si>
  <si>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</si>
  <si>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</si>
  <si>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</si>
  <si>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</si>
  <si>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</si>
  <si>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</si>
  <si>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</si>
  <si>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</si>
  <si>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</si>
  <si>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</si>
  <si>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</si>
  <si>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</si>
  <si>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</si>
  <si>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</si>
  <si>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</si>
  <si>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</si>
  <si>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</si>
  <si>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</si>
  <si>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</si>
  <si>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</si>
  <si>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</si>
  <si>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</si>
  <si>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</si>
  <si>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</si>
  <si>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</si>
  <si>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</si>
  <si>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</si>
  <si>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</si>
  <si>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</si>
  <si>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</si>
  <si>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</si>
  <si>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</si>
  <si>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</si>
  <si>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</si>
  <si>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</si>
  <si>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</si>
  <si>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</si>
  <si>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</si>
  <si>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</si>
  <si>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</si>
  <si>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</si>
  <si>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</si>
  <si>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</si>
  <si>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</si>
  <si>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</si>
  <si>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</si>
  <si>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</si>
  <si>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</si>
  <si>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</si>
  <si>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</si>
  <si>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</si>
  <si>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</si>
  <si>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</si>
  <si>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</si>
  <si>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</si>
  <si>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</si>
  <si>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</si>
  <si>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</si>
  <si>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</si>
  <si>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</si>
  <si>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</si>
  <si>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</si>
  <si>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</si>
  <si>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</si>
  <si>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</si>
  <si>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</si>
  <si>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</si>
  <si>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</si>
  <si>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</si>
  <si>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</si>
  <si>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</si>
  <si>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</si>
  <si>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</si>
  <si>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</si>
  <si>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</si>
  <si>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</si>
  <si>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</si>
  <si>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</si>
  <si>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</si>
  <si>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</si>
  <si>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</si>
  <si>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</si>
  <si>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</si>
  <si>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</si>
  <si>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</si>
  <si>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</si>
  <si>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</si>
  <si>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</si>
  <si>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</si>
  <si>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</si>
  <si>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</si>
  <si>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</si>
  <si>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</si>
  <si>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</si>
  <si>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</si>
  <si>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</si>
  <si>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</si>
  <si>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</si>
  <si>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</si>
  <si>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</si>
  <si>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</si>
  <si>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</si>
  <si>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</si>
  <si>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</si>
  <si>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</si>
  <si>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</si>
  <si>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</si>
  <si>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</si>
  <si>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</si>
  <si>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</si>
  <si>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</si>
  <si>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</si>
  <si>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</si>
  <si>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</si>
  <si>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</si>
  <si>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</si>
  <si>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</si>
  <si>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</si>
  <si>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</si>
  <si>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</si>
  <si>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</si>
  <si>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</si>
  <si>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</si>
  <si>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</si>
  <si>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</si>
  <si>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</si>
  <si>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</si>
  <si>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</si>
  <si>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</si>
  <si>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</si>
  <si>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</si>
  <si>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</si>
  <si>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</si>
  <si>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</si>
  <si>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</si>
  <si>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</si>
  <si>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</si>
  <si>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</si>
  <si>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</si>
  <si>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</si>
  <si>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</si>
  <si>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</si>
  <si>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</si>
  <si>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</si>
  <si>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</si>
  <si>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</si>
  <si>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</si>
  <si>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</si>
  <si>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</si>
  <si>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</si>
  <si>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</si>
  <si>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</si>
  <si>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</si>
  <si>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</si>
  <si>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</si>
  <si>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</si>
  <si>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</si>
  <si>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</si>
  <si>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</si>
  <si>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</si>
  <si>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</si>
  <si>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</si>
  <si>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</si>
  <si>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</si>
  <si>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</si>
  <si>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</si>
  <si>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</si>
  <si>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</si>
  <si>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</si>
  <si>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</si>
  <si>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</si>
  <si>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</si>
  <si>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</si>
  <si>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</si>
  <si>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</si>
  <si>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</si>
  <si>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</si>
  <si>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</si>
  <si>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</si>
  <si>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</si>
  <si>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</si>
  <si>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</si>
  <si>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</si>
  <si>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</si>
  <si>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</si>
  <si>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</si>
  <si>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</si>
  <si>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</si>
  <si>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</si>
  <si>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</si>
  <si>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</si>
  <si>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</si>
  <si>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</si>
  <si>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</si>
  <si>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</si>
  <si>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</si>
  <si>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</si>
  <si>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</si>
  <si>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</si>
  <si>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</si>
  <si>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</si>
  <si>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</si>
  <si>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</si>
  <si>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</si>
  <si>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</si>
  <si>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</si>
  <si>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</si>
  <si>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</si>
  <si>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</si>
  <si>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</si>
  <si>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</si>
  <si>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</si>
  <si>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</si>
  <si>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</si>
  <si>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</si>
  <si>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</si>
  <si>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</si>
  <si>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</si>
  <si>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</si>
  <si>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</si>
  <si>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</si>
  <si>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</si>
  <si>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</si>
  <si>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</si>
  <si>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</si>
  <si>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</si>
  <si>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</si>
  <si>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</si>
  <si>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</si>
  <si>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</si>
  <si>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</si>
  <si>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</si>
  <si>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</si>
  <si>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</si>
  <si>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</si>
  <si>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</si>
  <si>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</si>
  <si>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</si>
  <si>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</si>
  <si>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</si>
  <si>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</si>
  <si>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</si>
  <si>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</si>
  <si>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</si>
  <si>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</si>
  <si>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</si>
  <si>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</si>
  <si>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</si>
  <si>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</si>
  <si>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</si>
  <si>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</si>
  <si>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</si>
  <si>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</si>
  <si>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</si>
  <si>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</si>
  <si>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</si>
  <si>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</si>
  <si>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</si>
  <si>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</si>
  <si>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</si>
  <si>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</si>
  <si>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</si>
  <si>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</si>
  <si>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</si>
  <si>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</si>
  <si>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</si>
  <si>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</si>
  <si>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</si>
  <si>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</si>
  <si>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</si>
  <si>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</si>
  <si>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</si>
  <si>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</si>
  <si>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</si>
  <si>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</si>
  <si>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</si>
  <si>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</si>
  <si>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</si>
  <si>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</si>
  <si>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</si>
  <si>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</si>
  <si>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</si>
  <si>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</si>
  <si>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</si>
  <si>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</si>
  <si>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</si>
  <si>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</si>
  <si>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</si>
  <si>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</si>
  <si>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</si>
  <si>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</si>
  <si>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</si>
  <si>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</si>
  <si>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</si>
  <si>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</si>
  <si>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</si>
  <si>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</si>
  <si>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</si>
  <si>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</si>
  <si>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</si>
  <si>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</si>
  <si>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</si>
  <si>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</si>
  <si>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</si>
  <si>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</si>
  <si>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</si>
  <si>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</si>
  <si>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</si>
  <si>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</si>
  <si>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</si>
  <si>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</si>
  <si>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</si>
  <si>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</si>
  <si>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</si>
  <si>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</si>
  <si>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</si>
  <si>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</si>
  <si>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</si>
  <si>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</si>
  <si>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</si>
  <si>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</si>
  <si>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</si>
  <si>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</si>
  <si>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</si>
  <si>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</si>
  <si>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</si>
  <si>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</si>
  <si>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</si>
  <si>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</si>
  <si>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</si>
  <si>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</si>
  <si>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</si>
  <si>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</si>
  <si>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</si>
  <si>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</si>
  <si>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</si>
  <si>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</si>
  <si>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</si>
  <si>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</si>
  <si>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</si>
  <si>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</si>
  <si>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</si>
  <si>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</si>
  <si>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</si>
  <si>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</si>
  <si>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</si>
  <si>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</si>
  <si>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</si>
  <si>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</si>
  <si>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</si>
  <si>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</si>
  <si>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</si>
  <si>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</si>
  <si>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</si>
  <si>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</si>
  <si>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</si>
  <si>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</si>
  <si>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</si>
  <si>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</si>
  <si>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</si>
  <si>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</si>
  <si>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</si>
  <si>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</si>
  <si>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</si>
  <si>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</si>
  <si>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</si>
  <si>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</si>
  <si>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</si>
  <si>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</si>
  <si>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</si>
  <si>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</si>
  <si>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</si>
  <si>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</si>
  <si>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</si>
  <si>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</si>
  <si>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</si>
  <si>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</si>
  <si>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</si>
  <si>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</si>
  <si>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</si>
  <si>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</si>
  <si>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</si>
  <si>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</si>
  <si>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</si>
  <si>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</si>
  <si>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</si>
  <si>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</si>
  <si>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</si>
  <si>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</si>
  <si>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</si>
  <si>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</si>
  <si>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</si>
  <si>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</si>
  <si>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</si>
  <si>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</si>
  <si>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</si>
  <si>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</si>
  <si>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</si>
  <si>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</si>
  <si>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</si>
  <si>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</si>
  <si>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</si>
  <si>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</si>
  <si>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</si>
  <si>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</si>
  <si>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</si>
  <si>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</si>
  <si>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</si>
  <si>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</si>
  <si>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</si>
  <si>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</si>
  <si>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</si>
  <si>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</si>
  <si>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</si>
  <si>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</si>
  <si>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</si>
  <si>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</si>
  <si>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</si>
  <si>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</si>
  <si>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</si>
  <si>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</si>
  <si>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</si>
  <si>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</si>
  <si>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</si>
  <si>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</si>
  <si>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</si>
  <si>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</si>
  <si>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</si>
  <si>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</si>
  <si>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</si>
  <si>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</si>
  <si>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</si>
  <si>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</si>
  <si>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</si>
  <si>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</si>
  <si>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</si>
  <si>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</si>
  <si>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</si>
  <si>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</si>
  <si>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</si>
  <si>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</si>
  <si>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</si>
  <si>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</si>
  <si>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</si>
  <si>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</si>
  <si>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</si>
  <si>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</si>
  <si>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</si>
  <si>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</si>
  <si>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</si>
  <si>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</si>
  <si>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</si>
  <si>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</si>
  <si>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</si>
  <si>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</si>
  <si>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</si>
  <si>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</si>
  <si>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</si>
  <si>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</si>
  <si>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</si>
  <si>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</si>
  <si>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</si>
  <si>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</si>
  <si>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</si>
  <si>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</si>
  <si>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</si>
  <si>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</si>
  <si>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</si>
  <si>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</si>
  <si>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</si>
  <si>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</si>
  <si>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</si>
  <si>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</si>
  <si>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</si>
  <si>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</si>
  <si>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</si>
  <si>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</si>
  <si>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</si>
  <si>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</si>
  <si>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</si>
  <si>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</si>
  <si>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</si>
  <si>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</si>
  <si>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</si>
  <si>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</si>
  <si>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</si>
  <si>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</si>
  <si>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</si>
  <si>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</si>
  <si>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</si>
  <si>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</si>
  <si>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</si>
  <si>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</si>
  <si>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</si>
  <si>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</si>
  <si>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</si>
  <si>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</si>
  <si>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</si>
  <si>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</si>
  <si>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</si>
  <si>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</si>
  <si>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</si>
  <si>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</si>
  <si>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</si>
  <si>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</si>
  <si>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</si>
  <si>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</si>
  <si>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</si>
  <si>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</si>
  <si>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</si>
  <si>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</si>
  <si>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</si>
  <si>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</si>
  <si>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</si>
  <si>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</si>
  <si>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</si>
  <si>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</si>
  <si>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</si>
  <si>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</si>
  <si>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</si>
  <si>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</si>
  <si>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</si>
  <si>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</si>
  <si>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</si>
  <si>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</si>
  <si>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</si>
  <si>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</si>
  <si>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</si>
  <si>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</si>
  <si>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</si>
  <si>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</si>
  <si>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</si>
  <si>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</si>
  <si>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</si>
  <si>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</si>
  <si>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</si>
  <si>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</si>
  <si>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</si>
  <si>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</si>
  <si>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</si>
  <si>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</si>
  <si>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</si>
  <si>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</si>
  <si>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</si>
  <si>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</si>
  <si>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</si>
  <si>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</si>
  <si>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</si>
  <si>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</si>
  <si>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</si>
  <si>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</si>
  <si>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</si>
  <si>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</si>
  <si>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</si>
  <si>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</si>
  <si>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</si>
  <si>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</si>
  <si>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</si>
  <si>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</si>
  <si>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</si>
  <si>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</si>
  <si>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</si>
  <si>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</si>
  <si>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</si>
  <si>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</si>
  <si>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</si>
  <si>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</si>
  <si>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</si>
  <si>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</si>
  <si>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</si>
  <si>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</si>
  <si>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</si>
  <si>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</si>
  <si>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</si>
  <si>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</si>
  <si>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</si>
  <si>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</si>
  <si>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</si>
  <si>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</si>
  <si>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</si>
  <si>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</si>
  <si>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</si>
  <si>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</si>
  <si>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</si>
  <si>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</si>
  <si>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</si>
  <si>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</si>
  <si>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</si>
  <si>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</si>
  <si>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</si>
  <si>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</si>
  <si>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</si>
  <si>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</si>
  <si>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</si>
  <si>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</si>
  <si>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</si>
  <si>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</si>
  <si>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</si>
  <si>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</si>
  <si>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</si>
  <si>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</si>
  <si>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</si>
  <si>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</si>
  <si>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</si>
  <si>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</si>
  <si>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</si>
  <si>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</si>
  <si>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</si>
  <si>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</si>
  <si>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</si>
  <si>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</si>
  <si>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</si>
  <si>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</si>
  <si>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</si>
  <si>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</si>
  <si>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</si>
  <si>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</si>
  <si>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</si>
  <si>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</si>
  <si>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</si>
  <si>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</si>
  <si>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</si>
  <si>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</si>
  <si>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</si>
  <si>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</si>
  <si>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</si>
  <si>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</si>
  <si>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</si>
  <si>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</si>
  <si>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</si>
  <si>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</si>
  <si>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</si>
  <si>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</si>
  <si>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</si>
  <si>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</si>
  <si>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</si>
  <si>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</si>
  <si>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</si>
  <si>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</si>
  <si>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</si>
  <si>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</si>
  <si>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</si>
  <si>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</si>
  <si>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</si>
  <si>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</si>
  <si>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</si>
  <si>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</si>
  <si>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</si>
  <si>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</si>
  <si>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</si>
  <si>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</si>
  <si>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</si>
  <si>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</si>
  <si>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</si>
  <si>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</si>
  <si>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</si>
  <si>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</si>
  <si>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</si>
  <si>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</si>
  <si>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</si>
  <si>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</si>
  <si>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</si>
  <si>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</si>
  <si>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</si>
  <si>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</si>
  <si>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</si>
  <si>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</si>
  <si>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</si>
  <si>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</si>
  <si>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</si>
  <si>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</si>
  <si>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</si>
  <si>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</si>
  <si>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</si>
  <si>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</si>
  <si>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</si>
  <si>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</si>
  <si>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</si>
  <si>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</si>
  <si>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</si>
  <si>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</si>
  <si>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</si>
  <si>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</si>
  <si>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</si>
  <si>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</si>
  <si>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</si>
  <si>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</si>
  <si>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</si>
  <si>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</si>
  <si>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</si>
  <si>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</si>
  <si>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</si>
  <si>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</si>
  <si>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</si>
  <si>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</si>
  <si>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</si>
  <si>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</si>
  <si>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</si>
  <si>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</si>
  <si>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</si>
  <si>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</si>
  <si>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</si>
  <si>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</si>
  <si>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</si>
  <si>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</si>
  <si>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</si>
  <si>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</si>
  <si>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</si>
  <si>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</si>
  <si>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</si>
  <si>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</si>
  <si>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</si>
  <si>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</si>
  <si>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</si>
  <si>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</si>
  <si>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</si>
  <si>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</si>
  <si>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</si>
  <si>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</si>
  <si>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</si>
  <si>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</si>
  <si>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</si>
  <si>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</si>
  <si>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</si>
  <si>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</si>
  <si>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</si>
  <si>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</si>
  <si>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</si>
  <si>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</si>
  <si>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</si>
  <si>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</si>
  <si>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</si>
  <si>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</si>
  <si>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</si>
  <si>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</si>
  <si>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</si>
  <si>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</si>
  <si>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</si>
  <si>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</si>
  <si>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</si>
  <si>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</si>
  <si>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</si>
  <si>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</si>
  <si>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</si>
  <si>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</si>
  <si>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</si>
  <si>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</si>
  <si>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</si>
  <si>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</si>
  <si>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</si>
  <si>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</si>
  <si>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</si>
  <si>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</si>
  <si>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</si>
  <si>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</si>
  <si>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</si>
  <si>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</si>
  <si>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</si>
  <si>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</si>
  <si>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</si>
  <si>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</si>
  <si>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</si>
  <si>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</si>
  <si>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</si>
  <si>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</si>
  <si>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</si>
  <si>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</si>
  <si>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</si>
  <si>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</si>
  <si>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</si>
  <si>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</si>
  <si>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</si>
  <si>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</si>
  <si>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</si>
  <si>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</si>
  <si>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</si>
  <si>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</si>
  <si>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</si>
  <si>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</si>
  <si>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</si>
  <si>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</si>
  <si>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</si>
  <si>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</si>
  <si>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</si>
  <si>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</si>
  <si>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</si>
  <si>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</si>
  <si>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</si>
  <si>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</si>
  <si>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</si>
  <si>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</si>
  <si>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</si>
  <si>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</si>
  <si>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</si>
  <si>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</si>
  <si>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</si>
  <si>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</si>
  <si>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</si>
  <si>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</si>
  <si>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</si>
  <si>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</si>
  <si>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</si>
  <si>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</si>
  <si>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</si>
  <si>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</si>
  <si>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</si>
  <si>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</si>
  <si>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</si>
  <si>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</si>
  <si>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</si>
  <si>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</si>
  <si>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</si>
  <si>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</si>
  <si>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</si>
  <si>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</si>
  <si>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</si>
  <si>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</si>
  <si>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</si>
  <si>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</si>
  <si>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</si>
  <si>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</si>
  <si>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</si>
  <si>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</si>
  <si>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</si>
  <si>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</si>
  <si>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</si>
  <si>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</si>
  <si>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</si>
  <si>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</si>
  <si>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</si>
  <si>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</si>
  <si>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</si>
  <si>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</si>
  <si>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</si>
  <si>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</si>
  <si>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</si>
  <si>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</si>
  <si>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</si>
  <si>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</si>
  <si>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</si>
  <si>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</si>
  <si>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</si>
  <si>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</si>
  <si>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</si>
  <si>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</si>
  <si>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</si>
  <si>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</si>
  <si>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</si>
  <si>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</si>
  <si>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</si>
  <si>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</si>
  <si>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</si>
  <si>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</si>
  <si>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</si>
  <si>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</si>
  <si>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</si>
  <si>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</si>
  <si>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</si>
  <si>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</si>
  <si>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</si>
  <si>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</si>
  <si>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</si>
  <si>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</si>
  <si>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</si>
  <si>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</si>
  <si>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</si>
  <si>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</si>
  <si>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</si>
  <si>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</si>
  <si>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</si>
  <si>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</si>
  <si>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</si>
  <si>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</si>
  <si>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</si>
  <si>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</si>
  <si>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</si>
  <si>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</si>
  <si>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</si>
  <si>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</si>
  <si>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</si>
  <si>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</si>
  <si>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</si>
  <si>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</si>
  <si>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</si>
  <si>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</si>
  <si>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</si>
  <si>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</si>
  <si>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</si>
  <si>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</si>
  <si>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</si>
  <si>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</si>
  <si>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</si>
  <si>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</si>
  <si>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</si>
  <si>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</si>
  <si>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</si>
  <si>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</si>
  <si>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</si>
  <si>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</si>
  <si>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</si>
  <si>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</si>
  <si>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</si>
  <si>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</si>
  <si>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</si>
  <si>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</si>
  <si>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</si>
  <si>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</si>
  <si>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</si>
  <si>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</si>
  <si>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</si>
  <si>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</si>
  <si>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</si>
  <si>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</si>
  <si>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</si>
  <si>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</si>
  <si>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</si>
  <si>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</si>
  <si>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</si>
  <si>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</si>
  <si>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</si>
  <si>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</si>
  <si>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</si>
  <si>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</si>
  <si>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</si>
  <si>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</si>
  <si>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</si>
  <si>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</si>
  <si>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</si>
  <si>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</si>
  <si>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</si>
  <si>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</si>
  <si>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</si>
  <si>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</si>
  <si>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</si>
  <si>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</si>
  <si>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</si>
  <si>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</si>
  <si>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</si>
  <si>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</si>
  <si>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</si>
  <si>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</si>
  <si>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</si>
  <si>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</si>
  <si>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</si>
  <si>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</si>
  <si>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</si>
  <si>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</si>
  <si>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</si>
  <si>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</si>
  <si>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</si>
  <si>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</si>
  <si>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</si>
  <si>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</si>
  <si>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</si>
  <si>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</si>
  <si>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</si>
  <si>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</si>
  <si>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</si>
  <si>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</si>
  <si>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</si>
  <si>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</si>
  <si>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</si>
  <si>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</si>
  <si>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</si>
  <si>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</si>
  <si>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</si>
  <si>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</si>
  <si>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</si>
  <si>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</si>
  <si>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</si>
  <si>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</si>
  <si>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</si>
  <si>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</si>
  <si>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</si>
  <si>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</si>
  <si>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</si>
  <si>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</si>
  <si>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</si>
  <si>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</si>
  <si>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</si>
  <si>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</si>
  <si>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</si>
  <si>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</si>
  <si>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</si>
  <si>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</si>
  <si>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</si>
  <si>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</si>
  <si>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</si>
  <si>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</si>
  <si>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</si>
  <si>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</si>
  <si>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</si>
  <si>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</si>
  <si>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</si>
  <si>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</si>
  <si>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</si>
  <si>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</si>
  <si>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</si>
  <si>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</si>
  <si>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</si>
  <si>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</si>
  <si>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</si>
  <si>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</si>
  <si>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</si>
  <si>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</si>
  <si>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</si>
  <si>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</si>
  <si>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</si>
  <si>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</si>
  <si>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</si>
  <si>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</si>
  <si>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</si>
  <si>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</si>
  <si>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</si>
  <si>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</si>
  <si>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</si>
  <si>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</si>
  <si>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</si>
  <si>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</si>
  <si>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</si>
  <si>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</si>
  <si>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</si>
  <si>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</si>
  <si>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</si>
  <si>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</si>
  <si>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</si>
  <si>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</si>
  <si>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</si>
  <si>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</si>
  <si>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</si>
  <si>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</si>
  <si>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</si>
  <si>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</si>
  <si>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</si>
  <si>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</si>
  <si>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</si>
  <si>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</si>
  <si>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</si>
  <si>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</si>
  <si>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</si>
  <si>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</si>
  <si>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</si>
  <si>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</si>
  <si>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</si>
  <si>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</si>
  <si>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</si>
  <si>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</si>
  <si>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</si>
  <si>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</si>
  <si>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</si>
  <si>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</si>
  <si>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</si>
  <si>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</si>
  <si>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</si>
  <si>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</si>
  <si>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</si>
  <si>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</si>
  <si>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</si>
  <si>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</si>
  <si>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</si>
  <si>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</si>
  <si>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</si>
  <si>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</si>
  <si>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</si>
  <si>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</si>
  <si>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</si>
  <si>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</si>
  <si>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</si>
  <si>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</si>
  <si>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</si>
  <si>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</si>
  <si>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</si>
  <si>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</si>
  <si>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</si>
  <si>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</si>
  <si>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</si>
  <si>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</si>
  <si>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</si>
  <si>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</si>
  <si>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</si>
  <si>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</si>
  <si>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</si>
  <si>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</si>
  <si>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</si>
  <si>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</si>
  <si>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</si>
  <si>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</si>
  <si>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</si>
  <si>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</si>
  <si>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</si>
  <si>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</si>
  <si>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</si>
  <si>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</si>
  <si>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</si>
  <si>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</si>
  <si>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</si>
  <si>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</si>
  <si>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</si>
  <si>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</si>
  <si>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</si>
  <si>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</si>
  <si>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</si>
  <si>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</si>
  <si>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</si>
  <si>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</si>
  <si>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</si>
  <si>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</si>
  <si>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</si>
  <si>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</si>
  <si>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</si>
  <si>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</si>
  <si>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</si>
  <si>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</si>
  <si>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</si>
  <si>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</si>
  <si>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</si>
  <si>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</si>
  <si>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</si>
  <si>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</si>
  <si>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</si>
  <si>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</si>
  <si>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</si>
  <si>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</si>
  <si>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</si>
  <si>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</si>
  <si>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</si>
  <si>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</si>
  <si>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</si>
  <si>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</si>
  <si>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</si>
  <si>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</si>
  <si>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</si>
  <si>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</si>
  <si>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</si>
  <si>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</si>
  <si>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</si>
  <si>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</si>
  <si>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</si>
  <si>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</si>
  <si>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</si>
  <si>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</si>
  <si>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</si>
  <si>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</si>
  <si>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</si>
  <si>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</si>
  <si>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</si>
  <si>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</si>
  <si>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</si>
  <si>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</si>
  <si>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</si>
  <si>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</si>
  <si>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</si>
  <si>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</si>
  <si>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</si>
  <si>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</si>
  <si>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</si>
  <si>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</si>
  <si>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</si>
  <si>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</si>
  <si>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</si>
  <si>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</si>
  <si>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</si>
  <si>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</si>
  <si>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</si>
  <si>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</si>
  <si>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</si>
  <si>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</si>
  <si>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</si>
  <si>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</si>
  <si>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</si>
  <si>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</si>
  <si>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</si>
  <si>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</si>
  <si>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</si>
  <si>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</si>
  <si>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</si>
  <si>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</si>
  <si>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</si>
  <si>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</si>
  <si>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</si>
  <si>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</si>
  <si>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</si>
  <si>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</si>
  <si>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</si>
  <si>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</si>
  <si>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</si>
  <si>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</si>
  <si>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</si>
  <si>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</si>
  <si>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</si>
  <si>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</si>
  <si>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</si>
  <si>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</si>
  <si>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</si>
  <si>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</si>
  <si>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</si>
  <si>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</si>
  <si>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</si>
  <si>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</si>
  <si>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</si>
  <si>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</si>
  <si>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</si>
  <si>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</si>
  <si>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</si>
  <si>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</si>
  <si>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</si>
  <si>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</si>
  <si>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</si>
  <si>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</si>
  <si>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</si>
  <si>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</si>
  <si>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</si>
  <si>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</si>
  <si>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</si>
  <si>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</si>
  <si>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</si>
  <si>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</si>
  <si>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</si>
  <si>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</si>
  <si>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</si>
  <si>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</si>
  <si>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</si>
  <si>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</si>
  <si>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</si>
  <si>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</si>
  <si>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</si>
  <si>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</si>
  <si>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</si>
  <si>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</si>
  <si>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</si>
  <si>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</si>
  <si>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</si>
  <si>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</si>
  <si>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</si>
  <si>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</si>
  <si>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</si>
  <si>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</si>
  <si>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</si>
  <si>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</si>
  <si>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</si>
  <si>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</si>
  <si>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</si>
  <si>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</si>
  <si>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</si>
  <si>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</si>
  <si>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</si>
  <si>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</si>
  <si>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</si>
  <si>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</si>
  <si>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</si>
  <si>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</si>
  <si>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</si>
  <si>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</si>
  <si>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</si>
  <si>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</si>
  <si>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</si>
  <si>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</si>
  <si>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</si>
  <si>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</si>
  <si>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</si>
  <si>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</si>
  <si>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</si>
  <si>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</si>
  <si>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</si>
  <si>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</si>
  <si>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</si>
  <si>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</si>
  <si>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</si>
  <si>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</si>
  <si>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</si>
  <si>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</si>
  <si>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</si>
  <si>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</si>
  <si>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</si>
  <si>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</si>
  <si>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</si>
  <si>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</si>
  <si>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</si>
  <si>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</si>
  <si>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</si>
  <si>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</si>
  <si>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</si>
  <si>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</si>
  <si>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</si>
  <si>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</si>
  <si>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</si>
  <si>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</si>
  <si>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</si>
  <si>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</si>
  <si>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</si>
  <si>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</si>
  <si>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</si>
  <si>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</si>
  <si>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</si>
  <si>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</si>
  <si>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</si>
  <si>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</si>
  <si>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</si>
  <si>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</si>
  <si>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</si>
  <si>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</si>
  <si>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</si>
  <si>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</si>
  <si>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</si>
  <si>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</si>
  <si>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</si>
  <si>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</si>
  <si>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</si>
  <si>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</si>
  <si>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</si>
  <si>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</si>
  <si>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</si>
  <si>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</si>
  <si>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</si>
  <si>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</si>
  <si>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</si>
  <si>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</si>
  <si>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</si>
  <si>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</si>
  <si>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</si>
  <si>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</si>
  <si>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</si>
  <si>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</si>
  <si>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</si>
  <si>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</si>
  <si>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</si>
  <si>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</si>
  <si>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</si>
  <si>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</si>
  <si>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</si>
  <si>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</si>
  <si>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</si>
  <si>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</si>
  <si>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</si>
  <si>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</si>
  <si>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</si>
  <si>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</si>
  <si>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</si>
  <si>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</si>
  <si>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</si>
  <si>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</si>
  <si>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</si>
  <si>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</si>
  <si>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</si>
  <si>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</si>
  <si>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</si>
  <si>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</si>
  <si>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</si>
  <si>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</si>
  <si>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</si>
  <si>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</si>
  <si>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</si>
  <si>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</si>
  <si>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</si>
  <si>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</si>
  <si>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</si>
  <si>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</si>
  <si>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</si>
  <si>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</si>
  <si>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</si>
  <si>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</si>
  <si>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</si>
  <si>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</si>
  <si>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</si>
  <si>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</si>
  <si>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</si>
  <si>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</si>
  <si>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</si>
  <si>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</si>
  <si>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</si>
  <si>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</si>
  <si>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</si>
  <si>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</si>
  <si>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</si>
  <si>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</si>
  <si>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</si>
  <si>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</si>
  <si>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</si>
  <si>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</si>
  <si>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</si>
  <si>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</si>
  <si>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</si>
  <si>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</si>
  <si>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</si>
  <si>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</si>
  <si>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</si>
  <si>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</si>
  <si>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</si>
  <si>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</si>
  <si>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</si>
  <si>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</si>
  <si>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</si>
  <si>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</si>
  <si>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</si>
  <si>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</si>
  <si>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</si>
  <si>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</si>
  <si>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</si>
  <si>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</si>
  <si>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</si>
  <si>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</si>
  <si>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</si>
  <si>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</si>
  <si>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</si>
  <si>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</si>
  <si>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</si>
  <si>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</si>
  <si>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</si>
  <si>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</si>
  <si>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</si>
  <si>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</si>
  <si>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</si>
  <si>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</si>
  <si>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</si>
  <si>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</si>
  <si>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</si>
  <si>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</si>
  <si>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</si>
  <si>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</si>
  <si>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</si>
  <si>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</si>
  <si>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</si>
  <si>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</si>
  <si>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</si>
  <si>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</si>
  <si>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</si>
  <si>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</si>
  <si>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</si>
  <si>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</si>
  <si>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</si>
  <si>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</si>
  <si>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</si>
  <si>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</si>
  <si>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</si>
  <si>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</si>
  <si>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</si>
  <si>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</si>
  <si>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</si>
  <si>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</si>
  <si>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</si>
  <si>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</si>
  <si>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</si>
  <si>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</si>
  <si>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</si>
  <si>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</si>
  <si>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</si>
  <si>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</si>
  <si>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</si>
  <si>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</si>
  <si>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</si>
  <si>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</si>
  <si>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</si>
  <si>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</si>
  <si>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</si>
  <si>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</si>
  <si>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</si>
  <si>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</si>
  <si>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</si>
  <si>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</si>
  <si>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</si>
  <si>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</si>
  <si>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</si>
  <si>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</si>
  <si>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</si>
  <si>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</si>
  <si>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</si>
  <si>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</si>
  <si>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</si>
  <si>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</si>
  <si>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</si>
  <si>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</si>
  <si>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</si>
  <si>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</si>
  <si>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</si>
  <si>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</si>
  <si>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</si>
  <si>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</si>
  <si>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</si>
  <si>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</si>
  <si>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</si>
  <si>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</si>
  <si>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</si>
  <si>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</si>
  <si>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</si>
  <si>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</si>
  <si>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</si>
  <si>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</si>
  <si>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</si>
  <si>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</si>
  <si>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</si>
  <si>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</si>
  <si>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</si>
  <si>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</si>
  <si>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</si>
  <si>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</si>
  <si>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</si>
  <si>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</si>
  <si>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</si>
  <si>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</si>
  <si>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</si>
  <si>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</si>
  <si>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</si>
  <si>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</si>
  <si>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</si>
  <si>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</si>
  <si>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</si>
  <si>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</si>
  <si>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</si>
  <si>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</si>
  <si>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</si>
  <si>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</si>
  <si>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</si>
  <si>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</si>
  <si>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</si>
  <si>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</si>
  <si>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</si>
  <si>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</si>
  <si>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</si>
  <si>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</si>
  <si>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</si>
  <si>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</si>
  <si>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</si>
  <si>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</si>
  <si>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</si>
  <si>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</si>
  <si>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</si>
  <si>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</si>
  <si>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</si>
  <si>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</si>
  <si>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</si>
  <si>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</si>
  <si>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</si>
  <si>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</si>
  <si>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</si>
  <si>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</si>
  <si>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</si>
  <si>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</si>
  <si>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</si>
  <si>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</si>
  <si>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</si>
  <si>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</si>
  <si>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</si>
  <si>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</si>
  <si>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</si>
  <si>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</si>
  <si>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</si>
  <si>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</si>
  <si>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</si>
  <si>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</si>
  <si>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</si>
  <si>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</si>
  <si>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</si>
  <si>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</si>
  <si>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</si>
  <si>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</si>
  <si>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</si>
  <si>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</si>
  <si>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</si>
  <si>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</si>
  <si>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</si>
  <si>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</si>
  <si>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</si>
  <si>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</si>
  <si>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</si>
  <si>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</si>
  <si>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</si>
  <si>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</si>
  <si>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</si>
  <si>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</si>
  <si>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</si>
  <si>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</si>
  <si>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</si>
  <si>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</si>
  <si>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</si>
  <si>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</si>
  <si>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</si>
  <si>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</si>
  <si>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</si>
  <si>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</si>
  <si>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</si>
  <si>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</si>
  <si>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</si>
  <si>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</si>
  <si>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</si>
  <si>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</si>
  <si>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</si>
  <si>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</si>
  <si>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</si>
  <si>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</si>
  <si>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</si>
  <si>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</si>
  <si>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</si>
  <si>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</si>
  <si>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</si>
  <si>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</si>
  <si>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</si>
  <si>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</si>
  <si>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</si>
  <si>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</si>
  <si>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</si>
  <si>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</si>
  <si>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</si>
  <si>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</si>
  <si>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</si>
  <si>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</si>
  <si>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</si>
  <si>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</si>
  <si>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</si>
  <si>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</si>
  <si>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</si>
  <si>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</si>
  <si>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</si>
  <si>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</si>
  <si>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</si>
  <si>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</si>
  <si>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</si>
  <si>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</si>
  <si>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</si>
  <si>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</si>
  <si>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</si>
  <si>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</si>
  <si>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</si>
  <si>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</si>
  <si>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</si>
  <si>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</si>
  <si>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</si>
  <si>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</si>
  <si>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</si>
  <si>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</si>
  <si>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</si>
  <si>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</si>
  <si>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</si>
  <si>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</si>
  <si>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</si>
  <si>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</si>
  <si>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</si>
  <si>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</si>
  <si>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</si>
  <si>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</si>
  <si>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</si>
  <si>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</si>
  <si>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</si>
  <si>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</si>
  <si>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</si>
  <si>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</si>
  <si>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</si>
  <si>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</si>
  <si>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</si>
  <si>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</si>
  <si>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</si>
  <si>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</si>
  <si>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</si>
  <si>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</si>
  <si>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</si>
  <si>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</si>
  <si>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</si>
  <si>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</si>
  <si>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</si>
  <si>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</si>
  <si>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</si>
  <si>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</si>
  <si>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</si>
  <si>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</si>
  <si>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</si>
  <si>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</si>
  <si>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</si>
  <si>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</si>
  <si>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</si>
  <si>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</si>
  <si>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</si>
  <si>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</si>
  <si>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</si>
  <si>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</si>
  <si>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</si>
  <si>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</si>
  <si>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</si>
  <si>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</si>
  <si>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</si>
  <si>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</si>
  <si>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</si>
  <si>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</si>
  <si>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</si>
  <si>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</si>
  <si>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</si>
  <si>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</si>
  <si>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</si>
  <si>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</si>
  <si>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</si>
  <si>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</si>
  <si>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</si>
  <si>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</si>
  <si>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</si>
  <si>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</si>
  <si>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</si>
  <si>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</si>
  <si>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</si>
  <si>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</si>
  <si>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</si>
  <si>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</si>
  <si>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</si>
  <si>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</si>
  <si>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</si>
  <si>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</si>
  <si>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</si>
  <si>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</si>
  <si>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</si>
  <si>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</si>
  <si>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</si>
  <si>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</si>
  <si>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</si>
  <si>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</si>
  <si>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</si>
  <si>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</si>
  <si>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</si>
  <si>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</si>
  <si>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</si>
  <si>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</si>
  <si>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</si>
  <si>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</si>
  <si>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</si>
  <si>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</si>
  <si>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</si>
  <si>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</si>
  <si>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</si>
  <si>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</si>
  <si>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</si>
  <si>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</si>
  <si>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</si>
  <si>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</si>
  <si>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</si>
  <si>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</si>
  <si>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</si>
  <si>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</si>
  <si>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</si>
  <si>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</si>
  <si>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</si>
  <si>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</si>
  <si>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</si>
  <si>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</si>
  <si>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</si>
  <si>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</si>
  <si>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</si>
  <si>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</si>
  <si>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</si>
  <si>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</si>
  <si>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</si>
  <si>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</si>
  <si>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</si>
  <si>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</si>
  <si>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</si>
  <si>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</si>
  <si>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</si>
  <si>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</si>
  <si>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</si>
  <si>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</si>
  <si>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</si>
  <si>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</si>
  <si>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</si>
  <si>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</si>
  <si>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</si>
  <si>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</si>
  <si>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</si>
  <si>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</si>
  <si>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</si>
  <si>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</si>
  <si>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</si>
  <si>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</si>
  <si>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</si>
  <si>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</si>
  <si>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</si>
  <si>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</si>
  <si>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</si>
  <si>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</si>
  <si>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</si>
  <si>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</si>
  <si>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</si>
  <si>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</si>
  <si>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</si>
  <si>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</si>
  <si>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</si>
  <si>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</si>
  <si>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</si>
  <si>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</si>
  <si>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</si>
  <si>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</si>
  <si>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</si>
  <si>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</si>
  <si>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</si>
  <si>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</si>
  <si>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</si>
  <si>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</si>
  <si>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</si>
  <si>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</si>
  <si>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</si>
  <si>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</si>
  <si>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</si>
  <si>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</si>
  <si>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</si>
  <si>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</si>
  <si>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</si>
  <si>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</si>
  <si>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</si>
  <si>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</si>
  <si>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</si>
  <si>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</si>
  <si>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</si>
  <si>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</si>
  <si>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</si>
  <si>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</si>
  <si>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</si>
  <si>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</si>
  <si>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</si>
  <si>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</si>
  <si>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</si>
  <si>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</si>
  <si>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</si>
  <si>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</si>
  <si>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</si>
  <si>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</si>
  <si>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</si>
  <si>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</si>
  <si>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</si>
  <si>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</si>
  <si>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</si>
  <si>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</si>
  <si>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</si>
  <si>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</si>
  <si>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</si>
  <si>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</si>
  <si>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</si>
  <si>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</si>
  <si>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</si>
  <si>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</si>
  <si>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</si>
  <si>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</si>
  <si>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</si>
  <si>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</si>
  <si>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</si>
  <si>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</si>
  <si>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</si>
  <si>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</si>
  <si>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</si>
  <si>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</si>
  <si>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</si>
  <si>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</si>
  <si>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</si>
  <si>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</si>
  <si>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</si>
  <si>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</si>
  <si>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</si>
  <si>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</si>
  <si>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</si>
  <si>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</si>
  <si>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</si>
  <si>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</si>
  <si>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</si>
  <si>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</si>
  <si>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</si>
  <si>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</si>
  <si>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</si>
  <si>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</si>
  <si>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</si>
  <si>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</si>
  <si>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</si>
  <si>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</si>
  <si>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</si>
  <si>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</si>
  <si>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</si>
  <si>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</si>
  <si>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</si>
  <si>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</si>
  <si>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</si>
  <si>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</si>
  <si>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</si>
  <si>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</si>
  <si>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</si>
  <si>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</si>
  <si>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</si>
  <si>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</si>
  <si>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</si>
  <si>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</si>
  <si>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</si>
  <si>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</si>
  <si>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</si>
  <si>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</si>
  <si>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</si>
  <si>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</si>
  <si>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</si>
  <si>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</si>
  <si>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</si>
  <si>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</si>
  <si>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</si>
  <si>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</si>
  <si>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</si>
  <si>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</si>
  <si>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</si>
  <si>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</si>
  <si>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</si>
  <si>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</si>
  <si>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</si>
  <si>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</si>
  <si>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</si>
  <si>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</si>
  <si>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</si>
  <si>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</si>
  <si>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</si>
  <si>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</si>
  <si>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</si>
  <si>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</si>
  <si>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</si>
  <si>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</si>
  <si>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</si>
  <si>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</si>
  <si>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</si>
  <si>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</si>
  <si>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</si>
  <si>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</si>
  <si>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</si>
  <si>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</si>
  <si>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</si>
  <si>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</si>
  <si>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</si>
  <si>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</si>
  <si>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</si>
  <si>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</si>
  <si>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</si>
  <si>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</si>
  <si>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</si>
  <si>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</si>
  <si>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</si>
  <si>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</si>
  <si>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</si>
  <si>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</si>
  <si>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</si>
  <si>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</si>
  <si>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</si>
  <si>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</si>
  <si>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</si>
  <si>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</si>
  <si>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</si>
  <si>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</si>
  <si>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</si>
  <si>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</si>
  <si>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</si>
  <si>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</si>
  <si>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</si>
  <si>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</si>
  <si>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</si>
  <si>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</si>
  <si>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</si>
  <si>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</si>
  <si>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</si>
  <si>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</si>
  <si>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</si>
  <si>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</si>
  <si>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</si>
  <si>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</si>
  <si>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</si>
  <si>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</si>
  <si>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</si>
  <si>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</si>
  <si>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</si>
  <si>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</si>
  <si>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</si>
  <si>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</si>
  <si>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</si>
  <si>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</si>
  <si>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</si>
  <si>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</si>
  <si>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</si>
  <si>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</si>
  <si>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</si>
  <si>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</si>
  <si>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</si>
  <si>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</si>
  <si>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</si>
  <si>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</si>
  <si>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</si>
  <si>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</si>
  <si>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</si>
  <si>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</si>
  <si>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</si>
  <si>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</si>
  <si>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</si>
  <si>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</si>
  <si>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</si>
  <si>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</si>
  <si>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</si>
  <si>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</si>
  <si>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</si>
  <si>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</si>
  <si>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</si>
  <si>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</si>
  <si>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</si>
  <si>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</si>
  <si>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</si>
  <si>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</si>
  <si>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</si>
  <si>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</si>
  <si>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</si>
  <si>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</si>
  <si>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</si>
  <si>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</si>
  <si>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</si>
  <si>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</si>
  <si>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</si>
  <si>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</si>
  <si>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</si>
  <si>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</si>
  <si>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</si>
  <si>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</si>
  <si>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</si>
  <si>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</si>
  <si>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</si>
  <si>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</si>
  <si>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</si>
  <si>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</si>
  <si>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</si>
  <si>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</si>
  <si>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</si>
  <si>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</si>
  <si>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</si>
  <si>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</si>
  <si>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</si>
  <si>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</si>
  <si>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</si>
  <si>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</si>
  <si>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</si>
  <si>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</si>
  <si>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</si>
  <si>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</si>
  <si>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</si>
  <si>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</si>
  <si>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</si>
  <si>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</si>
  <si>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</si>
  <si>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</si>
  <si>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</si>
  <si>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</si>
  <si>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</si>
  <si>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</si>
  <si>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</si>
  <si>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</si>
  <si>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</si>
  <si>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</si>
  <si>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</si>
  <si>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</si>
  <si>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</si>
  <si>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</si>
  <si>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</si>
  <si>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</si>
  <si>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</si>
  <si>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</si>
  <si>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</si>
  <si>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</si>
  <si>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</si>
  <si>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</si>
  <si>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</si>
  <si>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</si>
  <si>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</si>
  <si>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</si>
  <si>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</si>
  <si>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</si>
  <si>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</si>
  <si>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</si>
  <si>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</si>
  <si>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</si>
  <si>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</si>
  <si>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</si>
  <si>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</si>
  <si>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</si>
  <si>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</si>
  <si>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</si>
  <si>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</si>
  <si>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</si>
  <si>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</si>
  <si>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</si>
  <si>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</si>
  <si>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</si>
  <si>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</si>
  <si>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</si>
  <si>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</si>
  <si>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</si>
  <si>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</si>
  <si>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</si>
  <si>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</si>
  <si>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</si>
  <si>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</si>
  <si>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</si>
  <si>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</si>
  <si>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</si>
  <si>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</si>
  <si>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</si>
  <si>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</si>
  <si>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</si>
  <si>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</si>
  <si>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</si>
  <si>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</si>
  <si>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</si>
  <si>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</si>
  <si>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</si>
  <si>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</si>
  <si>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</si>
  <si>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</si>
  <si>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</si>
  <si>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</si>
  <si>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</si>
  <si>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</si>
  <si>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</si>
  <si>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</si>
  <si>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</si>
  <si>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</si>
  <si>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</si>
  <si>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</si>
  <si>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</si>
  <si>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</si>
  <si>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</si>
  <si>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</si>
  <si>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</si>
  <si>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</si>
  <si>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</si>
  <si>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</si>
  <si>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</si>
  <si>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</si>
  <si>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</si>
  <si>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</si>
  <si>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</si>
  <si>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</si>
  <si>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</si>
  <si>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</si>
  <si>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</si>
  <si>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</si>
  <si>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</si>
  <si>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</si>
  <si>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</si>
  <si>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</si>
  <si>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</si>
  <si>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</si>
  <si>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</si>
  <si>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</si>
  <si>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</si>
  <si>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</si>
  <si>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</si>
  <si>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</si>
  <si>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</si>
  <si>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</si>
  <si>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</si>
  <si>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</si>
  <si>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</si>
  <si>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</si>
  <si>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</si>
  <si>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</si>
  <si>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</si>
  <si>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</si>
  <si>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</si>
  <si>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</si>
  <si>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</si>
  <si>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</si>
  <si>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</si>
  <si>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</si>
  <si>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</si>
  <si>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</si>
  <si>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</si>
  <si>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</si>
  <si>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</si>
  <si>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</si>
  <si>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</si>
  <si>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</si>
  <si>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</si>
  <si>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</si>
  <si>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</si>
  <si>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</si>
  <si>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</si>
  <si>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</si>
  <si>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</si>
  <si>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</si>
  <si>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</si>
  <si>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</si>
  <si>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</si>
  <si>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</si>
  <si>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</si>
  <si>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</si>
  <si>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</si>
  <si>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</si>
  <si>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</si>
  <si>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</si>
  <si>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</si>
  <si>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</si>
  <si>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</si>
  <si>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</si>
  <si>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</si>
  <si>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</si>
  <si>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</si>
  <si>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</si>
  <si>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</si>
  <si>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</si>
  <si>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</si>
  <si>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</si>
  <si>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</si>
  <si>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</si>
  <si>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</si>
  <si>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</si>
  <si>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</si>
  <si>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</si>
  <si>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</si>
  <si>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</si>
  <si>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</si>
  <si>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</si>
  <si>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</si>
  <si>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</si>
  <si>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</si>
  <si>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</si>
  <si>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</si>
  <si>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</si>
  <si>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</si>
  <si>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</si>
  <si>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</si>
  <si>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</si>
  <si>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</si>
  <si>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</si>
  <si>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</si>
  <si>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</si>
  <si>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</si>
  <si>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</si>
  <si>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</si>
  <si>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</si>
  <si>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</si>
  <si>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</si>
  <si>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</si>
  <si>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</si>
  <si>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</si>
  <si>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</si>
  <si>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</si>
  <si>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</si>
  <si>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</si>
  <si>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</si>
  <si>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</si>
  <si>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</si>
  <si>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</si>
  <si>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</si>
  <si>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</si>
  <si>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</si>
  <si>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</si>
  <si>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</si>
  <si>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</si>
  <si>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</si>
  <si>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</si>
  <si>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</si>
  <si>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</si>
  <si>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</si>
  <si>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</si>
  <si>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</si>
  <si>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</si>
  <si>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</si>
  <si>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</si>
  <si>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</si>
  <si>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</si>
  <si>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</si>
  <si>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</si>
  <si>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</si>
  <si>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</si>
  <si>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</si>
  <si>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</si>
  <si>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</si>
  <si>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</si>
  <si>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</si>
  <si>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</si>
  <si>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</si>
  <si>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</si>
  <si>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</si>
  <si>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</si>
  <si>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</si>
  <si>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</si>
  <si>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</si>
  <si>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</si>
  <si>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</si>
  <si>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</si>
  <si>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</si>
  <si>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</si>
  <si>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</si>
  <si>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</si>
  <si>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</si>
  <si>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</si>
  <si>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</si>
  <si>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</si>
  <si>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</si>
  <si>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</si>
  <si>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</si>
  <si>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</si>
  <si>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</si>
  <si>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</si>
  <si>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</si>
  <si>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</si>
  <si>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</si>
  <si>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</si>
  <si>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</si>
  <si>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</si>
  <si>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</si>
  <si>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</si>
  <si>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</si>
  <si>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</si>
  <si>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</si>
  <si>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</si>
  <si>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</si>
  <si>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</si>
  <si>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</si>
  <si>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</si>
  <si>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</si>
  <si>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</si>
  <si>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</si>
  <si>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</si>
  <si>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</si>
  <si>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</si>
  <si>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</si>
  <si>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</si>
  <si>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</si>
  <si>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</si>
  <si>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</si>
  <si>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</si>
  <si>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</si>
  <si>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</si>
  <si>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</si>
  <si>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</si>
  <si>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</si>
  <si>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</si>
  <si>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</si>
  <si>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</si>
  <si>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</si>
  <si>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</si>
  <si>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</si>
  <si>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</si>
  <si>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</si>
  <si>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</si>
  <si>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</si>
  <si>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</si>
  <si>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</si>
  <si>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</si>
  <si>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</si>
  <si>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</si>
  <si>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</si>
  <si>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</si>
  <si>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</si>
  <si>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</si>
  <si>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</si>
  <si>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</si>
  <si>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</si>
  <si>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</si>
  <si>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</si>
  <si>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</si>
  <si>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</si>
  <si>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</si>
  <si>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</si>
  <si>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</si>
  <si>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</si>
  <si>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</si>
  <si>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</si>
  <si>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</si>
  <si>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</si>
  <si>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</si>
  <si>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</si>
  <si>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</si>
  <si>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</si>
  <si>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</si>
  <si>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</si>
  <si>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</si>
  <si>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</si>
  <si>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</si>
  <si>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</si>
  <si>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</si>
  <si>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</si>
  <si>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</si>
  <si>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</si>
  <si>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</si>
  <si>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</si>
  <si>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</si>
  <si>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</si>
  <si>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</si>
  <si>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</si>
  <si>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</si>
  <si>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</si>
  <si>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</si>
  <si>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</si>
  <si>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</si>
  <si>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</si>
  <si>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</si>
  <si>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</si>
  <si>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</si>
  <si>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</si>
  <si>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</si>
  <si>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</si>
  <si>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</si>
  <si>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</si>
  <si>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</si>
  <si>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</si>
  <si>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</si>
  <si>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</si>
  <si>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</si>
  <si>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</si>
  <si>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</si>
  <si>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</si>
  <si>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</si>
  <si>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</si>
  <si>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</si>
  <si>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</si>
  <si>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</si>
  <si>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</si>
  <si>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</si>
  <si>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</si>
  <si>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</si>
  <si>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</si>
  <si>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</si>
  <si>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</si>
  <si>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</si>
  <si>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</si>
  <si>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</si>
  <si>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</si>
  <si>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</si>
  <si>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</si>
  <si>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</si>
  <si>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</si>
  <si>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</si>
  <si>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</si>
  <si>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</si>
  <si>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</si>
  <si>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</si>
  <si>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</si>
  <si>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</si>
  <si>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</si>
  <si>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</si>
  <si>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</si>
  <si>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</si>
  <si>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</si>
  <si>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</si>
  <si>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</si>
  <si>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</si>
  <si>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</si>
  <si>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</si>
  <si>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</si>
  <si>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</si>
  <si>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</si>
  <si>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</si>
  <si>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</si>
  <si>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</si>
  <si>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</si>
  <si>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</si>
  <si>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</si>
  <si>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</si>
  <si>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</si>
  <si>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</si>
  <si>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</si>
  <si>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</si>
  <si>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</si>
  <si>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</si>
  <si>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</si>
  <si>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</si>
  <si>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</si>
  <si>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</si>
  <si>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</si>
  <si>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</si>
  <si>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</si>
  <si>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</si>
  <si>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</si>
  <si>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</si>
  <si>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</si>
  <si>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</si>
  <si>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</si>
  <si>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</si>
  <si>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</si>
  <si>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</si>
  <si>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</si>
  <si>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</si>
  <si>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</si>
  <si>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</si>
  <si>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</si>
  <si>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</si>
  <si>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</si>
  <si>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</si>
  <si>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</si>
  <si>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</si>
  <si>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</si>
  <si>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</si>
  <si>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</si>
  <si>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</si>
  <si>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</si>
  <si>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</si>
  <si>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</si>
  <si>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</si>
  <si>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</si>
  <si>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</si>
  <si>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</si>
  <si>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</si>
  <si>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</si>
  <si>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</si>
  <si>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</si>
  <si>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</si>
  <si>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</si>
  <si>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</si>
  <si>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</si>
  <si>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</si>
  <si>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</si>
  <si>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</si>
  <si>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</si>
  <si>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</si>
  <si>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</si>
  <si>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</si>
  <si>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</si>
  <si>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</si>
  <si>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</si>
  <si>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</si>
  <si>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</si>
  <si>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</si>
  <si>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</si>
  <si>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</si>
  <si>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</si>
  <si>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</si>
  <si>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</si>
  <si>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</si>
  <si>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</si>
  <si>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</si>
  <si>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</si>
  <si>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</si>
  <si>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</si>
  <si>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</si>
  <si>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</si>
  <si>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</si>
  <si>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</si>
  <si>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</si>
  <si>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</si>
  <si>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</si>
  <si>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</si>
  <si>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</si>
  <si>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</si>
  <si>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</si>
  <si>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</si>
  <si>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</si>
  <si>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</si>
  <si>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</si>
  <si>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</si>
  <si>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</si>
  <si>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</si>
  <si>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</si>
  <si>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</si>
  <si>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</si>
  <si>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</si>
  <si>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</si>
  <si>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</si>
  <si>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</si>
  <si>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</si>
  <si>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</si>
  <si>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</si>
  <si>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</si>
  <si>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</si>
  <si>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</si>
  <si>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</si>
  <si>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</si>
  <si>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</si>
  <si>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</si>
  <si>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</si>
  <si>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</si>
  <si>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</si>
  <si>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</si>
  <si>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</si>
  <si>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</si>
  <si>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</si>
  <si>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</si>
  <si>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</si>
  <si>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</si>
  <si>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</si>
  <si>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</si>
  <si>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</si>
  <si>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</si>
  <si>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</si>
  <si>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</si>
  <si>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</si>
  <si>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</si>
  <si>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</si>
  <si>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</si>
  <si>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</si>
  <si>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</si>
  <si>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</si>
  <si>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</si>
  <si>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</si>
  <si>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</si>
  <si>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</si>
  <si>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</si>
  <si>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</si>
  <si>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</si>
  <si>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</si>
  <si>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</si>
  <si>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</si>
  <si>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</si>
  <si>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</si>
  <si>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</si>
  <si>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</si>
  <si>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</si>
  <si>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</si>
  <si>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</si>
  <si>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</si>
  <si>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</si>
  <si>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</si>
  <si>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</si>
  <si>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</si>
  <si>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</si>
  <si>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</si>
  <si>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</si>
  <si>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</si>
  <si>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</si>
  <si>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</si>
  <si>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</si>
  <si>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</si>
  <si>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</si>
  <si>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</si>
  <si>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</si>
  <si>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</si>
  <si>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</si>
  <si>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</si>
  <si>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</si>
  <si>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</si>
  <si>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</si>
  <si>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</si>
  <si>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</si>
  <si>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</si>
  <si>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</si>
  <si>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</si>
  <si>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</si>
  <si>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</si>
  <si>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</si>
  <si>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</si>
  <si>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</si>
  <si>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</si>
  <si>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</si>
  <si>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</si>
  <si>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</si>
  <si>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</si>
  <si>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</si>
  <si>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</si>
  <si>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</si>
  <si>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</si>
  <si>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</si>
  <si>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</si>
  <si>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</si>
  <si>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</si>
  <si>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</si>
  <si>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</si>
  <si>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</si>
  <si>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</si>
  <si>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</si>
  <si>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</si>
  <si>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</si>
  <si>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</si>
  <si>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</si>
  <si>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</si>
  <si>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</si>
  <si>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</si>
  <si>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</si>
  <si>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</si>
  <si>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</si>
  <si>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</si>
  <si>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</si>
  <si>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</si>
  <si>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</si>
  <si>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</si>
  <si>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</si>
  <si>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</si>
  <si>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</si>
  <si>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</si>
  <si>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</si>
  <si>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</si>
  <si>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</si>
  <si>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</si>
  <si>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</si>
  <si>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</si>
  <si>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</si>
  <si>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</si>
  <si>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</si>
  <si>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</si>
  <si>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</si>
  <si>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</si>
  <si>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</si>
  <si>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</si>
  <si>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</si>
  <si>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</si>
  <si>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</si>
  <si>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</si>
  <si>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</si>
  <si>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</si>
  <si>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</si>
  <si>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</si>
  <si>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</si>
  <si>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</si>
  <si>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</si>
  <si>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</si>
  <si>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</si>
  <si>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</si>
  <si>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</si>
  <si>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</si>
  <si>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</si>
  <si>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</si>
  <si>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</si>
  <si>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</si>
  <si>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</si>
  <si>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</si>
  <si>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</si>
  <si>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</si>
  <si>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</si>
  <si>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</si>
  <si>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</si>
  <si>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</si>
  <si>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</si>
  <si>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</si>
  <si>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</si>
  <si>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</si>
  <si>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</si>
  <si>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</si>
  <si>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</si>
  <si>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</si>
  <si>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</si>
  <si>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</si>
  <si>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</si>
  <si>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</si>
  <si>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</si>
  <si>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</si>
  <si>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</si>
  <si>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</si>
  <si>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</si>
  <si>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</si>
  <si>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</si>
  <si>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</si>
  <si>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</si>
  <si>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</si>
  <si>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</si>
  <si>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</si>
  <si>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</si>
  <si>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</si>
  <si>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</si>
  <si>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</si>
  <si>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</si>
  <si>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</si>
  <si>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</si>
  <si>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</si>
  <si>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</si>
  <si>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</si>
  <si>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</si>
  <si>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</si>
  <si>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</si>
  <si>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</si>
  <si>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</si>
  <si>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</si>
  <si>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</si>
  <si>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</si>
  <si>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</si>
  <si>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</si>
  <si>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</si>
  <si>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</si>
  <si>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</si>
  <si>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</si>
  <si>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</si>
  <si>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</si>
  <si>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</si>
  <si>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</si>
  <si>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</si>
  <si>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</si>
  <si>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</si>
  <si>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</si>
  <si>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</si>
  <si>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</si>
  <si>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</si>
  <si>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</si>
  <si>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</si>
  <si>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</si>
  <si>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</si>
  <si>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</si>
  <si>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</si>
  <si>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</si>
  <si>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</si>
  <si>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</si>
  <si>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</si>
  <si>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</si>
  <si>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</si>
  <si>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</si>
  <si>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</si>
  <si>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</si>
  <si>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</si>
  <si>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</si>
  <si>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</si>
  <si>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</si>
  <si>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</si>
  <si>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</si>
  <si>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</si>
  <si>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</si>
  <si>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</si>
  <si>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</si>
  <si>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</si>
  <si>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</si>
  <si>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</si>
  <si>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</si>
  <si>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</si>
  <si>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</si>
  <si>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</si>
  <si>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</si>
  <si>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</si>
  <si>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</si>
  <si>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</si>
  <si>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</si>
  <si>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</si>
  <si>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</si>
  <si>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</si>
  <si>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</si>
  <si>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</si>
  <si>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</si>
  <si>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</si>
  <si>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</si>
  <si>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</si>
  <si>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</si>
  <si>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</si>
  <si>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</si>
  <si>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</si>
  <si>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</si>
  <si>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</si>
  <si>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</si>
  <si>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</si>
  <si>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</si>
  <si>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</si>
  <si>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</si>
  <si>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</si>
  <si>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</si>
  <si>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</si>
  <si>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</si>
  <si>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</si>
  <si>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</si>
  <si>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</si>
  <si>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</si>
  <si>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</si>
  <si>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</si>
  <si>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</si>
  <si>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</si>
  <si>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</si>
  <si>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</si>
  <si>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</si>
  <si>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</si>
  <si>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</si>
  <si>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</si>
  <si>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</si>
  <si>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</si>
  <si>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</si>
  <si>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</si>
  <si>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</si>
  <si>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</si>
  <si>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</si>
  <si>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</si>
  <si>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</si>
  <si>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</si>
  <si>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</si>
  <si>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</si>
  <si>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</si>
  <si>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</si>
  <si>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</si>
  <si>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</si>
  <si>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</si>
  <si>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</si>
  <si>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</si>
  <si>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</si>
  <si>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</si>
  <si>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</si>
  <si>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</si>
  <si>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</si>
  <si>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</si>
  <si>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</si>
  <si>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</si>
  <si>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</si>
  <si>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</si>
  <si>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</si>
  <si>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</si>
  <si>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</si>
  <si>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</si>
  <si>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</si>
  <si>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</si>
  <si>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</si>
  <si>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</si>
  <si>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</si>
  <si>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</si>
  <si>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</si>
  <si>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</si>
  <si>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</si>
  <si>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</si>
  <si>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</si>
  <si>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</si>
  <si>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</si>
  <si>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</si>
  <si>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</si>
  <si>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</si>
  <si>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</si>
  <si>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</si>
  <si>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</si>
  <si>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</si>
  <si>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</si>
  <si>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</si>
  <si>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</si>
  <si>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</si>
  <si>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</si>
  <si>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</si>
  <si>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</si>
  <si>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</si>
  <si>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</si>
  <si>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</si>
  <si>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</si>
  <si>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</si>
  <si>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</si>
  <si>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</si>
  <si>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</si>
  <si>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</si>
  <si>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</si>
  <si>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</si>
  <si>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</si>
  <si>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</si>
  <si>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</si>
  <si>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</si>
  <si>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</si>
  <si>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</si>
  <si>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</si>
  <si>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</si>
  <si>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</si>
  <si>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</si>
  <si>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</si>
  <si>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</si>
  <si>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</si>
  <si>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</si>
  <si>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</si>
  <si>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</si>
  <si>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</si>
  <si>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</si>
  <si>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</si>
  <si>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</si>
  <si>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</si>
  <si>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</si>
  <si>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</si>
  <si>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</si>
  <si>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</si>
  <si>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</si>
  <si>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</si>
  <si>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</si>
  <si>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</si>
  <si>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</si>
  <si>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</si>
  <si>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</si>
  <si>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</si>
  <si>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</si>
  <si>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</si>
  <si>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</si>
  <si>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</si>
  <si>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</si>
  <si>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</si>
  <si>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</si>
  <si>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</si>
  <si>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</si>
  <si>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</si>
  <si>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</si>
  <si>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</si>
  <si>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</si>
  <si>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</si>
  <si>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</si>
  <si>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</si>
  <si>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</si>
  <si>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</si>
  <si>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</si>
  <si>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</si>
  <si>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</si>
  <si>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</si>
  <si>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</si>
  <si>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</si>
  <si>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</si>
  <si>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</si>
  <si>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</si>
  <si>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</si>
  <si>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</si>
  <si>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</si>
  <si>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</si>
  <si>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</si>
  <si>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</si>
  <si>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</si>
  <si>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</si>
  <si>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</si>
  <si>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</si>
  <si>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</si>
  <si>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</si>
  <si>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</si>
  <si>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</si>
  <si>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</si>
  <si>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</si>
  <si>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</si>
  <si>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</si>
  <si>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</si>
  <si>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</si>
  <si>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</si>
  <si>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</si>
  <si>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</si>
  <si>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</si>
  <si>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</si>
  <si>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</si>
  <si>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</si>
  <si>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</si>
  <si>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</si>
  <si>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</si>
  <si>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</si>
  <si>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</si>
  <si>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</si>
  <si>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</si>
  <si>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</si>
  <si>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</si>
  <si>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</si>
  <si>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</si>
  <si>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</si>
  <si>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</si>
  <si>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</si>
  <si>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</si>
  <si>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</si>
  <si>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</si>
  <si>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</si>
  <si>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</si>
  <si>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</si>
  <si>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</si>
  <si>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</si>
  <si>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</si>
  <si>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</si>
  <si>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</si>
  <si>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</si>
  <si>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</si>
  <si>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</si>
  <si>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</si>
  <si>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</si>
  <si>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</si>
  <si>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</si>
  <si>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</si>
  <si>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</si>
  <si>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</si>
  <si>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</si>
  <si>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</si>
  <si>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</si>
  <si>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</si>
  <si>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</si>
  <si>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</si>
  <si>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</si>
  <si>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</si>
  <si>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</si>
  <si>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</si>
  <si>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</si>
  <si>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</si>
  <si>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</si>
  <si>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</si>
  <si>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</si>
  <si>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</si>
  <si>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</si>
  <si>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</si>
  <si>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</si>
  <si>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</si>
  <si>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</si>
  <si>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</si>
  <si>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</si>
  <si>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</si>
  <si>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</si>
  <si>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</si>
  <si>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</si>
  <si>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</si>
  <si>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</si>
  <si>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</si>
  <si>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</si>
  <si>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</si>
  <si>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</si>
  <si>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</si>
  <si>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</si>
  <si>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</si>
  <si>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</si>
  <si>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</si>
  <si>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</si>
  <si>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</si>
  <si>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</si>
  <si>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</si>
  <si>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</si>
  <si>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</si>
  <si>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</si>
  <si>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</si>
  <si>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</si>
  <si>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</si>
  <si>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</si>
  <si>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</si>
  <si>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</si>
  <si>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</si>
  <si>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</si>
  <si>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</si>
  <si>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</si>
  <si>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</si>
  <si>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</si>
  <si>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</si>
  <si>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</si>
  <si>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</si>
  <si>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</si>
  <si>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</si>
  <si>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</si>
  <si>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</si>
  <si>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</si>
  <si>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</si>
  <si>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</si>
  <si>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</si>
  <si>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</si>
  <si>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</si>
  <si>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</si>
  <si>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</si>
  <si>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</si>
  <si>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</si>
  <si>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</si>
  <si>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</si>
  <si>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</si>
  <si>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</si>
  <si>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</si>
  <si>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</si>
  <si>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</si>
  <si>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</si>
  <si>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</si>
  <si>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</si>
  <si>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</si>
  <si>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</si>
  <si>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</si>
  <si>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</si>
  <si>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</si>
  <si>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</si>
  <si>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</si>
  <si>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</si>
  <si>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</si>
  <si>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</si>
  <si>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</si>
  <si>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</si>
  <si>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</si>
  <si>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</si>
  <si>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</si>
  <si>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</si>
  <si>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</si>
  <si>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</si>
  <si>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</si>
  <si>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</si>
  <si>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</si>
  <si>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</si>
  <si>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</si>
  <si>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</si>
  <si>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</si>
  <si>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</si>
  <si>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</si>
  <si>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</si>
  <si>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</si>
  <si>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</si>
  <si>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</si>
  <si>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</si>
  <si>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</si>
  <si>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</si>
  <si>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</si>
  <si>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</si>
  <si>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</si>
  <si>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</si>
  <si>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</si>
  <si>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</si>
  <si>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</si>
  <si>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</si>
  <si>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</si>
  <si>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</si>
  <si>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</si>
  <si>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</si>
  <si>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</si>
  <si>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</si>
  <si>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</si>
  <si>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</si>
  <si>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</si>
  <si>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</si>
  <si>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</si>
  <si>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</si>
  <si>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</si>
  <si>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</si>
  <si>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</si>
  <si>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</si>
  <si>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</si>
  <si>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</si>
  <si>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</si>
  <si>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</si>
  <si>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</si>
  <si>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</si>
  <si>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</si>
  <si>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</si>
  <si>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</si>
  <si>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</si>
  <si>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</si>
  <si>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</si>
  <si>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</si>
  <si>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</si>
  <si>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</si>
  <si>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</si>
  <si>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</si>
  <si>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</si>
  <si>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</si>
  <si>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</si>
  <si>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</si>
  <si>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</si>
  <si>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</si>
  <si>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</si>
  <si>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</si>
  <si>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</si>
  <si>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</si>
  <si>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</si>
  <si>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</si>
  <si>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</si>
  <si>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</si>
  <si>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</si>
  <si>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</si>
  <si>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</si>
  <si>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</si>
  <si>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</si>
  <si>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</si>
  <si>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</si>
  <si>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</si>
  <si>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</si>
  <si>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</si>
  <si>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</si>
  <si>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</si>
  <si>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</si>
  <si>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</si>
  <si>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</si>
  <si>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</si>
  <si>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</si>
  <si>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</si>
  <si>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</si>
  <si>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</si>
  <si>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</si>
  <si>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</si>
  <si>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</si>
  <si>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</si>
  <si>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</si>
  <si>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</si>
  <si>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</si>
  <si>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</si>
  <si>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</si>
  <si>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</si>
  <si>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</si>
  <si>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</si>
  <si>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</si>
  <si>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</si>
  <si>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</si>
  <si>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</si>
  <si>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</si>
  <si>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</si>
  <si>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</si>
  <si>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</si>
  <si>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</si>
  <si>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</si>
  <si>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</si>
  <si>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</si>
  <si>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</si>
  <si>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</si>
  <si>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</si>
  <si>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</si>
  <si>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</si>
  <si>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</si>
  <si>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</si>
  <si>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</si>
  <si>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</si>
  <si>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</si>
  <si>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</si>
  <si>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</si>
  <si>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</si>
  <si>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</si>
  <si>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</si>
  <si>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</si>
  <si>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</si>
  <si>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</si>
  <si>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</si>
  <si>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</si>
  <si>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</si>
  <si>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</si>
  <si>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</si>
  <si>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</si>
  <si>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</si>
  <si>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</si>
  <si>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</si>
  <si>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</si>
  <si>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</si>
  <si>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</si>
  <si>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</si>
  <si>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</si>
  <si>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</si>
  <si>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</si>
  <si>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</si>
  <si>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</si>
  <si>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</si>
  <si>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</si>
  <si>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</si>
  <si>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</si>
  <si>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</si>
  <si>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</si>
  <si>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</si>
  <si>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</si>
  <si>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</si>
  <si>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</si>
  <si>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</si>
  <si>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</si>
  <si>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</si>
  <si>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</si>
  <si>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</si>
  <si>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</si>
  <si>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</si>
  <si>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</si>
  <si>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</si>
  <si>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</si>
  <si>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</si>
  <si>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</si>
  <si>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</si>
  <si>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</si>
  <si>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</si>
  <si>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</si>
  <si>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</si>
  <si>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</si>
  <si>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</si>
  <si>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</si>
  <si>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</si>
  <si>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</si>
  <si>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</si>
  <si>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</si>
  <si>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</si>
  <si>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</si>
  <si>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</si>
  <si>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</si>
  <si>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</si>
  <si>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</si>
  <si>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</si>
  <si>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</si>
  <si>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</si>
  <si>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</si>
  <si>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</si>
  <si>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</si>
  <si>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</si>
  <si>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</si>
  <si>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</si>
  <si>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</si>
  <si>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</si>
  <si>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</si>
  <si>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</si>
  <si>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</si>
  <si>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</si>
  <si>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</si>
  <si>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</si>
  <si>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</si>
  <si>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</si>
  <si>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</si>
  <si>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</si>
  <si>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</si>
  <si>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</si>
  <si>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</si>
  <si>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</si>
  <si>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</si>
  <si>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</si>
  <si>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</si>
  <si>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</si>
  <si>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</si>
  <si>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</si>
  <si>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</si>
  <si>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</si>
  <si>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</si>
  <si>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</si>
  <si>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</si>
  <si>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</si>
  <si>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</si>
  <si>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</si>
  <si>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</si>
  <si>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</si>
  <si>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</si>
  <si>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</si>
  <si>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</si>
  <si>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</si>
  <si>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</si>
  <si>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</si>
  <si>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</si>
  <si>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</si>
  <si>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</si>
  <si>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</si>
  <si>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</si>
  <si>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</si>
  <si>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</si>
  <si>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</si>
  <si>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</si>
  <si>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</si>
  <si>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</si>
  <si>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</si>
  <si>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</si>
  <si>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</si>
  <si>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</si>
  <si>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</si>
  <si>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</si>
  <si>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</si>
  <si>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</si>
  <si>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</si>
  <si>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</si>
  <si>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</si>
  <si>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</si>
  <si>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</si>
  <si>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</si>
  <si>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</si>
  <si>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</si>
  <si>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</si>
  <si>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</si>
  <si>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</si>
  <si>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</si>
  <si>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</si>
  <si>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</si>
  <si>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</si>
  <si>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</si>
  <si>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</si>
  <si>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</si>
  <si>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</si>
  <si>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</si>
  <si>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</si>
  <si>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</si>
  <si>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</si>
  <si>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</si>
  <si>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</si>
  <si>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</si>
  <si>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</si>
  <si>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</si>
  <si>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</si>
  <si>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</si>
  <si>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</si>
  <si>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</si>
  <si>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</si>
  <si>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</si>
  <si>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</si>
  <si>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</si>
  <si>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</si>
  <si>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</si>
  <si>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</si>
  <si>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</si>
  <si>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</si>
  <si>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</si>
  <si>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</si>
  <si>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</si>
  <si>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</si>
  <si>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</si>
  <si>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</si>
  <si>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</si>
  <si>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</si>
  <si>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</si>
  <si>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</si>
  <si>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</si>
  <si>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</si>
  <si>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</si>
  <si>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</si>
  <si>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</si>
  <si>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</si>
  <si>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</si>
  <si>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</si>
  <si>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</si>
  <si>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</si>
  <si>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</si>
  <si>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</si>
  <si>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</si>
  <si>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</si>
  <si>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</si>
  <si>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</si>
  <si>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</si>
  <si>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</si>
  <si>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</si>
  <si>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</si>
  <si>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</si>
  <si>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</si>
  <si>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</si>
  <si>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</si>
  <si>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</si>
  <si>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</si>
  <si>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</si>
  <si>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</si>
  <si>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</si>
  <si>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</si>
  <si>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</si>
  <si>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</si>
  <si>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</si>
  <si>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</si>
  <si>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</si>
  <si>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</si>
  <si>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</si>
  <si>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</si>
  <si>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</si>
  <si>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</si>
  <si>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</si>
  <si>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</si>
  <si>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</si>
  <si>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</si>
  <si>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</si>
  <si>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</si>
  <si>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</si>
  <si>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</si>
  <si>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</si>
  <si>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</si>
  <si>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</si>
  <si>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</si>
  <si>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</si>
  <si>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</si>
  <si>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</si>
  <si>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</si>
  <si>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</si>
  <si>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</si>
  <si>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</si>
  <si>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</si>
  <si>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</si>
  <si>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</si>
  <si>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</si>
  <si>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</si>
  <si>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</si>
  <si>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</si>
  <si>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</si>
  <si>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</si>
  <si>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</si>
  <si>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</si>
  <si>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</si>
  <si>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</si>
  <si>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</si>
  <si>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</si>
  <si>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</si>
  <si>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</si>
  <si>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</si>
  <si>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</si>
  <si>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</si>
  <si>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</si>
  <si>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</si>
  <si>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</si>
  <si>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</si>
  <si>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</si>
  <si>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</si>
  <si>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</si>
  <si>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</si>
  <si>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</si>
  <si>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</si>
  <si>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</si>
  <si>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</si>
  <si>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</si>
  <si>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</si>
  <si>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</si>
  <si>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</si>
  <si>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</si>
  <si>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</si>
  <si>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</si>
  <si>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</si>
  <si>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</si>
  <si>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</si>
  <si>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</si>
  <si>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</si>
  <si>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</si>
  <si>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</si>
  <si>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</si>
  <si>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</si>
  <si>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</si>
  <si>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</si>
  <si>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</si>
  <si>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</si>
  <si>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</si>
  <si>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</si>
  <si>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</si>
  <si>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</si>
  <si>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</si>
  <si>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</si>
  <si>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</si>
  <si>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</si>
  <si>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</si>
  <si>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</si>
  <si>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</si>
  <si>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</si>
  <si>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</si>
  <si>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</si>
  <si>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</si>
  <si>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</si>
  <si>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</si>
  <si>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</si>
  <si>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</si>
  <si>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</si>
  <si>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</si>
  <si>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</si>
  <si>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</si>
  <si>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</si>
  <si>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</si>
  <si>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</si>
  <si>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</si>
  <si>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</si>
  <si>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</si>
  <si>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</si>
  <si>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</si>
  <si>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</si>
  <si>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</si>
  <si>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</si>
  <si>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</si>
  <si>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</si>
  <si>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</si>
  <si>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</si>
  <si>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</si>
  <si>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</si>
  <si>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</si>
  <si>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</si>
  <si>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</si>
  <si>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</si>
  <si>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</si>
  <si>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</si>
  <si>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</si>
  <si>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</si>
  <si>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</si>
  <si>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</si>
  <si>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</si>
  <si>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</si>
  <si>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</si>
  <si>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</si>
  <si>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</si>
  <si>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</si>
  <si>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</si>
  <si>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</si>
  <si>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</si>
  <si>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</si>
  <si>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</si>
  <si>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</si>
  <si>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</si>
  <si>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</si>
  <si>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</si>
  <si>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</si>
  <si>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</si>
  <si>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</si>
  <si>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</si>
  <si>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</si>
  <si>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</si>
  <si>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</si>
  <si>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</si>
  <si>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</si>
  <si>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</si>
  <si>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</si>
  <si>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</si>
  <si>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</si>
  <si>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</si>
  <si>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</si>
  <si>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</si>
  <si>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</si>
  <si>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</si>
  <si>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</si>
  <si>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</si>
  <si>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</si>
  <si>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</si>
  <si>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</si>
  <si>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</si>
  <si>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</si>
  <si>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</si>
  <si>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</si>
  <si>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</si>
  <si>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</si>
  <si>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</si>
  <si>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</si>
  <si>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</si>
  <si>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</si>
  <si>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</si>
  <si>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</si>
  <si>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</si>
  <si>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</si>
  <si>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</si>
  <si>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</si>
  <si>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</si>
  <si>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</si>
  <si>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</si>
  <si>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</si>
  <si>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</si>
  <si>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</si>
  <si>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</si>
  <si>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</si>
  <si>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</si>
  <si>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</si>
  <si>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</si>
  <si>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</si>
  <si>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</si>
  <si>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</si>
  <si>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</si>
  <si>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</si>
  <si>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</si>
  <si>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</si>
  <si>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</si>
  <si>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</si>
  <si>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</si>
  <si>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</si>
  <si>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</si>
  <si>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</si>
  <si>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</si>
  <si>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</si>
  <si>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</si>
  <si>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</si>
  <si>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</si>
  <si>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</si>
  <si>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</si>
  <si>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</si>
  <si>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</si>
  <si>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</si>
  <si>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</si>
  <si>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</si>
  <si>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</si>
  <si>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</si>
  <si>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</si>
  <si>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</si>
  <si>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</si>
  <si>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</si>
  <si>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</si>
  <si>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</si>
  <si>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</si>
  <si>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</si>
  <si>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</si>
  <si>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</si>
  <si>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</si>
  <si>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</si>
  <si>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</si>
  <si>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</si>
  <si>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</si>
  <si>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</si>
  <si>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</si>
  <si>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</si>
  <si>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</si>
  <si>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</si>
  <si>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</si>
  <si>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</si>
  <si>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</si>
  <si>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</si>
  <si>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</si>
  <si>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</si>
  <si>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</si>
  <si>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</si>
  <si>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</si>
  <si>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</si>
  <si>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</si>
  <si>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</si>
  <si>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</si>
  <si>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</si>
  <si>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</si>
  <si>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</si>
  <si>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</si>
  <si>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</si>
  <si>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</si>
  <si>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</si>
  <si>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</si>
  <si>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</si>
  <si>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</si>
  <si>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</si>
  <si>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</si>
  <si>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</si>
  <si>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</si>
  <si>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</si>
  <si>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</si>
  <si>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</si>
  <si>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</si>
  <si>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</si>
  <si>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</si>
  <si>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</si>
  <si>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</si>
  <si>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</si>
  <si>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</si>
  <si>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</si>
  <si>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</si>
  <si>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</si>
  <si>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</si>
  <si>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</si>
  <si>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</si>
  <si>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</si>
  <si>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</si>
  <si>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</si>
  <si>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</si>
  <si>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</si>
  <si>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</si>
  <si>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</si>
  <si>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</si>
  <si>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</si>
  <si>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</si>
  <si>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</si>
  <si>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</si>
  <si>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</si>
  <si>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</si>
  <si>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</si>
  <si>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</si>
  <si>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</si>
  <si>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</si>
  <si>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</si>
  <si>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</si>
  <si>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</si>
  <si>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</si>
  <si>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</si>
  <si>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</si>
  <si>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</si>
  <si>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</si>
  <si>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</si>
  <si>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</si>
  <si>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</si>
  <si>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</si>
  <si>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</si>
  <si>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</si>
  <si>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</si>
  <si>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</si>
  <si>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</si>
  <si>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</si>
  <si>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</si>
  <si>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</si>
  <si>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</si>
  <si>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</si>
  <si>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</si>
  <si>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</si>
  <si>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</si>
  <si>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</si>
  <si>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</si>
  <si>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</si>
  <si>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</si>
  <si>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</si>
  <si>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</si>
  <si>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</si>
  <si>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</si>
  <si>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</si>
  <si>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</si>
  <si>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</si>
  <si>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</si>
  <si>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</si>
  <si>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</si>
  <si>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</si>
  <si>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</si>
  <si>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</si>
  <si>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</si>
  <si>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</si>
  <si>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</si>
  <si>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</si>
  <si>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</si>
  <si>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</si>
  <si>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</si>
  <si>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</si>
  <si>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</si>
  <si>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</si>
  <si>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</si>
  <si>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</si>
  <si>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</si>
  <si>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</si>
  <si>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</si>
  <si>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</si>
  <si>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</si>
  <si>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</si>
  <si>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</si>
  <si>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</si>
  <si>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</si>
  <si>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</si>
  <si>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</si>
  <si>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</si>
  <si>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</si>
  <si>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</si>
  <si>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</si>
  <si>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</si>
  <si>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</si>
  <si>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</si>
  <si>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</si>
  <si>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</si>
  <si>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</si>
  <si>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</si>
  <si>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</si>
  <si>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</si>
  <si>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</si>
  <si>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</si>
  <si>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</si>
  <si>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</si>
  <si>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</si>
  <si>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</si>
  <si>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</si>
  <si>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</si>
  <si>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</si>
  <si>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</si>
  <si>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</si>
  <si>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</si>
  <si>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</si>
  <si>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</si>
  <si>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</si>
  <si>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</si>
  <si>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</si>
  <si>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</si>
  <si>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</si>
  <si>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</si>
  <si>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</si>
  <si>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</si>
  <si>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</si>
  <si>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</si>
  <si>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</si>
  <si>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</si>
  <si>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</si>
  <si>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</si>
  <si>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</si>
  <si>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</si>
  <si>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</si>
  <si>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</si>
  <si>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</si>
  <si>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</si>
  <si>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</si>
  <si>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</si>
  <si>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</si>
  <si>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</si>
  <si>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</si>
  <si>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</si>
  <si>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</si>
  <si>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</si>
  <si>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</si>
  <si>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</si>
  <si>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</si>
  <si>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</si>
  <si>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</si>
  <si>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</si>
  <si>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</si>
  <si>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</si>
  <si>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</si>
  <si>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</si>
  <si>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</si>
  <si>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</si>
  <si>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</si>
  <si>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</si>
  <si>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</si>
  <si>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</si>
  <si>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</si>
  <si>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</si>
  <si>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</si>
  <si>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</si>
  <si>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</si>
  <si>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</si>
  <si>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</si>
  <si>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</si>
  <si>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</si>
  <si>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</si>
  <si>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</si>
  <si>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</si>
  <si>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</si>
  <si>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</si>
  <si>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</si>
  <si>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</si>
  <si>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</si>
  <si>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</si>
  <si>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</si>
  <si>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</si>
  <si>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</si>
  <si>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</si>
  <si>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</si>
  <si>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</si>
  <si>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</si>
  <si>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</si>
  <si>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</si>
  <si>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</si>
  <si>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</si>
  <si>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</si>
  <si>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</si>
  <si>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</si>
  <si>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</si>
  <si>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</si>
  <si>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</si>
  <si>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</si>
  <si>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</si>
  <si>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</si>
  <si>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</si>
  <si>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</si>
  <si>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</si>
  <si>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</si>
  <si>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</si>
  <si>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</si>
  <si>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</si>
  <si>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</si>
  <si>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</si>
  <si>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</si>
  <si>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</si>
  <si>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</si>
  <si>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</si>
  <si>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</si>
  <si>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</si>
  <si>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</si>
  <si>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</si>
  <si>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</si>
  <si>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</si>
  <si>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</si>
  <si>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</si>
  <si>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</si>
  <si>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</si>
  <si>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</si>
  <si>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</si>
  <si>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</si>
  <si>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</si>
  <si>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</si>
  <si>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</si>
  <si>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</si>
  <si>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</si>
  <si>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</si>
  <si>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</si>
  <si>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</si>
  <si>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</si>
  <si>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</si>
  <si>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</si>
  <si>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</si>
  <si>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</si>
  <si>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</si>
  <si>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</si>
  <si>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</si>
  <si>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</si>
  <si>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</si>
  <si>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</si>
  <si>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</si>
  <si>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</si>
  <si>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</si>
  <si>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</si>
  <si>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</si>
  <si>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</si>
  <si>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</si>
  <si>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</si>
  <si>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</si>
  <si>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</si>
  <si>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</si>
  <si>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</si>
  <si>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</si>
  <si>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</si>
  <si>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</si>
  <si>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</si>
  <si>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</si>
  <si>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</si>
  <si>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</si>
  <si>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</si>
  <si>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</si>
  <si>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</si>
  <si>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</si>
  <si>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</si>
  <si>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</si>
  <si>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</si>
  <si>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</si>
  <si>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</si>
  <si>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</si>
  <si>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</si>
  <si>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</si>
  <si>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</si>
  <si>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</si>
  <si>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</si>
  <si>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</si>
  <si>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</si>
  <si>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</si>
  <si>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</si>
  <si>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</si>
  <si>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</si>
  <si>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</si>
  <si>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</si>
  <si>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</si>
  <si>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</si>
  <si>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</si>
  <si>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</si>
  <si>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</si>
  <si>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</si>
  <si>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</si>
  <si>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</si>
  <si>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</si>
  <si>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</si>
  <si>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</si>
  <si>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</si>
  <si>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</si>
  <si>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</si>
  <si>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</si>
  <si>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</si>
  <si>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</si>
  <si>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</si>
  <si>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</si>
  <si>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</si>
  <si>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</si>
  <si>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</si>
  <si>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</si>
  <si>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</si>
  <si>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</si>
  <si>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</si>
  <si>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</si>
  <si>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</si>
  <si>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</si>
  <si>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</si>
  <si>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</si>
  <si>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</si>
  <si>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</si>
  <si>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</si>
  <si>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</si>
  <si>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</si>
  <si>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</si>
  <si>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</si>
  <si>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</si>
  <si>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</si>
  <si>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</si>
  <si>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</si>
  <si>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</si>
  <si>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</si>
  <si>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</si>
  <si>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</si>
  <si>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</si>
  <si>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</si>
  <si>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</si>
  <si>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</si>
  <si>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</si>
  <si>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</si>
  <si>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</si>
  <si>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</si>
  <si>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</si>
  <si>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</si>
  <si>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</si>
  <si>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</si>
  <si>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</si>
  <si>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</si>
  <si>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</si>
  <si>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</si>
  <si>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</si>
  <si>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</si>
  <si>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</si>
  <si>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</si>
  <si>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</si>
  <si>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</si>
  <si>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</si>
  <si>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</si>
  <si>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</si>
  <si>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</si>
  <si>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</si>
  <si>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</si>
  <si>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</si>
  <si>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</si>
  <si>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</si>
  <si>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</si>
  <si>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</si>
  <si>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</si>
  <si>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</si>
  <si>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</si>
  <si>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</si>
  <si>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</si>
  <si>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</si>
  <si>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</si>
  <si>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</si>
  <si>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</si>
  <si>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</si>
  <si>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</si>
  <si>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</si>
  <si>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</si>
  <si>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</si>
  <si>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</si>
  <si>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</si>
  <si>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</si>
  <si>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</si>
  <si>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</si>
  <si>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</si>
  <si>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</si>
  <si>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</si>
  <si>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</si>
  <si>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</si>
  <si>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</si>
  <si>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</si>
  <si>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</si>
  <si>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</si>
  <si>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</si>
  <si>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</si>
  <si>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</si>
  <si>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</si>
  <si>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</si>
  <si>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</si>
  <si>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</si>
  <si>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</si>
  <si>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</si>
  <si>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</si>
  <si>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</si>
  <si>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</si>
  <si>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</si>
  <si>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</si>
  <si>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</si>
  <si>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</si>
  <si>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</si>
  <si>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</si>
  <si>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</si>
  <si>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</si>
  <si>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</si>
  <si>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</si>
  <si>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</si>
  <si>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</si>
  <si>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</si>
  <si>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</si>
  <si>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</si>
  <si>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</si>
  <si>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</si>
  <si>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</si>
  <si>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</si>
  <si>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</si>
  <si>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</si>
  <si>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</si>
  <si>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</si>
  <si>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</si>
  <si>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</si>
  <si>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</si>
  <si>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</si>
  <si>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</si>
  <si>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</si>
  <si>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</si>
  <si>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</si>
  <si>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</si>
  <si>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</si>
  <si>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</si>
  <si>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</si>
  <si>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</si>
  <si>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</si>
  <si>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</si>
  <si>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</si>
  <si>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</si>
  <si>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</si>
  <si>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</si>
  <si>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</si>
  <si>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</si>
  <si>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</si>
  <si>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</si>
  <si>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</si>
  <si>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</si>
  <si>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</si>
  <si>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</si>
  <si>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</si>
  <si>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</si>
  <si>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</si>
  <si>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</si>
  <si>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</si>
  <si>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</si>
  <si>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</si>
  <si>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</si>
  <si>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</si>
  <si>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</si>
  <si>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</si>
  <si>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</si>
  <si>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</si>
  <si>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</si>
  <si>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</si>
  <si>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</si>
  <si>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</si>
  <si>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</si>
  <si>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</si>
  <si>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</si>
  <si>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</si>
  <si>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</si>
  <si>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</si>
  <si>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</si>
  <si>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</si>
  <si>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</si>
  <si>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</si>
  <si>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</si>
  <si>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</si>
  <si>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</si>
  <si>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</si>
  <si>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</si>
  <si>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</si>
  <si>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</si>
  <si>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</si>
  <si>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</si>
  <si>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</si>
  <si>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</si>
  <si>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</si>
  <si>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</si>
  <si>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</si>
  <si>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</si>
  <si>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</si>
  <si>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</si>
  <si>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</si>
  <si>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</si>
  <si>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</si>
  <si>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</si>
  <si>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</si>
  <si>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</si>
  <si>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</si>
  <si>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</si>
  <si>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</si>
  <si>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</si>
  <si>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</si>
  <si>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</si>
  <si>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</si>
  <si>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</si>
  <si>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</si>
  <si>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</si>
  <si>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</si>
  <si>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</si>
  <si>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</si>
  <si>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</si>
  <si>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</si>
  <si>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</si>
  <si>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</si>
  <si>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</si>
  <si>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</si>
  <si>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</si>
  <si>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</si>
  <si>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</si>
  <si>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</si>
  <si>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</si>
  <si>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</si>
  <si>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</si>
  <si>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</si>
  <si>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</si>
  <si>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</si>
  <si>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</si>
  <si>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</si>
  <si>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</si>
  <si>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</si>
  <si>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</si>
  <si>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</si>
  <si>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</si>
  <si>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</si>
  <si>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</si>
  <si>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</si>
  <si>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</si>
  <si>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</si>
  <si>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</si>
  <si>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</si>
  <si>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</si>
  <si>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</si>
  <si>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</si>
  <si>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</si>
  <si>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</si>
  <si>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</si>
  <si>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</si>
  <si>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</si>
  <si>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</si>
  <si>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</si>
  <si>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</si>
  <si>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</si>
  <si>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</si>
  <si>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</si>
  <si>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</si>
  <si>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</si>
  <si>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</si>
  <si>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</si>
  <si>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</si>
  <si>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</si>
  <si>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</si>
  <si>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</si>
  <si>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</si>
  <si>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</si>
  <si>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</si>
  <si>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</si>
  <si>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</si>
  <si>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</si>
  <si>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</si>
  <si>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</si>
  <si>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</si>
  <si>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</si>
  <si>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</si>
  <si>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</si>
  <si>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</si>
  <si>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</si>
  <si>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</si>
  <si>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</si>
  <si>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</si>
  <si>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</si>
  <si>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</si>
  <si>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</si>
  <si>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</si>
  <si>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</si>
  <si>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</si>
  <si>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</si>
  <si>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</si>
  <si>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</si>
  <si>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</si>
  <si>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</si>
  <si>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</si>
  <si>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</si>
  <si>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</si>
  <si>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</si>
  <si>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</si>
  <si>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</si>
  <si>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</si>
  <si>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</si>
  <si>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</si>
  <si>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</si>
  <si>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</si>
  <si>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</si>
  <si>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</si>
  <si>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</si>
  <si>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</si>
  <si>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</si>
  <si>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</si>
  <si>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</si>
  <si>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</si>
  <si>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</si>
  <si>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</si>
  <si>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</si>
  <si>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</si>
  <si>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</si>
  <si>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</si>
  <si>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</si>
  <si>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</si>
  <si>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</si>
  <si>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</si>
  <si>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</si>
  <si>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</si>
  <si>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</si>
  <si>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</si>
  <si>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</si>
  <si>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</si>
  <si>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</si>
  <si>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</si>
  <si>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</si>
  <si>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</si>
  <si>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</si>
  <si>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</si>
  <si>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</si>
  <si>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</si>
  <si>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</si>
  <si>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</si>
  <si>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</si>
  <si>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</si>
  <si>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</si>
  <si>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</si>
  <si>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</si>
  <si>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</si>
  <si>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</si>
  <si>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</si>
  <si>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</si>
  <si>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</si>
  <si>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</si>
  <si>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</si>
  <si>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</si>
  <si>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</si>
  <si>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</si>
  <si>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</si>
  <si>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</si>
  <si>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</si>
  <si>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</si>
  <si>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</si>
  <si>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</si>
  <si>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</si>
  <si>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</si>
  <si>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</si>
  <si>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</si>
  <si>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</si>
  <si>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</si>
  <si>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</si>
  <si>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</si>
  <si>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</si>
  <si>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</si>
  <si>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</si>
  <si>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</si>
  <si>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</si>
  <si>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</si>
  <si>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</si>
  <si>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</si>
  <si>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</si>
  <si>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</si>
  <si>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</si>
  <si>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</si>
  <si>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</si>
  <si>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</si>
  <si>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</si>
  <si>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</si>
  <si>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</si>
  <si>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</si>
  <si>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</si>
  <si>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</si>
  <si>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</si>
  <si>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</si>
  <si>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</si>
  <si>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</si>
  <si>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</si>
  <si>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</si>
  <si>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</si>
  <si>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</si>
  <si>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</si>
  <si>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</si>
  <si>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</si>
  <si>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</si>
  <si>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</si>
  <si>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</si>
  <si>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</si>
  <si>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</si>
  <si>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</si>
  <si>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</si>
  <si>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</si>
  <si>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</si>
  <si>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</si>
  <si>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</si>
  <si>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</si>
  <si>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</si>
  <si>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</si>
  <si>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</si>
  <si>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</si>
  <si>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</si>
  <si>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</si>
  <si>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</si>
  <si>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</si>
  <si>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</si>
  <si>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</si>
  <si>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</si>
  <si>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</si>
  <si>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</si>
  <si>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</si>
  <si>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</si>
  <si>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</si>
  <si>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</si>
  <si>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</si>
  <si>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</si>
  <si>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</si>
  <si>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</si>
  <si>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</si>
  <si>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</si>
  <si>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</si>
  <si>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</si>
  <si>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</si>
  <si>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</si>
  <si>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</si>
  <si>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</si>
  <si>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</si>
  <si>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</si>
  <si>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</si>
  <si>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</si>
  <si>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</si>
  <si>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</si>
  <si>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</si>
  <si>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</si>
  <si>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</si>
  <si>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</si>
  <si>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</si>
  <si>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</si>
  <si>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</si>
  <si>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</si>
  <si>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</si>
  <si>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</si>
  <si>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</si>
  <si>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</si>
  <si>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</si>
  <si>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</si>
  <si>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</si>
  <si>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</si>
  <si>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</si>
  <si>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</si>
  <si>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</si>
  <si>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</si>
  <si>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</si>
  <si>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</si>
  <si>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</si>
  <si>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</si>
  <si>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</si>
  <si>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</si>
  <si>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</si>
  <si>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</si>
  <si>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</si>
  <si>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</si>
  <si>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</si>
  <si>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</si>
  <si>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</si>
  <si>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</si>
  <si>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</si>
  <si>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</si>
  <si>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</si>
  <si>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</si>
  <si>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</si>
  <si>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</si>
  <si>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</si>
  <si>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</si>
  <si>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</si>
  <si>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</si>
  <si>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</si>
  <si>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</si>
  <si>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</si>
  <si>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</si>
  <si>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</si>
  <si>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</si>
  <si>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</si>
  <si>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</si>
  <si>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</si>
  <si>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</si>
  <si>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</si>
  <si>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</si>
  <si>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</si>
  <si>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</si>
  <si>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</si>
  <si>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</si>
  <si>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</si>
  <si>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</si>
  <si>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</si>
  <si>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</si>
  <si>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</si>
  <si>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</si>
  <si>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</si>
  <si>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</si>
  <si>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</si>
  <si>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</si>
  <si>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</si>
  <si>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</si>
  <si>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</si>
  <si>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</si>
  <si>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</si>
  <si>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</si>
  <si>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</si>
  <si>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</si>
  <si>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</si>
  <si>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</si>
  <si>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</si>
  <si>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</si>
  <si>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</si>
  <si>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</si>
  <si>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</si>
  <si>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</si>
  <si>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</si>
  <si>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</si>
  <si>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</si>
  <si>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</si>
  <si>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</si>
  <si>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</si>
  <si>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</si>
  <si>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</si>
  <si>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</si>
  <si>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</si>
  <si>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</si>
  <si>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</si>
  <si>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</si>
  <si>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</si>
  <si>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</si>
  <si>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</si>
  <si>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</si>
  <si>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</si>
  <si>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</si>
  <si>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</si>
  <si>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</si>
  <si>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</si>
  <si>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</si>
  <si>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</si>
  <si>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</si>
  <si>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</si>
  <si>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</si>
  <si>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</si>
  <si>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</si>
  <si>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</si>
  <si>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</si>
  <si>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</si>
  <si>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</si>
  <si>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</si>
  <si>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</si>
  <si>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</si>
  <si>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</si>
  <si>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</si>
  <si>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</si>
  <si>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</si>
  <si>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</si>
  <si>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</si>
  <si>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</si>
  <si>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</si>
  <si>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</si>
  <si>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</si>
  <si>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</si>
  <si>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</si>
  <si>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</si>
  <si>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</si>
  <si>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</si>
  <si>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</si>
  <si>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</si>
  <si>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</si>
  <si>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</si>
  <si>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</si>
  <si>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</si>
  <si>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</si>
  <si>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</si>
  <si>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</si>
  <si>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</si>
  <si>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</si>
  <si>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</si>
  <si>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</si>
  <si>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</si>
  <si>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</si>
  <si>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</si>
  <si>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</si>
  <si>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</si>
  <si>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</si>
  <si>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</si>
  <si>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</si>
  <si>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</si>
  <si>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</si>
  <si>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</si>
  <si>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</si>
  <si>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</si>
  <si>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</si>
  <si>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</si>
  <si>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</si>
  <si>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</si>
  <si>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</si>
  <si>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</si>
  <si>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</si>
  <si>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</si>
  <si>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</si>
  <si>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</si>
  <si>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</si>
  <si>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</si>
  <si>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</si>
  <si>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</si>
  <si>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</si>
  <si>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</si>
  <si>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</si>
  <si>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</si>
  <si>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</si>
  <si>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</si>
  <si>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</si>
  <si>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</si>
  <si>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</si>
  <si>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</si>
  <si>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</si>
  <si>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</si>
  <si>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</si>
  <si>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</si>
  <si>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</si>
  <si>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</si>
  <si>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</si>
  <si>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</si>
  <si>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</si>
  <si>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</si>
  <si>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</si>
  <si>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</si>
  <si>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</si>
  <si>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</si>
  <si>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</si>
  <si>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</si>
  <si>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</si>
  <si>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</si>
  <si>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</si>
  <si>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</si>
  <si>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</si>
  <si>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</si>
  <si>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</si>
  <si>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</si>
  <si>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</si>
  <si>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</si>
  <si>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</si>
  <si>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</si>
  <si>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</si>
  <si>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</si>
  <si>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</si>
  <si>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</si>
  <si>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</si>
  <si>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</si>
  <si>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</si>
  <si>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</si>
  <si>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</si>
  <si>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</si>
  <si>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</si>
  <si>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</si>
  <si>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</si>
  <si>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</si>
  <si>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</si>
  <si>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</si>
  <si>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</si>
  <si>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</si>
  <si>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</si>
  <si>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</si>
  <si>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</si>
  <si>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</si>
  <si>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</si>
  <si>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</si>
  <si>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</si>
  <si>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</si>
  <si>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</si>
  <si>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</si>
  <si>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</si>
  <si>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</si>
  <si>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</si>
  <si>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</si>
  <si>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</si>
  <si>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</si>
  <si>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</si>
  <si>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</si>
  <si>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</si>
  <si>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</si>
  <si>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</si>
  <si>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</si>
  <si>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</si>
  <si>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</si>
  <si>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</si>
  <si>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</si>
  <si>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</si>
  <si>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</si>
  <si>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</si>
  <si>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</si>
  <si>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</si>
  <si>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</si>
  <si>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</si>
  <si>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</si>
  <si>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</si>
  <si>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</si>
  <si>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</si>
  <si>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</si>
  <si>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</si>
  <si>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</si>
  <si>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</si>
  <si>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</si>
  <si>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</si>
  <si>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</si>
  <si>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</si>
  <si>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</si>
  <si>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</si>
  <si>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</si>
  <si>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</si>
  <si>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</si>
  <si>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</si>
  <si>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</si>
  <si>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</si>
  <si>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</si>
  <si>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</si>
  <si>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</si>
  <si>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</si>
  <si>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</si>
  <si>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</si>
  <si>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</si>
  <si>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</si>
  <si>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</si>
  <si>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</si>
  <si>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</si>
  <si>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</si>
  <si>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</si>
  <si>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</si>
  <si>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</si>
  <si>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</si>
  <si>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</si>
  <si>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</si>
  <si>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</si>
  <si>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</si>
  <si>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</si>
  <si>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</si>
  <si>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</si>
  <si>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</si>
  <si>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</si>
  <si>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</si>
  <si>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</si>
  <si>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</si>
  <si>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</si>
  <si>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</si>
  <si>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</si>
  <si>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</si>
  <si>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</si>
  <si>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</si>
  <si>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</si>
  <si>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</si>
  <si>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</si>
  <si>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</si>
  <si>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</si>
  <si>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</si>
  <si>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</si>
  <si>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</si>
  <si>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</si>
  <si>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</si>
  <si>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</si>
  <si>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</si>
  <si>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</si>
  <si>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</si>
  <si>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</si>
  <si>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</si>
  <si>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</si>
  <si>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</si>
  <si>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</si>
  <si>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</si>
  <si>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</si>
  <si>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</si>
  <si>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</si>
  <si>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</si>
  <si>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</si>
  <si>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</si>
  <si>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</si>
  <si>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</si>
  <si>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</si>
  <si>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</si>
  <si>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</si>
  <si>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</si>
  <si>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</si>
  <si>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</si>
  <si>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</si>
  <si>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</si>
  <si>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</si>
  <si>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</si>
  <si>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</si>
  <si>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</si>
  <si>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</si>
  <si>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</si>
  <si>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</si>
  <si>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</si>
  <si>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</si>
  <si>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</si>
  <si>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</si>
  <si>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</si>
  <si>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</si>
  <si>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</si>
  <si>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</si>
  <si>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</si>
  <si>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</si>
  <si>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</si>
  <si>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</si>
  <si>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</si>
  <si>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</si>
  <si>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</si>
  <si>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</si>
  <si>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</si>
  <si>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</si>
  <si>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</si>
  <si>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</si>
  <si>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</si>
  <si>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</si>
  <si>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</si>
  <si>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</si>
  <si>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</si>
  <si>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</si>
  <si>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</si>
  <si>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</si>
  <si>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</si>
  <si>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</si>
  <si>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</si>
  <si>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</si>
  <si>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</si>
  <si>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</si>
  <si>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</si>
  <si>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</si>
  <si>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</si>
  <si>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</si>
  <si>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</si>
  <si>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</si>
  <si>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</si>
  <si>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</si>
  <si>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</si>
  <si>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</si>
  <si>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</si>
  <si>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</si>
  <si>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</si>
  <si>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</si>
  <si>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</si>
  <si>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</si>
  <si>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</si>
  <si>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</si>
  <si>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</si>
  <si>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</si>
  <si>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</si>
  <si>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</si>
  <si>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</si>
  <si>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</si>
  <si>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</si>
  <si>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</si>
  <si>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</si>
  <si>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</si>
  <si>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</si>
  <si>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</si>
  <si>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</si>
  <si>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</si>
  <si>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</si>
  <si>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</si>
  <si>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</si>
  <si>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</si>
  <si>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</si>
  <si>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</si>
  <si>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</si>
  <si>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</si>
  <si>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</si>
  <si>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</si>
  <si>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</si>
  <si>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</si>
  <si>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</si>
  <si>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</si>
  <si>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</si>
  <si>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</si>
  <si>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</si>
  <si>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</si>
  <si>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</si>
  <si>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</si>
  <si>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</si>
  <si>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</si>
  <si>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</si>
  <si>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</si>
  <si>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</si>
  <si>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</si>
  <si>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</si>
  <si>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</si>
  <si>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</si>
  <si>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</si>
  <si>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</si>
  <si>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</si>
  <si>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</si>
  <si>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</si>
  <si>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</si>
  <si>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</si>
  <si>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</si>
  <si>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</si>
  <si>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</si>
  <si>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</si>
  <si>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</si>
  <si>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</si>
  <si>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</si>
  <si>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</si>
  <si>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</si>
  <si>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</si>
  <si>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</si>
  <si>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</si>
  <si>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</si>
  <si>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</si>
  <si>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</si>
  <si>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</si>
  <si>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</si>
  <si>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</si>
  <si>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</si>
  <si>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</si>
  <si>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</si>
  <si>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</si>
  <si>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</si>
  <si>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</si>
  <si>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</si>
  <si>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</si>
  <si>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</si>
  <si>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</si>
  <si>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</si>
  <si>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</si>
  <si>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</si>
  <si>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</si>
  <si>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</si>
  <si>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</si>
  <si>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</si>
  <si>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</si>
  <si>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</si>
  <si>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</si>
  <si>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</si>
  <si>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</si>
  <si>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</si>
  <si>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</si>
  <si>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</si>
  <si>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</si>
  <si>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</si>
  <si>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</si>
  <si>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</si>
  <si>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</si>
  <si>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</si>
  <si>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</si>
  <si>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</si>
  <si>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</si>
  <si>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</si>
  <si>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</si>
  <si>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</si>
  <si>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</si>
  <si>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</si>
  <si>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</si>
  <si>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</si>
  <si>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</si>
  <si>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</si>
  <si>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</si>
  <si>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</si>
  <si>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</si>
  <si>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</si>
  <si>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</si>
  <si>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</si>
  <si>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</si>
  <si>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</si>
  <si>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</si>
  <si>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</si>
  <si>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</si>
  <si>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</si>
  <si>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</si>
  <si>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</si>
  <si>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</si>
  <si>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</si>
  <si>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</si>
  <si>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</si>
  <si>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</si>
  <si>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</si>
  <si>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</si>
  <si>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</si>
  <si>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</si>
  <si>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</si>
  <si>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</si>
  <si>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</si>
  <si>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</si>
  <si>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</si>
  <si>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</si>
  <si>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</si>
  <si>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</si>
  <si>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</si>
  <si>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</si>
  <si>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</si>
  <si>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</si>
  <si>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</si>
  <si>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</si>
  <si>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</si>
  <si>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</si>
  <si>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</si>
  <si>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</si>
  <si>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</si>
  <si>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</si>
  <si>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</si>
  <si>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</si>
  <si>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</si>
  <si>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</si>
  <si>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</si>
  <si>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</si>
  <si>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</si>
  <si>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</si>
  <si>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</si>
  <si>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</si>
  <si>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</si>
  <si>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</si>
  <si>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</si>
  <si>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</si>
  <si>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</si>
  <si>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</si>
  <si>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</si>
  <si>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</si>
  <si>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</si>
  <si>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</si>
  <si>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</si>
  <si>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</si>
  <si>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</si>
  <si>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</si>
  <si>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</si>
  <si>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</si>
  <si>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</si>
  <si>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</si>
  <si>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</si>
  <si>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</si>
  <si>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</si>
  <si>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</si>
  <si>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</si>
  <si>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</si>
  <si>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</si>
  <si>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</si>
  <si>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</si>
  <si>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</si>
  <si>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</si>
  <si>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</si>
  <si>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</si>
  <si>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</si>
  <si>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</si>
  <si>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</si>
  <si>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</si>
  <si>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</si>
  <si>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</si>
  <si>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</si>
  <si>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</si>
  <si>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</si>
  <si>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</si>
  <si>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</si>
  <si>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</si>
  <si>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</si>
  <si>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</si>
  <si>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</si>
  <si>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</si>
  <si>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</si>
  <si>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</si>
  <si>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</si>
  <si>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</si>
  <si>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</si>
  <si>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</si>
  <si>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</si>
  <si>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</si>
  <si>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</si>
  <si>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</si>
  <si>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</si>
  <si>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</si>
  <si>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</si>
  <si>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</si>
  <si>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</si>
  <si>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</si>
  <si>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</si>
  <si>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</si>
  <si>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</si>
  <si>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</si>
  <si>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</si>
  <si>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</si>
  <si>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</si>
  <si>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</si>
  <si>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</si>
  <si>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</si>
  <si>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</si>
  <si>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</si>
  <si>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</si>
  <si>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</si>
  <si>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</si>
  <si>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</si>
  <si>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</si>
  <si>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</si>
  <si>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</si>
  <si>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</si>
  <si>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</si>
  <si>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</si>
  <si>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</si>
  <si>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</si>
  <si>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</si>
  <si>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</si>
  <si>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</si>
  <si>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</si>
  <si>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</si>
  <si>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</si>
  <si>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</si>
  <si>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</si>
  <si>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</si>
  <si>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</si>
  <si>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</si>
  <si>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</si>
  <si>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</si>
  <si>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</si>
  <si>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</si>
  <si>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</si>
  <si>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</si>
  <si>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</si>
  <si>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</si>
  <si>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</si>
  <si>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</si>
  <si>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</si>
  <si>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</si>
  <si>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</si>
  <si>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</si>
  <si>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</si>
  <si>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</si>
  <si>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</si>
  <si>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</si>
  <si>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</si>
  <si>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</si>
  <si>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</si>
  <si>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</si>
  <si>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</si>
  <si>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</si>
  <si>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</si>
  <si>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</si>
  <si>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</si>
  <si>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</si>
  <si>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</si>
  <si>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</si>
  <si>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</si>
  <si>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</si>
  <si>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</si>
  <si>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</si>
  <si>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</si>
  <si>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</si>
  <si>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</si>
  <si>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</si>
  <si>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</si>
  <si>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</si>
  <si>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</si>
  <si>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</si>
  <si>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</si>
  <si>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</si>
  <si>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</si>
  <si>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</si>
  <si>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</si>
  <si>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</si>
  <si>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</si>
  <si>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</si>
  <si>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</si>
  <si>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</si>
  <si>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</si>
  <si>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</si>
  <si>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</si>
  <si>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</si>
  <si>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</si>
  <si>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</si>
  <si>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</si>
  <si>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</si>
  <si>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</si>
  <si>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</si>
  <si>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</si>
  <si>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</si>
  <si>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</si>
  <si>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</si>
  <si>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</si>
  <si>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</si>
  <si>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</si>
  <si>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</si>
  <si>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</si>
  <si>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</si>
  <si>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</si>
  <si>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</si>
  <si>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</si>
  <si>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</si>
  <si>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</si>
  <si>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</si>
  <si>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</si>
  <si>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</si>
  <si>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</si>
  <si>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</si>
  <si>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</si>
  <si>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</si>
  <si>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</si>
  <si>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</si>
  <si>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</si>
  <si>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</si>
  <si>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</si>
  <si>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</si>
  <si>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</si>
  <si>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</si>
  <si>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</si>
  <si>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</si>
  <si>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</si>
  <si>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</si>
  <si>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</si>
  <si>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</si>
  <si>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</si>
  <si>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</si>
  <si>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</si>
  <si>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</si>
  <si>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</si>
  <si>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</si>
  <si>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</si>
  <si>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</si>
  <si>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</si>
  <si>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</si>
  <si>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</si>
  <si>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</si>
  <si>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</si>
  <si>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</si>
  <si>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</si>
  <si>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</si>
  <si>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</si>
  <si>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</si>
  <si>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</si>
  <si>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</si>
  <si>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</si>
  <si>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</si>
  <si>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</si>
  <si>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</si>
  <si>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</si>
  <si>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</si>
  <si>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</si>
  <si>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</si>
  <si>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</si>
  <si>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</si>
  <si>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</si>
  <si>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</si>
  <si>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</si>
  <si>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</si>
  <si>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</si>
  <si>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</si>
  <si>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</si>
  <si>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</si>
  <si>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</si>
  <si>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</si>
  <si>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</si>
  <si>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</si>
  <si>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</si>
  <si>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</si>
  <si>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</si>
  <si>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</si>
  <si>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</si>
  <si>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</si>
  <si>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</si>
  <si>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</si>
  <si>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</si>
  <si>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</si>
  <si>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</si>
  <si>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</si>
  <si>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</si>
  <si>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</si>
  <si>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</si>
  <si>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</si>
  <si>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</si>
  <si>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</si>
  <si>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</si>
  <si>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</si>
  <si>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</si>
  <si>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</si>
  <si>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</si>
  <si>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</si>
  <si>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</si>
  <si>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</si>
  <si>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</si>
  <si>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</si>
  <si>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</si>
  <si>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</si>
  <si>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</si>
  <si>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</si>
  <si>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</si>
  <si>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</si>
  <si>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</si>
  <si>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</si>
  <si>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</si>
  <si>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</si>
  <si>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</si>
  <si>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</si>
  <si>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</si>
  <si>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</si>
  <si>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</si>
  <si>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</si>
  <si>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</si>
  <si>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</si>
  <si>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</si>
  <si>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</si>
  <si>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</si>
  <si>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</si>
  <si>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</si>
  <si>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</si>
  <si>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</si>
  <si>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</si>
  <si>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</si>
  <si>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</si>
  <si>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</si>
  <si>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</si>
  <si>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</si>
  <si>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</si>
  <si>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</si>
  <si>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</si>
  <si>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</si>
  <si>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</si>
  <si>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</si>
  <si>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</si>
  <si>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</si>
  <si>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</si>
  <si>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</si>
  <si>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</si>
  <si>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</si>
  <si>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</si>
  <si>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</si>
  <si>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</si>
  <si>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</si>
  <si>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</si>
  <si>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</si>
  <si>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</si>
  <si>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</si>
  <si>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</si>
  <si>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</si>
  <si>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</si>
  <si>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</si>
  <si>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</si>
  <si>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</si>
  <si>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</si>
  <si>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</si>
  <si>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</si>
  <si>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</si>
  <si>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</si>
  <si>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</si>
  <si>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</si>
  <si>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</si>
  <si>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</si>
  <si>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</si>
  <si>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</si>
  <si>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</si>
  <si>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</si>
  <si>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</si>
  <si>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</si>
  <si>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</si>
  <si>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</si>
  <si>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</si>
  <si>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</si>
  <si>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</si>
  <si>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</si>
  <si>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</si>
  <si>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</si>
  <si>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</si>
  <si>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</si>
  <si>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</si>
  <si>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</si>
  <si>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</si>
  <si>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</si>
  <si>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</si>
  <si>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</si>
  <si>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</si>
  <si>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</si>
  <si>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</si>
  <si>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</si>
  <si>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</si>
  <si>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</si>
  <si>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</si>
  <si>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</si>
  <si>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</si>
  <si>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</si>
  <si>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</si>
  <si>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</si>
  <si>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</si>
  <si>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</si>
  <si>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</si>
  <si>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</si>
  <si>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</si>
  <si>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</si>
  <si>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</si>
  <si>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</si>
  <si>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</si>
  <si>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</si>
  <si>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</si>
  <si>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</si>
  <si>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</si>
  <si>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</si>
  <si>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</si>
  <si>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</si>
  <si>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</si>
  <si>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</si>
  <si>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</si>
  <si>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</si>
  <si>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</si>
  <si>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</si>
  <si>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</si>
  <si>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</si>
  <si>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</si>
  <si>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</si>
  <si>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</si>
  <si>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</si>
  <si>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</si>
  <si>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</si>
  <si>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</si>
  <si>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</si>
  <si>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</si>
  <si>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</si>
  <si>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</si>
  <si>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</si>
  <si>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</si>
  <si>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</si>
  <si>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</si>
  <si>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</si>
  <si>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</si>
  <si>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</si>
  <si>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</si>
  <si>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</si>
  <si>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</si>
  <si>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</si>
  <si>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</si>
  <si>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</si>
  <si>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</si>
  <si>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</si>
  <si>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</si>
  <si>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</si>
  <si>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</si>
  <si>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</si>
  <si>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</si>
  <si>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</si>
  <si>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</si>
  <si>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</si>
  <si>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</si>
  <si>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</si>
  <si>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</si>
  <si>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</si>
  <si>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</si>
  <si>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</si>
  <si>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</si>
  <si>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</si>
  <si>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</si>
  <si>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</si>
  <si>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</si>
  <si>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</si>
  <si>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</si>
  <si>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</si>
  <si>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</si>
  <si>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</si>
  <si>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</si>
  <si>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</si>
  <si>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</si>
  <si>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state</t>
  </si>
  <si>
    <t>Row Labels</t>
  </si>
  <si>
    <t>(All)</t>
  </si>
  <si>
    <t xml:space="preserve"> Category</t>
  </si>
  <si>
    <t xml:space="preserve"> 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</si>
  <si>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</si>
  <si>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</si>
  <si>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</si>
  <si>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</si>
  <si>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</si>
  <si>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</si>
  <si>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</si>
  <si>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</si>
  <si>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</si>
  <si>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</si>
  <si>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</si>
  <si>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</si>
  <si>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</si>
  <si>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</si>
  <si>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</si>
  <si>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Date Created</t>
  </si>
  <si>
    <t>Parent Category</t>
  </si>
  <si>
    <t>Total Count of state</t>
  </si>
  <si>
    <t>Total Count of state2</t>
  </si>
  <si>
    <t>Count of state2</t>
  </si>
  <si>
    <t>&lt;1000</t>
  </si>
  <si>
    <t>1000-5000</t>
  </si>
  <si>
    <t>5000-9000</t>
  </si>
  <si>
    <t>9000-13000</t>
  </si>
  <si>
    <t>13000-17000</t>
  </si>
  <si>
    <t>17000-21000</t>
  </si>
  <si>
    <t>21000-25000</t>
  </si>
  <si>
    <t>25000-29000</t>
  </si>
  <si>
    <t>29000-33000</t>
  </si>
  <si>
    <t>33000-37000</t>
  </si>
  <si>
    <t>37000-41000</t>
  </si>
  <si>
    <t>41000-45000</t>
  </si>
  <si>
    <t>45000-49000</t>
  </si>
  <si>
    <t>49000-53000</t>
  </si>
  <si>
    <t>&gt;53000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</si>
  <si>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</si>
  <si>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</si>
  <si>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</si>
  <si>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</si>
  <si>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</si>
  <si>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</si>
  <si>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</si>
  <si>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</si>
  <si>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</si>
  <si>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</si>
  <si>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</si>
  <si>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</si>
  <si>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</si>
  <si>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</si>
  <si>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</si>
  <si>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</si>
  <si>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</si>
  <si>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</si>
  <si>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</si>
  <si>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 Percentage Canceled</t>
  </si>
  <si>
    <t>O</t>
  </si>
  <si>
    <t>Count of name</t>
  </si>
  <si>
    <t>Count of name2</t>
  </si>
  <si>
    <t>By country</t>
  </si>
  <si>
    <t xml:space="preserve"> Country</t>
  </si>
  <si>
    <t xml:space="preserve">Goal </t>
  </si>
  <si>
    <t>Sum of goal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</si>
  <si>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</si>
  <si>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</si>
  <si>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</si>
  <si>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</si>
  <si>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</si>
  <si>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</si>
  <si>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</si>
  <si>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</si>
  <si>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</si>
  <si>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 of 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</si>
</sst>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8" formatCode="&quot;$&quot;#,##0.00_);[Red]\(&quot;$&quot;#,##0.00\)"/>
    <numFmt numFmtId="164" formatCode="m/d/yyyy;@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8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3" fontId="1" fillId="0" borderId="0" xfId="0" applyNumberFormat="1" applyFont="1" applyAlignment="1">
      <alignment horizontal="center"/>
    </xf>
    <xf numFmtId="3" fontId="0" fillId="0" borderId="0" xfId="0" applyNumberFormat="1"/>
    <xf numFmtId="0" fontId="1" fillId="2" borderId="0" xfId="0" applyFont="1" applyFill="1"/>
    <xf numFmtId="9" fontId="1" fillId="2" borderId="0" xfId="0" applyNumberFormat="1" applyFont="1" applyFill="1"/>
    <xf numFmtId="165" fontId="0" fillId="0" borderId="0" xfId="0" applyNumberFormat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30-AC4D-AF4E-01A642C7CF5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30-AC4D-AF4E-01A642C7CF5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30-AC4D-AF4E-01A642C7CF5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30-AC4D-AF4E-01A642C7C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8562079"/>
        <c:axId val="318563775"/>
      </c:barChart>
      <c:catAx>
        <c:axId val="31856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563775"/>
        <c:crosses val="autoZero"/>
        <c:auto val="1"/>
        <c:lblAlgn val="ctr"/>
        <c:lblOffset val="100"/>
        <c:noMultiLvlLbl val="0"/>
      </c:catAx>
      <c:valAx>
        <c:axId val="31856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56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8E-D343-B32C-6B4C60AB6AE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4F-4E48-8626-F63C6359A896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4F-4E48-8626-F63C6359A896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4F-4E48-8626-F63C6359A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5979311"/>
        <c:axId val="364159487"/>
      </c:barChart>
      <c:catAx>
        <c:axId val="31597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159487"/>
        <c:crosses val="autoZero"/>
        <c:auto val="1"/>
        <c:lblAlgn val="ctr"/>
        <c:lblOffset val="100"/>
        <c:noMultiLvlLbl val="0"/>
      </c:catAx>
      <c:valAx>
        <c:axId val="36415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97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Outcomes!PivotTable3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B-9D42-BA62-1EB218A2FF76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B-9D42-BA62-1EB218A2FF76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0B-9D42-BA62-1EB218A2F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444671"/>
        <c:axId val="374468575"/>
      </c:lineChart>
      <c:catAx>
        <c:axId val="31644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68575"/>
        <c:crosses val="autoZero"/>
        <c:auto val="1"/>
        <c:lblAlgn val="ctr"/>
        <c:lblOffset val="100"/>
        <c:noMultiLvlLbl val="0"/>
      </c:catAx>
      <c:valAx>
        <c:axId val="37446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44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0.40740740740740738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AA-9D44-A6DE-9CE450757A3E}"/>
            </c:ext>
          </c:extLst>
        </c:ser>
        <c:ser>
          <c:idx val="1"/>
          <c:order val="1"/>
          <c:tx>
            <c:strRef>
              <c:f>'Outcome Based on Goal'!$G$1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0.45925925925925926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AA-9D44-A6DE-9CE450757A3E}"/>
            </c:ext>
          </c:extLst>
        </c:ser>
        <c:ser>
          <c:idx val="2"/>
          <c:order val="2"/>
          <c:tx>
            <c:strRef>
              <c:f>'Outcome Based on Goal'!$H$1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Goal'!$H$2:$H$13</c:f>
              <c:numCache>
                <c:formatCode>0%</c:formatCode>
                <c:ptCount val="12"/>
                <c:pt idx="0">
                  <c:v>0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0.13333333333333333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AA-9D44-A6DE-9CE450757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536175"/>
        <c:axId val="392074527"/>
      </c:lineChart>
      <c:catAx>
        <c:axId val="56853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074527"/>
        <c:crosses val="autoZero"/>
        <c:auto val="1"/>
        <c:lblAlgn val="ctr"/>
        <c:lblOffset val="100"/>
        <c:noMultiLvlLbl val="0"/>
      </c:catAx>
      <c:valAx>
        <c:axId val="39207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53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[StarterBook.xlsx]Projects by Year!PivotTable2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'Projects by Year'!$B$6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'Projects by Year'!$A$7:$A$16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'Projects by Year'!$B$7:$B$16</c:f>
              <c:numCache>
                <c:formatCode>General</c:formatCode>
                <c:ptCount val="9"/>
                <c:pt idx="0">
                  <c:v>14</c:v>
                </c:pt>
                <c:pt idx="1">
                  <c:v>65</c:v>
                </c:pt>
                <c:pt idx="2">
                  <c:v>171</c:v>
                </c:pt>
                <c:pt idx="3">
                  <c:v>282</c:v>
                </c:pt>
                <c:pt idx="4">
                  <c:v>274</c:v>
                </c:pt>
                <c:pt idx="5">
                  <c:v>976</c:v>
                </c:pt>
                <c:pt idx="6">
                  <c:v>1225</c:v>
                </c:pt>
                <c:pt idx="7">
                  <c:v>950</c:v>
                </c:pt>
                <c:pt idx="8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FD-3C47-BD9C-3408D381C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5365983"/>
        <c:axId val="1905367679"/>
      </c:barChart>
      <c:catAx>
        <c:axId val="190536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367679"/>
        <c:crosses val="autoZero"/>
        <c:auto val="1"/>
        <c:lblAlgn val="ctr"/>
        <c:lblOffset val="100"/>
        <c:noMultiLvlLbl val="0"/>
      </c:catAx>
      <c:valAx>
        <c:axId val="190536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36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19050</xdr:rowOff>
    </xdr:from>
    <xdr:to>
      <xdr:col>12</xdr:col>
      <xdr:colOff>457200</xdr:colOff>
      <xdr:row>16</xdr:row>
      <xdr:rowOff>95250</xdr:rowOff>
    </xdr:to>
    <xdr:graphicFrame macro="">
      <xdr:nvGraphicFramePr>
        <xdr:cNvPr id="2" name="Chart 1" title="Outcome by Category">
          <a:extLst>
            <a:ext uri="{FF2B5EF4-FFF2-40B4-BE49-F238E27FC236}">
              <a16:creationId xmlns:a16="http://schemas.microsoft.com/office/drawing/2014/main" id="{ED4C13F1-BE08-5346-825A-6C90F2F31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12700</xdr:rowOff>
    </xdr:from>
    <xdr:to>
      <xdr:col>18</xdr:col>
      <xdr:colOff>304800</xdr:colOff>
      <xdr:row>43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800818-631F-7541-A978-8DD9B409E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3</xdr:row>
      <xdr:rowOff>31750</xdr:rowOff>
    </xdr:from>
    <xdr:to>
      <xdr:col>11</xdr:col>
      <xdr:colOff>622300</xdr:colOff>
      <xdr:row>17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E2B053-1C71-4B42-970D-6DF168F81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25400</xdr:rowOff>
    </xdr:from>
    <xdr:to>
      <xdr:col>8</xdr:col>
      <xdr:colOff>50800</xdr:colOff>
      <xdr:row>42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F79F0-30A5-9B43-BA8C-8C4F23827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</xdr:colOff>
      <xdr:row>3</xdr:row>
      <xdr:rowOff>101600</xdr:rowOff>
    </xdr:from>
    <xdr:to>
      <xdr:col>15</xdr:col>
      <xdr:colOff>698500</xdr:colOff>
      <xdr:row>24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AEB5DC-EEFC-D047-B2EA-DC161306B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lody Lamphear" refreshedDate="43119.906334722225" createdVersion="6" refreshedVersion="6" minRefreshableVersion="3" recordCount="4114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50000" groupInterval="4000"/>
        <groupItems count="15">
          <s v="&lt;1000"/>
          <s v="1000-5000"/>
          <s v="5000-9000"/>
          <s v="9000-13000"/>
          <s v="13000-17000"/>
          <s v="17000-21000"/>
          <s v="21000-25000"/>
          <s v="25000-29000"/>
          <s v="29000-33000"/>
          <s v="33000-37000"/>
          <s v="37000-41000"/>
          <s v="41000-45000"/>
          <s v="45000-49000"/>
          <s v="49000-53000"/>
          <s v="&gt;53000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elody Lamphear" refreshedDate="43119.906335532411" createdVersion="6" refreshedVersion="6" minRefreshableVersion="3" recordCount="4114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x v="638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x v="1049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x v="3124"/>
    <s v="N/A"/>
    <x v="86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x v="3881"/>
    <n v="1"/>
    <x v="3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5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3" rowHeaderCaption=" Category">
  <location ref="A23:E3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pageFields count="1">
    <pageField fld="6" hier="-1"/>
  </pageFields>
  <dataFields count="1">
    <dataField name="Count of state" fld="5" subtotal="count" showDataAs="percentOfRow" baseField="0" baseItem="0" numFmtId="9"/>
  </dataFields>
  <formats count="4">
    <format dxfId="7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6">
      <pivotArea dataOnly="0" labelOnly="1" fieldPosition="0">
        <references count="1">
          <reference field="5" count="1">
            <x v="3"/>
          </reference>
        </references>
      </pivotArea>
    </format>
    <format dxfId="5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4">
      <pivotArea dataOnly="0" labelOnly="1" fieldPosition="0">
        <references count="1">
          <reference field="5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 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 Subcategory">
  <location ref="A4:F47" firstHeaderRow="1" firstDataRow="2" firstDataCol="1" rowPageCount="2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 Subcategory">
  <location ref="A4:B30" firstHeaderRow="1" firstDataRow="1" firstDataCol="1" rowPageCount="2" colPageCount="1"/>
  <pivotFields count="18">
    <pivotField showAll="0"/>
    <pivotField axis="axisRow" showAll="0" sortType="descending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x="5"/>
        <item h="1"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1"/>
  </rowFields>
  <rowItems count="26">
    <i>
      <x v="2"/>
    </i>
    <i r="1">
      <x v="2597"/>
    </i>
    <i r="1">
      <x v="644"/>
    </i>
    <i r="1">
      <x v="3298"/>
    </i>
    <i r="1">
      <x v="145"/>
    </i>
    <i r="1">
      <x v="1724"/>
    </i>
    <i r="1">
      <x v="3149"/>
    </i>
    <i r="1">
      <x v="1644"/>
    </i>
    <i r="1">
      <x v="3175"/>
    </i>
    <i r="1">
      <x v="2545"/>
    </i>
    <i r="1">
      <x v="2704"/>
    </i>
    <i r="1">
      <x v="552"/>
    </i>
    <i r="1">
      <x v="763"/>
    </i>
    <i r="1">
      <x v="3634"/>
    </i>
    <i r="1">
      <x v="347"/>
    </i>
    <i r="1">
      <x v="3250"/>
    </i>
    <i r="1">
      <x v="2148"/>
    </i>
    <i r="1">
      <x v="3108"/>
    </i>
    <i r="1">
      <x v="211"/>
    </i>
    <i r="1">
      <x v="3935"/>
    </i>
    <i r="1">
      <x v="1182"/>
    </i>
    <i r="1">
      <x v="535"/>
    </i>
    <i r="1">
      <x v="2343"/>
    </i>
    <i r="1">
      <x v="2744"/>
    </i>
    <i r="1">
      <x v="1667"/>
    </i>
    <i t="grand">
      <x/>
    </i>
  </rowItems>
  <colItems count="1">
    <i/>
  </colItems>
  <pageFields count="2">
    <pageField fld="6" hier="-1"/>
    <pageField fld="16" hier="-1"/>
  </pageFields>
  <dataFields count="1">
    <dataField name="Sum of goal" fld="3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 Date Created">
  <location ref="A4:E18" firstHeaderRow="1" firstDataRow="2" firstDataCol="1" rowPageCount="2" colPageCount="1"/>
  <pivotFields count="22">
    <pivotField showAll="0"/>
    <pivotField showAll="0"/>
    <pivotField showAll="0"/>
    <pivotField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21" firstHeaderRow="1" firstDataRow="3" firstDataCol="1"/>
  <pivotFields count="22"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2">
    <field x="-2"/>
    <field x="5"/>
  </colFields>
  <colItems count="8">
    <i>
      <x/>
      <x/>
    </i>
    <i r="1">
      <x v="1"/>
    </i>
    <i r="1">
      <x v="2"/>
    </i>
    <i i="1">
      <x v="1"/>
      <x/>
    </i>
    <i r="1" i="1">
      <x v="1"/>
    </i>
    <i r="1" i="1">
      <x v="2"/>
    </i>
    <i t="grand">
      <x/>
    </i>
    <i t="grand" i="1">
      <x/>
    </i>
  </colItems>
  <dataFields count="2">
    <dataField name="Count of state" fld="5" subtotal="count" baseField="0" baseItem="0"/>
    <dataField name="Count of state2" fld="5" subtotal="count" showDataAs="percentOfRow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 Country">
  <location ref="A3:C25" firstHeaderRow="0" firstDataRow="1" firstDataCol="1"/>
  <pivotFields count="22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showAll="0"/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ame" fld="1" subtotal="count" baseField="0" baseItem="0"/>
    <dataField name="Count of name2" fld="1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Goal ">
  <location ref="A30:C46" firstHeaderRow="0" firstDataRow="1" firstDataCol="1"/>
  <pivotFields count="22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axis="axisRow" showAll="0" sortType="descending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1">
    <field x="3"/>
  </rowFields>
  <rowItems count="16">
    <i>
      <x v="1"/>
    </i>
    <i>
      <x v="2"/>
    </i>
    <i>
      <x/>
    </i>
    <i>
      <x v="3"/>
    </i>
    <i>
      <x v="14"/>
    </i>
    <i>
      <x v="4"/>
    </i>
    <i>
      <x v="5"/>
    </i>
    <i>
      <x v="7"/>
    </i>
    <i>
      <x v="13"/>
    </i>
    <i>
      <x v="8"/>
    </i>
    <i>
      <x v="9"/>
    </i>
    <i>
      <x v="10"/>
    </i>
    <i>
      <x v="6"/>
    </i>
    <i>
      <x v="12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ame" fld="1" subtotal="count" baseField="0" baseItem="0"/>
    <dataField name="Count of name2" fld="1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3:K44" firstHeaderRow="1" firstDataRow="2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 defaultSubtotal="0"/>
    <pivotField axis="axisCol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1"/>
  </colFields>
  <col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Parent Category" fld="16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6:B16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16" hier="-1"/>
  </pageFields>
  <dataFields count="1">
    <dataField name="Count of Parent Category" fld="1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34"/>
  <sheetViews>
    <sheetView tabSelected="1" zoomScale="150" zoomScaleNormal="150" workbookViewId="0">
      <selection activeCell="B9" sqref="B9"/>
    </sheetView>
  </sheetViews>
  <sheetFormatPr baseColWidth="10" defaultRowHeight="15" x14ac:dyDescent="0.2"/>
  <cols>
    <col min="1" max="1" width="12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8361</v>
      </c>
      <c r="B3" s="7" t="s">
        <v>8359</v>
      </c>
    </row>
    <row r="4" spans="1:6" x14ac:dyDescent="0.2">
      <c r="A4" s="7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">
      <c r="A5" s="9" t="s">
        <v>8316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2">
      <c r="A6" s="9" t="s">
        <v>8324</v>
      </c>
      <c r="B6" s="8">
        <v>20</v>
      </c>
      <c r="C6" s="8">
        <v>120</v>
      </c>
      <c r="D6" s="8">
        <v>20</v>
      </c>
      <c r="E6" s="8">
        <v>540</v>
      </c>
      <c r="F6" s="8">
        <v>700</v>
      </c>
    </row>
    <row r="7" spans="1:6" x14ac:dyDescent="0.2">
      <c r="A7" s="9" t="s">
        <v>8309</v>
      </c>
      <c r="B7" s="8">
        <v>40</v>
      </c>
      <c r="C7" s="8">
        <v>180</v>
      </c>
      <c r="D7" s="8"/>
      <c r="E7" s="8">
        <v>300</v>
      </c>
      <c r="F7" s="8">
        <v>520</v>
      </c>
    </row>
    <row r="8" spans="1:6" x14ac:dyDescent="0.2">
      <c r="A8" s="9" t="s">
        <v>8318</v>
      </c>
      <c r="B8" s="8">
        <v>178</v>
      </c>
      <c r="C8" s="8">
        <v>213</v>
      </c>
      <c r="D8" s="8"/>
      <c r="E8" s="8">
        <v>209</v>
      </c>
      <c r="F8" s="8">
        <v>600</v>
      </c>
    </row>
    <row r="9" spans="1:6" x14ac:dyDescent="0.2">
      <c r="A9" s="9" t="s">
        <v>8337</v>
      </c>
      <c r="B9" s="8"/>
      <c r="C9" s="8">
        <v>117</v>
      </c>
      <c r="D9" s="8"/>
      <c r="E9" s="8">
        <v>103</v>
      </c>
      <c r="F9" s="8">
        <v>220</v>
      </c>
    </row>
    <row r="10" spans="1:6" x14ac:dyDescent="0.2">
      <c r="A10" s="9" t="s">
        <v>8332</v>
      </c>
      <c r="B10" s="8"/>
      <c r="C10" s="8">
        <v>140</v>
      </c>
      <c r="D10" s="8"/>
      <c r="E10" s="8">
        <v>80</v>
      </c>
      <c r="F10" s="8">
        <v>220</v>
      </c>
    </row>
    <row r="11" spans="1:6" x14ac:dyDescent="0.2">
      <c r="A11" s="9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9" t="s">
        <v>8335</v>
      </c>
      <c r="B12" s="8">
        <v>20</v>
      </c>
      <c r="C12" s="8">
        <v>140</v>
      </c>
      <c r="D12" s="8">
        <v>6</v>
      </c>
      <c r="E12" s="8">
        <v>34</v>
      </c>
      <c r="F12" s="8">
        <v>200</v>
      </c>
    </row>
    <row r="13" spans="1:6" x14ac:dyDescent="0.2">
      <c r="A13" s="9" t="s">
        <v>8330</v>
      </c>
      <c r="B13" s="8">
        <v>24</v>
      </c>
      <c r="C13" s="8"/>
      <c r="D13" s="8"/>
      <c r="E13" s="8"/>
      <c r="F13" s="8">
        <v>24</v>
      </c>
    </row>
    <row r="14" spans="1:6" x14ac:dyDescent="0.2">
      <c r="A14" s="9" t="s">
        <v>8360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  <row r="21" spans="1:5" x14ac:dyDescent="0.2">
      <c r="A21" s="7" t="s">
        <v>8223</v>
      </c>
      <c r="B21" t="s">
        <v>8363</v>
      </c>
    </row>
    <row r="23" spans="1:5" x14ac:dyDescent="0.2">
      <c r="A23" s="7" t="s">
        <v>8361</v>
      </c>
      <c r="B23" s="7" t="s">
        <v>8359</v>
      </c>
    </row>
    <row r="24" spans="1:5" x14ac:dyDescent="0.2">
      <c r="A24" s="7" t="s">
        <v>8364</v>
      </c>
      <c r="B24" t="s">
        <v>8220</v>
      </c>
      <c r="C24" t="s">
        <v>8221</v>
      </c>
      <c r="D24" t="s">
        <v>8222</v>
      </c>
      <c r="E24" s="16" t="s">
        <v>8219</v>
      </c>
    </row>
    <row r="25" spans="1:5" x14ac:dyDescent="0.2">
      <c r="A25" s="9" t="s">
        <v>8316</v>
      </c>
      <c r="B25" s="6">
        <v>2.6561378320172292E-2</v>
      </c>
      <c r="C25" s="6">
        <v>0.35391241923905242</v>
      </c>
      <c r="D25" s="6">
        <v>1.7229002153625269E-2</v>
      </c>
      <c r="E25" s="17">
        <v>0.60229720028715006</v>
      </c>
    </row>
    <row r="26" spans="1:5" x14ac:dyDescent="0.2">
      <c r="A26" s="9" t="s">
        <v>8324</v>
      </c>
      <c r="B26" s="6">
        <v>2.8571428571428571E-2</v>
      </c>
      <c r="C26" s="6">
        <v>0.17142857142857143</v>
      </c>
      <c r="D26" s="6">
        <v>2.8571428571428571E-2</v>
      </c>
      <c r="E26" s="17">
        <v>0.77142857142857146</v>
      </c>
    </row>
    <row r="27" spans="1:5" x14ac:dyDescent="0.2">
      <c r="A27" s="9" t="s">
        <v>8309</v>
      </c>
      <c r="B27" s="6">
        <v>7.6923076923076927E-2</v>
      </c>
      <c r="C27" s="6">
        <v>0.34615384615384615</v>
      </c>
      <c r="D27" s="6">
        <v>0</v>
      </c>
      <c r="E27" s="17">
        <v>0.57692307692307687</v>
      </c>
    </row>
    <row r="28" spans="1:5" x14ac:dyDescent="0.2">
      <c r="A28" s="9" t="s">
        <v>8318</v>
      </c>
      <c r="B28" s="6">
        <v>0.29666666666666669</v>
      </c>
      <c r="C28" s="6">
        <v>0.35499999999999998</v>
      </c>
      <c r="D28" s="6">
        <v>0</v>
      </c>
      <c r="E28" s="17">
        <v>0.34833333333333333</v>
      </c>
    </row>
    <row r="29" spans="1:5" x14ac:dyDescent="0.2">
      <c r="A29" s="9" t="s">
        <v>8337</v>
      </c>
      <c r="B29" s="6">
        <v>0</v>
      </c>
      <c r="C29" s="6">
        <v>0.53181818181818186</v>
      </c>
      <c r="D29" s="6">
        <v>0</v>
      </c>
      <c r="E29" s="17">
        <v>0.4681818181818182</v>
      </c>
    </row>
    <row r="30" spans="1:5" x14ac:dyDescent="0.2">
      <c r="A30" s="9" t="s">
        <v>8332</v>
      </c>
      <c r="B30" s="6">
        <v>0</v>
      </c>
      <c r="C30" s="6">
        <v>0.63636363636363635</v>
      </c>
      <c r="D30" s="6">
        <v>0</v>
      </c>
      <c r="E30" s="17">
        <v>0.36363636363636365</v>
      </c>
    </row>
    <row r="31" spans="1:5" x14ac:dyDescent="0.2">
      <c r="A31" s="9" t="s">
        <v>8321</v>
      </c>
      <c r="B31" s="6">
        <v>0.12658227848101267</v>
      </c>
      <c r="C31" s="6">
        <v>0.53586497890295359</v>
      </c>
      <c r="D31" s="6">
        <v>0</v>
      </c>
      <c r="E31" s="17">
        <v>0.33755274261603374</v>
      </c>
    </row>
    <row r="32" spans="1:5" x14ac:dyDescent="0.2">
      <c r="A32" s="9" t="s">
        <v>8335</v>
      </c>
      <c r="B32" s="6">
        <v>0.1</v>
      </c>
      <c r="C32" s="6">
        <v>0.7</v>
      </c>
      <c r="D32" s="6">
        <v>0.03</v>
      </c>
      <c r="E32" s="17">
        <v>0.17</v>
      </c>
    </row>
    <row r="33" spans="1:5" x14ac:dyDescent="0.2">
      <c r="A33" s="9" t="s">
        <v>8330</v>
      </c>
      <c r="B33" s="6">
        <v>1</v>
      </c>
      <c r="C33" s="6">
        <v>0</v>
      </c>
      <c r="D33" s="6">
        <v>0</v>
      </c>
      <c r="E33" s="17">
        <v>0</v>
      </c>
    </row>
    <row r="34" spans="1:5" x14ac:dyDescent="0.2">
      <c r="A34" s="9" t="s">
        <v>8360</v>
      </c>
      <c r="B34" s="6">
        <v>8.4832280019445788E-2</v>
      </c>
      <c r="C34" s="6">
        <v>0.37190082644628097</v>
      </c>
      <c r="D34" s="6">
        <v>1.2153621779290228E-2</v>
      </c>
      <c r="E34" s="17">
        <v>0.53111327175498302</v>
      </c>
    </row>
  </sheetData>
  <pageMargins left="0.7" right="0.7" top="0.75" bottom="0.75" header="0.3" footer="0.3"/>
  <pageSetup orientation="portrait" horizontalDpi="0" verticalDpi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="120" zoomScaleNormal="120" workbookViewId="0">
      <selection activeCell="F26" sqref="F2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8382</v>
      </c>
      <c r="B2" t="s">
        <v>8363</v>
      </c>
    </row>
    <row r="4" spans="1:6" x14ac:dyDescent="0.2">
      <c r="A4" s="7" t="s">
        <v>8361</v>
      </c>
      <c r="B4" s="7" t="s">
        <v>8359</v>
      </c>
    </row>
    <row r="5" spans="1:6" x14ac:dyDescent="0.2">
      <c r="A5" s="7" t="s">
        <v>8365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9" t="s">
        <v>8317</v>
      </c>
      <c r="B6" s="8"/>
      <c r="C6" s="8">
        <v>353</v>
      </c>
      <c r="D6" s="8">
        <v>19</v>
      </c>
      <c r="E6" s="8">
        <v>694</v>
      </c>
      <c r="F6" s="8">
        <v>1066</v>
      </c>
    </row>
    <row r="7" spans="1:6" x14ac:dyDescent="0.2">
      <c r="A7" s="9" t="s">
        <v>8325</v>
      </c>
      <c r="B7" s="8"/>
      <c r="C7" s="8"/>
      <c r="D7" s="8"/>
      <c r="E7" s="8">
        <v>260</v>
      </c>
      <c r="F7" s="8">
        <v>260</v>
      </c>
    </row>
    <row r="8" spans="1:6" x14ac:dyDescent="0.2">
      <c r="A8" s="9" t="s">
        <v>8320</v>
      </c>
      <c r="B8" s="8">
        <v>60</v>
      </c>
      <c r="C8" s="8">
        <v>120</v>
      </c>
      <c r="D8" s="8"/>
      <c r="E8" s="8">
        <v>20</v>
      </c>
      <c r="F8" s="8">
        <v>200</v>
      </c>
    </row>
    <row r="9" spans="1:6" x14ac:dyDescent="0.2">
      <c r="A9" s="9" t="s">
        <v>8356</v>
      </c>
      <c r="B9" s="8">
        <v>17</v>
      </c>
      <c r="C9" s="8">
        <v>80</v>
      </c>
      <c r="D9" s="8">
        <v>5</v>
      </c>
      <c r="E9" s="8">
        <v>85</v>
      </c>
      <c r="F9" s="8">
        <v>187</v>
      </c>
    </row>
    <row r="10" spans="1:6" x14ac:dyDescent="0.2">
      <c r="A10" s="9" t="s">
        <v>8314</v>
      </c>
      <c r="B10" s="8"/>
      <c r="C10" s="8"/>
      <c r="D10" s="8"/>
      <c r="E10" s="8">
        <v>180</v>
      </c>
      <c r="F10" s="8">
        <v>180</v>
      </c>
    </row>
    <row r="11" spans="1:6" x14ac:dyDescent="0.2">
      <c r="A11" s="9" t="s">
        <v>8338</v>
      </c>
      <c r="B11" s="8"/>
      <c r="C11" s="8">
        <v>57</v>
      </c>
      <c r="D11" s="8"/>
      <c r="E11" s="8">
        <v>103</v>
      </c>
      <c r="F11" s="8">
        <v>160</v>
      </c>
    </row>
    <row r="12" spans="1:6" x14ac:dyDescent="0.2">
      <c r="A12" s="9" t="s">
        <v>8319</v>
      </c>
      <c r="B12" s="8">
        <v>100</v>
      </c>
      <c r="C12" s="8">
        <v>60</v>
      </c>
      <c r="D12" s="8"/>
      <c r="E12" s="8"/>
      <c r="F12" s="8">
        <v>160</v>
      </c>
    </row>
    <row r="13" spans="1:6" x14ac:dyDescent="0.2">
      <c r="A13" s="9" t="s">
        <v>8328</v>
      </c>
      <c r="B13" s="8"/>
      <c r="C13" s="8">
        <v>20</v>
      </c>
      <c r="D13" s="8"/>
      <c r="E13" s="8">
        <v>140</v>
      </c>
      <c r="F13" s="8">
        <v>160</v>
      </c>
    </row>
    <row r="14" spans="1:6" x14ac:dyDescent="0.2">
      <c r="A14" s="9" t="s">
        <v>8348</v>
      </c>
      <c r="B14" s="8"/>
      <c r="C14" s="8"/>
      <c r="D14" s="8"/>
      <c r="E14" s="8">
        <v>140</v>
      </c>
      <c r="F14" s="8">
        <v>140</v>
      </c>
    </row>
    <row r="15" spans="1:6" x14ac:dyDescent="0.2">
      <c r="A15" s="9" t="s">
        <v>8336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">
      <c r="A16" s="9" t="s">
        <v>8358</v>
      </c>
      <c r="B16" s="8">
        <v>20</v>
      </c>
      <c r="C16" s="8">
        <v>60</v>
      </c>
      <c r="D16" s="8"/>
      <c r="E16" s="8">
        <v>60</v>
      </c>
      <c r="F16" s="8">
        <v>140</v>
      </c>
    </row>
    <row r="17" spans="1:6" x14ac:dyDescent="0.2">
      <c r="A17" s="9" t="s">
        <v>8333</v>
      </c>
      <c r="B17" s="8"/>
      <c r="C17" s="8">
        <v>100</v>
      </c>
      <c r="D17" s="8"/>
      <c r="E17" s="8"/>
      <c r="F17" s="8">
        <v>100</v>
      </c>
    </row>
    <row r="18" spans="1:6" x14ac:dyDescent="0.2">
      <c r="A18" s="9" t="s">
        <v>8315</v>
      </c>
      <c r="B18" s="8"/>
      <c r="C18" s="8">
        <v>100</v>
      </c>
      <c r="D18" s="8"/>
      <c r="E18" s="8"/>
      <c r="F18" s="8">
        <v>100</v>
      </c>
    </row>
    <row r="19" spans="1:6" x14ac:dyDescent="0.2">
      <c r="A19" s="9" t="s">
        <v>8313</v>
      </c>
      <c r="B19" s="8"/>
      <c r="C19" s="8">
        <v>80</v>
      </c>
      <c r="D19" s="8"/>
      <c r="E19" s="8"/>
      <c r="F19" s="8">
        <v>80</v>
      </c>
    </row>
    <row r="20" spans="1:6" x14ac:dyDescent="0.2">
      <c r="A20" s="9" t="s">
        <v>8350</v>
      </c>
      <c r="B20" s="8"/>
      <c r="C20" s="8"/>
      <c r="D20" s="8"/>
      <c r="E20" s="8">
        <v>80</v>
      </c>
      <c r="F20" s="8">
        <v>80</v>
      </c>
    </row>
    <row r="21" spans="1:6" x14ac:dyDescent="0.2">
      <c r="A21" s="9" t="s">
        <v>8346</v>
      </c>
      <c r="B21" s="8"/>
      <c r="C21" s="8">
        <v>40</v>
      </c>
      <c r="D21" s="8">
        <v>20</v>
      </c>
      <c r="E21" s="8"/>
      <c r="F21" s="8">
        <v>60</v>
      </c>
    </row>
    <row r="22" spans="1:6" x14ac:dyDescent="0.2">
      <c r="A22" s="9" t="s">
        <v>8327</v>
      </c>
      <c r="B22" s="8"/>
      <c r="C22" s="8">
        <v>60</v>
      </c>
      <c r="D22" s="8"/>
      <c r="E22" s="8"/>
      <c r="F22" s="8">
        <v>60</v>
      </c>
    </row>
    <row r="23" spans="1:6" x14ac:dyDescent="0.2">
      <c r="A23" s="9" t="s">
        <v>8354</v>
      </c>
      <c r="B23" s="8">
        <v>18</v>
      </c>
      <c r="C23" s="8">
        <v>2</v>
      </c>
      <c r="D23" s="8"/>
      <c r="E23" s="8">
        <v>40</v>
      </c>
      <c r="F23" s="8">
        <v>60</v>
      </c>
    </row>
    <row r="24" spans="1:6" x14ac:dyDescent="0.2">
      <c r="A24" s="9" t="s">
        <v>8311</v>
      </c>
      <c r="B24" s="8"/>
      <c r="C24" s="8"/>
      <c r="D24" s="8"/>
      <c r="E24" s="8">
        <v>60</v>
      </c>
      <c r="F24" s="8">
        <v>60</v>
      </c>
    </row>
    <row r="25" spans="1:6" x14ac:dyDescent="0.2">
      <c r="A25" s="9" t="s">
        <v>8310</v>
      </c>
      <c r="B25" s="8"/>
      <c r="C25" s="8"/>
      <c r="D25" s="8"/>
      <c r="E25" s="8">
        <v>60</v>
      </c>
      <c r="F25" s="8">
        <v>60</v>
      </c>
    </row>
    <row r="26" spans="1:6" x14ac:dyDescent="0.2">
      <c r="A26" s="9" t="s">
        <v>8322</v>
      </c>
      <c r="B26" s="8"/>
      <c r="C26" s="8"/>
      <c r="D26" s="8"/>
      <c r="E26" s="8">
        <v>60</v>
      </c>
      <c r="F26" s="8">
        <v>60</v>
      </c>
    </row>
    <row r="27" spans="1:6" x14ac:dyDescent="0.2">
      <c r="A27" s="9" t="s">
        <v>8340</v>
      </c>
      <c r="B27" s="8">
        <v>10</v>
      </c>
      <c r="C27" s="8">
        <v>47</v>
      </c>
      <c r="D27" s="8"/>
      <c r="E27" s="8"/>
      <c r="F27" s="8">
        <v>57</v>
      </c>
    </row>
    <row r="28" spans="1:6" x14ac:dyDescent="0.2">
      <c r="A28" s="9" t="s">
        <v>8329</v>
      </c>
      <c r="B28" s="8"/>
      <c r="C28" s="8"/>
      <c r="D28" s="8"/>
      <c r="E28" s="8">
        <v>40</v>
      </c>
      <c r="F28" s="8">
        <v>40</v>
      </c>
    </row>
    <row r="29" spans="1:6" x14ac:dyDescent="0.2">
      <c r="A29" s="9" t="s">
        <v>8323</v>
      </c>
      <c r="B29" s="8"/>
      <c r="C29" s="8">
        <v>40</v>
      </c>
      <c r="D29" s="8"/>
      <c r="E29" s="8"/>
      <c r="F29" s="8">
        <v>40</v>
      </c>
    </row>
    <row r="30" spans="1:6" x14ac:dyDescent="0.2">
      <c r="A30" s="9" t="s">
        <v>8353</v>
      </c>
      <c r="B30" s="8"/>
      <c r="C30" s="8"/>
      <c r="D30" s="8"/>
      <c r="E30" s="8">
        <v>40</v>
      </c>
      <c r="F30" s="8">
        <v>40</v>
      </c>
    </row>
    <row r="31" spans="1:6" x14ac:dyDescent="0.2">
      <c r="A31" s="9" t="s">
        <v>8334</v>
      </c>
      <c r="B31" s="8"/>
      <c r="C31" s="8">
        <v>40</v>
      </c>
      <c r="D31" s="8"/>
      <c r="E31" s="8"/>
      <c r="F31" s="8">
        <v>40</v>
      </c>
    </row>
    <row r="32" spans="1:6" x14ac:dyDescent="0.2">
      <c r="A32" s="9" t="s">
        <v>8345</v>
      </c>
      <c r="B32" s="8"/>
      <c r="C32" s="8"/>
      <c r="D32" s="8"/>
      <c r="E32" s="8">
        <v>40</v>
      </c>
      <c r="F32" s="8">
        <v>40</v>
      </c>
    </row>
    <row r="33" spans="1:6" x14ac:dyDescent="0.2">
      <c r="A33" s="9" t="s">
        <v>8357</v>
      </c>
      <c r="B33" s="8"/>
      <c r="C33" s="8">
        <v>40</v>
      </c>
      <c r="D33" s="8"/>
      <c r="E33" s="8"/>
      <c r="F33" s="8">
        <v>40</v>
      </c>
    </row>
    <row r="34" spans="1:6" x14ac:dyDescent="0.2">
      <c r="A34" s="9" t="s">
        <v>8312</v>
      </c>
      <c r="B34" s="8">
        <v>40</v>
      </c>
      <c r="C34" s="8"/>
      <c r="D34" s="8"/>
      <c r="E34" s="8"/>
      <c r="F34" s="8">
        <v>40</v>
      </c>
    </row>
    <row r="35" spans="1:6" x14ac:dyDescent="0.2">
      <c r="A35" s="9" t="s">
        <v>8351</v>
      </c>
      <c r="B35" s="8"/>
      <c r="C35" s="8"/>
      <c r="D35" s="8">
        <v>6</v>
      </c>
      <c r="E35" s="8">
        <v>34</v>
      </c>
      <c r="F35" s="8">
        <v>40</v>
      </c>
    </row>
    <row r="36" spans="1:6" x14ac:dyDescent="0.2">
      <c r="A36" s="9" t="s">
        <v>8331</v>
      </c>
      <c r="B36" s="8">
        <v>24</v>
      </c>
      <c r="C36" s="8"/>
      <c r="D36" s="8"/>
      <c r="E36" s="8"/>
      <c r="F36" s="8">
        <v>24</v>
      </c>
    </row>
    <row r="37" spans="1:6" x14ac:dyDescent="0.2">
      <c r="A37" s="9" t="s">
        <v>8342</v>
      </c>
      <c r="B37" s="8"/>
      <c r="C37" s="8">
        <v>20</v>
      </c>
      <c r="D37" s="8"/>
      <c r="E37" s="8"/>
      <c r="F37" s="8">
        <v>20</v>
      </c>
    </row>
    <row r="38" spans="1:6" x14ac:dyDescent="0.2">
      <c r="A38" s="9" t="s">
        <v>8343</v>
      </c>
      <c r="B38" s="8">
        <v>20</v>
      </c>
      <c r="C38" s="8"/>
      <c r="D38" s="8"/>
      <c r="E38" s="8"/>
      <c r="F38" s="8">
        <v>20</v>
      </c>
    </row>
    <row r="39" spans="1:6" x14ac:dyDescent="0.2">
      <c r="A39" s="9" t="s">
        <v>8339</v>
      </c>
      <c r="B39" s="8">
        <v>20</v>
      </c>
      <c r="C39" s="8"/>
      <c r="D39" s="8"/>
      <c r="E39" s="8"/>
      <c r="F39" s="8">
        <v>20</v>
      </c>
    </row>
    <row r="40" spans="1:6" x14ac:dyDescent="0.2">
      <c r="A40" s="9" t="s">
        <v>8341</v>
      </c>
      <c r="B40" s="8"/>
      <c r="C40" s="8"/>
      <c r="D40" s="8"/>
      <c r="E40" s="8">
        <v>20</v>
      </c>
      <c r="F40" s="8">
        <v>20</v>
      </c>
    </row>
    <row r="41" spans="1:6" x14ac:dyDescent="0.2">
      <c r="A41" s="9" t="s">
        <v>8347</v>
      </c>
      <c r="B41" s="8"/>
      <c r="C41" s="8">
        <v>20</v>
      </c>
      <c r="D41" s="8"/>
      <c r="E41" s="8"/>
      <c r="F41" s="8">
        <v>20</v>
      </c>
    </row>
    <row r="42" spans="1:6" x14ac:dyDescent="0.2">
      <c r="A42" s="9" t="s">
        <v>8355</v>
      </c>
      <c r="B42" s="8"/>
      <c r="C42" s="8">
        <v>11</v>
      </c>
      <c r="D42" s="8"/>
      <c r="E42" s="8">
        <v>9</v>
      </c>
      <c r="F42" s="8">
        <v>20</v>
      </c>
    </row>
    <row r="43" spans="1:6" x14ac:dyDescent="0.2">
      <c r="A43" s="9" t="s">
        <v>8349</v>
      </c>
      <c r="B43" s="8"/>
      <c r="C43" s="8">
        <v>20</v>
      </c>
      <c r="D43" s="8"/>
      <c r="E43" s="8"/>
      <c r="F43" s="8">
        <v>20</v>
      </c>
    </row>
    <row r="44" spans="1:6" x14ac:dyDescent="0.2">
      <c r="A44" s="9" t="s">
        <v>8326</v>
      </c>
      <c r="B44" s="8"/>
      <c r="C44" s="8"/>
      <c r="D44" s="8"/>
      <c r="E44" s="8">
        <v>20</v>
      </c>
      <c r="F44" s="8">
        <v>20</v>
      </c>
    </row>
    <row r="45" spans="1:6" x14ac:dyDescent="0.2">
      <c r="A45" s="9" t="s">
        <v>8344</v>
      </c>
      <c r="B45" s="8"/>
      <c r="C45" s="8">
        <v>20</v>
      </c>
      <c r="D45" s="8"/>
      <c r="E45" s="8"/>
      <c r="F45" s="8">
        <v>20</v>
      </c>
    </row>
    <row r="46" spans="1:6" x14ac:dyDescent="0.2">
      <c r="A46" s="9" t="s">
        <v>8352</v>
      </c>
      <c r="B46" s="8"/>
      <c r="C46" s="8">
        <v>20</v>
      </c>
      <c r="D46" s="8"/>
      <c r="E46" s="8"/>
      <c r="F46" s="8">
        <v>20</v>
      </c>
    </row>
    <row r="47" spans="1:6" x14ac:dyDescent="0.2">
      <c r="A47" s="9" t="s">
        <v>8360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zoomScale="150" zoomScaleNormal="150" workbookViewId="0">
      <selection sqref="A1:B30"/>
    </sheetView>
  </sheetViews>
  <sheetFormatPr baseColWidth="10" defaultRowHeight="15" x14ac:dyDescent="0.2"/>
  <cols>
    <col min="1" max="1" width="54.83203125" bestFit="1" customWidth="1"/>
    <col min="2" max="2" width="11.83203125" bestFit="1" customWidth="1"/>
    <col min="3" max="3" width="9.83203125" bestFit="1" customWidth="1"/>
    <col min="4" max="4" width="16" bestFit="1" customWidth="1"/>
    <col min="5" max="5" width="14" bestFit="1" customWidth="1"/>
    <col min="6" max="6" width="10" bestFit="1" customWidth="1"/>
  </cols>
  <sheetData>
    <row r="1" spans="1:2" x14ac:dyDescent="0.2">
      <c r="A1" s="7" t="s">
        <v>8223</v>
      </c>
      <c r="B1" t="s">
        <v>8363</v>
      </c>
    </row>
    <row r="2" spans="1:2" x14ac:dyDescent="0.2">
      <c r="A2" s="7" t="s">
        <v>8382</v>
      </c>
      <c r="B2" t="s">
        <v>8330</v>
      </c>
    </row>
    <row r="4" spans="1:2" x14ac:dyDescent="0.2">
      <c r="A4" s="7" t="s">
        <v>8365</v>
      </c>
      <c r="B4" t="s">
        <v>8427</v>
      </c>
    </row>
    <row r="5" spans="1:2" x14ac:dyDescent="0.2">
      <c r="A5" s="9" t="s">
        <v>8331</v>
      </c>
      <c r="B5" s="18">
        <v>320835</v>
      </c>
    </row>
    <row r="6" spans="1:2" x14ac:dyDescent="0.2">
      <c r="A6" s="12" t="s">
        <v>1044</v>
      </c>
      <c r="B6" s="18">
        <v>100000</v>
      </c>
    </row>
    <row r="7" spans="1:2" x14ac:dyDescent="0.2">
      <c r="A7" s="12" t="s">
        <v>1041</v>
      </c>
      <c r="B7" s="18">
        <v>85000</v>
      </c>
    </row>
    <row r="8" spans="1:2" x14ac:dyDescent="0.2">
      <c r="A8" s="12" t="s">
        <v>1059</v>
      </c>
      <c r="B8" s="18">
        <v>40000</v>
      </c>
    </row>
    <row r="9" spans="1:2" x14ac:dyDescent="0.2">
      <c r="A9" s="12" t="s">
        <v>1049</v>
      </c>
      <c r="B9" s="18">
        <v>15000</v>
      </c>
    </row>
    <row r="10" spans="1:2" x14ac:dyDescent="0.2">
      <c r="A10" s="12" t="s">
        <v>1050</v>
      </c>
      <c r="B10" s="18">
        <v>12000</v>
      </c>
    </row>
    <row r="11" spans="1:2" x14ac:dyDescent="0.2">
      <c r="A11" s="12" t="s">
        <v>1057</v>
      </c>
      <c r="B11" s="18">
        <v>10000</v>
      </c>
    </row>
    <row r="12" spans="1:2" x14ac:dyDescent="0.2">
      <c r="A12" s="12" t="s">
        <v>1046</v>
      </c>
      <c r="B12" s="18">
        <v>10000</v>
      </c>
    </row>
    <row r="13" spans="1:2" x14ac:dyDescent="0.2">
      <c r="A13" s="12" t="s">
        <v>1058</v>
      </c>
      <c r="B13" s="18">
        <v>10000</v>
      </c>
    </row>
    <row r="14" spans="1:2" x14ac:dyDescent="0.2">
      <c r="A14" s="12" t="s">
        <v>1045</v>
      </c>
      <c r="B14" s="18">
        <v>7000</v>
      </c>
    </row>
    <row r="15" spans="1:2" x14ac:dyDescent="0.2">
      <c r="A15" s="12" t="s">
        <v>1061</v>
      </c>
      <c r="B15" s="18">
        <v>5000</v>
      </c>
    </row>
    <row r="16" spans="1:2" x14ac:dyDescent="0.2">
      <c r="A16" s="12" t="s">
        <v>1053</v>
      </c>
      <c r="B16" s="18">
        <v>4336</v>
      </c>
    </row>
    <row r="17" spans="1:2" x14ac:dyDescent="0.2">
      <c r="A17" s="12" t="s">
        <v>1062</v>
      </c>
      <c r="B17" s="18">
        <v>4000</v>
      </c>
    </row>
    <row r="18" spans="1:2" x14ac:dyDescent="0.2">
      <c r="A18" s="12" t="s">
        <v>1056</v>
      </c>
      <c r="B18" s="18">
        <v>3500</v>
      </c>
    </row>
    <row r="19" spans="1:2" x14ac:dyDescent="0.2">
      <c r="A19" s="12" t="s">
        <v>1047</v>
      </c>
      <c r="B19" s="18">
        <v>3000</v>
      </c>
    </row>
    <row r="20" spans="1:2" x14ac:dyDescent="0.2">
      <c r="A20" s="12" t="s">
        <v>1051</v>
      </c>
      <c r="B20" s="18">
        <v>2500</v>
      </c>
    </row>
    <row r="21" spans="1:2" x14ac:dyDescent="0.2">
      <c r="A21" s="12" t="s">
        <v>1055</v>
      </c>
      <c r="B21" s="18">
        <v>2500</v>
      </c>
    </row>
    <row r="22" spans="1:2" x14ac:dyDescent="0.2">
      <c r="A22" s="12" t="s">
        <v>1048</v>
      </c>
      <c r="B22" s="18">
        <v>2000</v>
      </c>
    </row>
    <row r="23" spans="1:2" x14ac:dyDescent="0.2">
      <c r="A23" s="12" t="s">
        <v>1054</v>
      </c>
      <c r="B23" s="18">
        <v>1500</v>
      </c>
    </row>
    <row r="24" spans="1:2" x14ac:dyDescent="0.2">
      <c r="A24" s="12" t="s">
        <v>1060</v>
      </c>
      <c r="B24" s="18">
        <v>1100</v>
      </c>
    </row>
    <row r="25" spans="1:2" x14ac:dyDescent="0.2">
      <c r="A25" s="12" t="s">
        <v>1064</v>
      </c>
      <c r="B25" s="18">
        <v>1000</v>
      </c>
    </row>
    <row r="26" spans="1:2" x14ac:dyDescent="0.2">
      <c r="A26" s="12" t="s">
        <v>1043</v>
      </c>
      <c r="B26" s="18">
        <v>650</v>
      </c>
    </row>
    <row r="27" spans="1:2" x14ac:dyDescent="0.2">
      <c r="A27" s="12" t="s">
        <v>1052</v>
      </c>
      <c r="B27" s="18">
        <v>500</v>
      </c>
    </row>
    <row r="28" spans="1:2" x14ac:dyDescent="0.2">
      <c r="A28" s="12" t="s">
        <v>1063</v>
      </c>
      <c r="B28" s="18">
        <v>199</v>
      </c>
    </row>
    <row r="29" spans="1:2" x14ac:dyDescent="0.2">
      <c r="A29" s="12" t="s">
        <v>1042</v>
      </c>
      <c r="B29" s="18">
        <v>50</v>
      </c>
    </row>
    <row r="30" spans="1:2" x14ac:dyDescent="0.2">
      <c r="A30" s="9" t="s">
        <v>8360</v>
      </c>
      <c r="B30" s="18">
        <v>320835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zoomScale="164" workbookViewId="0">
      <selection activeCell="A5" sqref="A5"/>
      <pivotSelection pane="bottomRight" activeRow="5" previousRow="5" click="2" r:id="rId1">
        <pivotArea field="18" type="button" dataOnly="0" labelOnly="1" outline="0" axis="axisRow" fieldPosition="0"/>
      </pivotSelection>
    </sheetView>
  </sheetViews>
  <sheetFormatPr baseColWidth="10" defaultRowHeight="15" x14ac:dyDescent="0.2"/>
  <cols>
    <col min="1" max="1" width="14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8382</v>
      </c>
      <c r="B1" t="s">
        <v>8363</v>
      </c>
    </row>
    <row r="2" spans="1:5" x14ac:dyDescent="0.2">
      <c r="A2" s="7" t="s">
        <v>8380</v>
      </c>
      <c r="B2" t="s">
        <v>8363</v>
      </c>
    </row>
    <row r="4" spans="1:5" x14ac:dyDescent="0.2">
      <c r="A4" s="7" t="s">
        <v>8361</v>
      </c>
      <c r="B4" s="7" t="s">
        <v>8359</v>
      </c>
    </row>
    <row r="5" spans="1:5" x14ac:dyDescent="0.2">
      <c r="A5" s="7" t="s">
        <v>8381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">
      <c r="A6" s="11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">
      <c r="A7" s="11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11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11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11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">
      <c r="A11" s="11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">
      <c r="A12" s="11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">
      <c r="A13" s="11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">
      <c r="A14" s="11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">
      <c r="A15" s="11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">
      <c r="A16" s="11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">
      <c r="A17" s="11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">
      <c r="A18" s="11" t="s">
        <v>8360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1"/>
  <sheetViews>
    <sheetView workbookViewId="0">
      <selection activeCell="A12" sqref="A1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2.83203125" bestFit="1" customWidth="1"/>
    <col min="6" max="6" width="5.5" bestFit="1" customWidth="1"/>
    <col min="7" max="7" width="8.1640625" bestFit="1" customWidth="1"/>
    <col min="8" max="8" width="16" bestFit="1" customWidth="1"/>
    <col min="9" max="9" width="17.1640625" bestFit="1" customWidth="1"/>
  </cols>
  <sheetData>
    <row r="3" spans="1:9" x14ac:dyDescent="0.2">
      <c r="B3" s="7" t="s">
        <v>8359</v>
      </c>
    </row>
    <row r="4" spans="1:9" x14ac:dyDescent="0.2">
      <c r="B4" t="s">
        <v>8361</v>
      </c>
      <c r="E4" t="s">
        <v>8385</v>
      </c>
      <c r="H4" t="s">
        <v>8383</v>
      </c>
      <c r="I4" t="s">
        <v>8384</v>
      </c>
    </row>
    <row r="5" spans="1:9" x14ac:dyDescent="0.2">
      <c r="A5" s="7" t="s">
        <v>8362</v>
      </c>
      <c r="B5" t="s">
        <v>8219</v>
      </c>
      <c r="C5" t="s">
        <v>8221</v>
      </c>
      <c r="D5" t="s">
        <v>8220</v>
      </c>
      <c r="E5" t="s">
        <v>8219</v>
      </c>
      <c r="F5" t="s">
        <v>8221</v>
      </c>
      <c r="G5" t="s">
        <v>8220</v>
      </c>
    </row>
    <row r="6" spans="1:9" x14ac:dyDescent="0.2">
      <c r="A6" s="9" t="s">
        <v>8386</v>
      </c>
      <c r="B6" s="8">
        <v>322</v>
      </c>
      <c r="C6" s="8">
        <v>113</v>
      </c>
      <c r="D6" s="8">
        <v>18</v>
      </c>
      <c r="E6" s="6">
        <v>0.71081677704194257</v>
      </c>
      <c r="F6" s="6">
        <v>0.24944812362030905</v>
      </c>
      <c r="G6" s="6">
        <v>3.9735099337748346E-2</v>
      </c>
      <c r="H6" s="8">
        <v>453</v>
      </c>
      <c r="I6" s="6">
        <v>1</v>
      </c>
    </row>
    <row r="7" spans="1:9" x14ac:dyDescent="0.2">
      <c r="A7" s="9" t="s">
        <v>8387</v>
      </c>
      <c r="B7" s="8">
        <v>932</v>
      </c>
      <c r="C7" s="8">
        <v>420</v>
      </c>
      <c r="D7" s="8">
        <v>60</v>
      </c>
      <c r="E7" s="6">
        <v>0.66005665722379603</v>
      </c>
      <c r="F7" s="6">
        <v>0.29745042492917845</v>
      </c>
      <c r="G7" s="6">
        <v>4.2492917847025496E-2</v>
      </c>
      <c r="H7" s="8">
        <v>1412</v>
      </c>
      <c r="I7" s="6">
        <v>1</v>
      </c>
    </row>
    <row r="8" spans="1:9" x14ac:dyDescent="0.2">
      <c r="A8" s="9" t="s">
        <v>8388</v>
      </c>
      <c r="B8" s="8">
        <v>359</v>
      </c>
      <c r="C8" s="8">
        <v>266</v>
      </c>
      <c r="D8" s="8">
        <v>49</v>
      </c>
      <c r="E8" s="6">
        <v>0.53264094955489616</v>
      </c>
      <c r="F8" s="6">
        <v>0.39465875370919884</v>
      </c>
      <c r="G8" s="6">
        <v>7.2700296735905043E-2</v>
      </c>
      <c r="H8" s="8">
        <v>674</v>
      </c>
      <c r="I8" s="6">
        <v>1</v>
      </c>
    </row>
    <row r="9" spans="1:9" x14ac:dyDescent="0.2">
      <c r="A9" s="9" t="s">
        <v>8389</v>
      </c>
      <c r="B9" s="8">
        <v>172</v>
      </c>
      <c r="C9" s="8">
        <v>146</v>
      </c>
      <c r="D9" s="8">
        <v>39</v>
      </c>
      <c r="E9" s="6">
        <v>0.48179271708683474</v>
      </c>
      <c r="F9" s="6">
        <v>0.40896358543417366</v>
      </c>
      <c r="G9" s="6">
        <v>0.1092436974789916</v>
      </c>
      <c r="H9" s="8">
        <v>357</v>
      </c>
      <c r="I9" s="6">
        <v>1</v>
      </c>
    </row>
    <row r="10" spans="1:9" x14ac:dyDescent="0.2">
      <c r="A10" s="9" t="s">
        <v>8390</v>
      </c>
      <c r="B10" s="8">
        <v>83</v>
      </c>
      <c r="C10" s="8">
        <v>81</v>
      </c>
      <c r="D10" s="8">
        <v>18</v>
      </c>
      <c r="E10" s="6">
        <v>0.45604395604395603</v>
      </c>
      <c r="F10" s="6">
        <v>0.44505494505494503</v>
      </c>
      <c r="G10" s="6">
        <v>9.8901098901098897E-2</v>
      </c>
      <c r="H10" s="8">
        <v>182</v>
      </c>
      <c r="I10" s="6">
        <v>1</v>
      </c>
    </row>
    <row r="11" spans="1:9" x14ac:dyDescent="0.2">
      <c r="A11" s="9" t="s">
        <v>8391</v>
      </c>
      <c r="B11" s="8">
        <v>73</v>
      </c>
      <c r="C11" s="8">
        <v>80</v>
      </c>
      <c r="D11" s="8">
        <v>16</v>
      </c>
      <c r="E11" s="6">
        <v>0.43195266272189348</v>
      </c>
      <c r="F11" s="6">
        <v>0.47337278106508873</v>
      </c>
      <c r="G11" s="6">
        <v>9.4674556213017749E-2</v>
      </c>
      <c r="H11" s="8">
        <v>169</v>
      </c>
      <c r="I11" s="6">
        <v>1</v>
      </c>
    </row>
    <row r="12" spans="1:9" x14ac:dyDescent="0.2">
      <c r="A12" s="9" t="s">
        <v>8392</v>
      </c>
      <c r="B12" s="8">
        <v>18</v>
      </c>
      <c r="C12" s="8">
        <v>16</v>
      </c>
      <c r="D12" s="8">
        <v>1</v>
      </c>
      <c r="E12" s="6">
        <v>0.51428571428571423</v>
      </c>
      <c r="F12" s="6">
        <v>0.45714285714285713</v>
      </c>
      <c r="G12" s="6">
        <v>2.8571428571428571E-2</v>
      </c>
      <c r="H12" s="8">
        <v>35</v>
      </c>
      <c r="I12" s="6">
        <v>1</v>
      </c>
    </row>
    <row r="13" spans="1:9" x14ac:dyDescent="0.2">
      <c r="A13" s="9" t="s">
        <v>8393</v>
      </c>
      <c r="B13" s="8">
        <v>55</v>
      </c>
      <c r="C13" s="8">
        <v>62</v>
      </c>
      <c r="D13" s="8">
        <v>18</v>
      </c>
      <c r="E13" s="6">
        <v>0.40740740740740738</v>
      </c>
      <c r="F13" s="6">
        <v>0.45925925925925926</v>
      </c>
      <c r="G13" s="6">
        <v>0.13333333333333333</v>
      </c>
      <c r="H13" s="8">
        <v>135</v>
      </c>
      <c r="I13" s="6">
        <v>1</v>
      </c>
    </row>
    <row r="14" spans="1:9" x14ac:dyDescent="0.2">
      <c r="A14" s="9" t="s">
        <v>8394</v>
      </c>
      <c r="B14" s="8">
        <v>30</v>
      </c>
      <c r="C14" s="8">
        <v>36</v>
      </c>
      <c r="D14" s="8">
        <v>12</v>
      </c>
      <c r="E14" s="6">
        <v>0.38461538461538464</v>
      </c>
      <c r="F14" s="6">
        <v>0.46153846153846156</v>
      </c>
      <c r="G14" s="6">
        <v>0.15384615384615385</v>
      </c>
      <c r="H14" s="8">
        <v>78</v>
      </c>
      <c r="I14" s="6">
        <v>1</v>
      </c>
    </row>
    <row r="15" spans="1:9" x14ac:dyDescent="0.2">
      <c r="A15" s="9" t="s">
        <v>8395</v>
      </c>
      <c r="B15" s="8">
        <v>25</v>
      </c>
      <c r="C15" s="8">
        <v>18</v>
      </c>
      <c r="D15" s="8">
        <v>6</v>
      </c>
      <c r="E15" s="6">
        <v>0.51020408163265307</v>
      </c>
      <c r="F15" s="6">
        <v>0.36734693877551022</v>
      </c>
      <c r="G15" s="6">
        <v>0.12244897959183673</v>
      </c>
      <c r="H15" s="8">
        <v>49</v>
      </c>
      <c r="I15" s="6">
        <v>1</v>
      </c>
    </row>
    <row r="16" spans="1:9" x14ac:dyDescent="0.2">
      <c r="A16" s="9" t="s">
        <v>8396</v>
      </c>
      <c r="B16" s="8">
        <v>19</v>
      </c>
      <c r="C16" s="8">
        <v>20</v>
      </c>
      <c r="D16" s="8">
        <v>8</v>
      </c>
      <c r="E16" s="6">
        <v>0.40425531914893614</v>
      </c>
      <c r="F16" s="6">
        <v>0.42553191489361702</v>
      </c>
      <c r="G16" s="6">
        <v>0.1702127659574468</v>
      </c>
      <c r="H16" s="8">
        <v>47</v>
      </c>
      <c r="I16" s="6">
        <v>1</v>
      </c>
    </row>
    <row r="17" spans="1:9" x14ac:dyDescent="0.2">
      <c r="A17" s="9" t="s">
        <v>8397</v>
      </c>
      <c r="B17" s="8">
        <v>5</v>
      </c>
      <c r="C17" s="8">
        <v>3</v>
      </c>
      <c r="D17" s="8"/>
      <c r="E17" s="6">
        <v>0.625</v>
      </c>
      <c r="F17" s="6">
        <v>0.375</v>
      </c>
      <c r="G17" s="6">
        <v>0</v>
      </c>
      <c r="H17" s="8">
        <v>8</v>
      </c>
      <c r="I17" s="6">
        <v>1</v>
      </c>
    </row>
    <row r="18" spans="1:9" x14ac:dyDescent="0.2">
      <c r="A18" s="9" t="s">
        <v>8398</v>
      </c>
      <c r="B18" s="8">
        <v>6</v>
      </c>
      <c r="C18" s="8">
        <v>10</v>
      </c>
      <c r="D18" s="8">
        <v>3</v>
      </c>
      <c r="E18" s="6">
        <v>0.31578947368421051</v>
      </c>
      <c r="F18" s="6">
        <v>0.52631578947368418</v>
      </c>
      <c r="G18" s="6">
        <v>0.15789473684210525</v>
      </c>
      <c r="H18" s="8">
        <v>19</v>
      </c>
      <c r="I18" s="6">
        <v>1</v>
      </c>
    </row>
    <row r="19" spans="1:9" x14ac:dyDescent="0.2">
      <c r="A19" s="9" t="s">
        <v>8399</v>
      </c>
      <c r="B19" s="8">
        <v>31</v>
      </c>
      <c r="C19" s="8">
        <v>61</v>
      </c>
      <c r="D19" s="8">
        <v>18</v>
      </c>
      <c r="E19" s="6">
        <v>0.2818181818181818</v>
      </c>
      <c r="F19" s="6">
        <v>0.55454545454545456</v>
      </c>
      <c r="G19" s="6">
        <v>0.16363636363636364</v>
      </c>
      <c r="H19" s="8">
        <v>110</v>
      </c>
      <c r="I19" s="6">
        <v>1</v>
      </c>
    </row>
    <row r="20" spans="1:9" x14ac:dyDescent="0.2">
      <c r="A20" s="9" t="s">
        <v>8400</v>
      </c>
      <c r="B20" s="8">
        <v>55</v>
      </c>
      <c r="C20" s="8">
        <v>198</v>
      </c>
      <c r="D20" s="8">
        <v>83</v>
      </c>
      <c r="E20" s="6">
        <v>0.16369047619047619</v>
      </c>
      <c r="F20" s="6">
        <v>0.5892857142857143</v>
      </c>
      <c r="G20" s="6">
        <v>0.24702380952380953</v>
      </c>
      <c r="H20" s="8">
        <v>336</v>
      </c>
      <c r="I20" s="6">
        <v>1</v>
      </c>
    </row>
    <row r="21" spans="1:9" x14ac:dyDescent="0.2">
      <c r="A21" s="9" t="s">
        <v>8360</v>
      </c>
      <c r="B21" s="8">
        <v>2185</v>
      </c>
      <c r="C21" s="8">
        <v>1530</v>
      </c>
      <c r="D21" s="8">
        <v>349</v>
      </c>
      <c r="E21" s="6">
        <v>0.53764763779527558</v>
      </c>
      <c r="F21" s="6">
        <v>0.3764763779527559</v>
      </c>
      <c r="G21" s="6">
        <v>8.5875984251968504E-2</v>
      </c>
      <c r="H21" s="8">
        <v>4064</v>
      </c>
      <c r="I21" s="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M28" sqref="M28"/>
    </sheetView>
  </sheetViews>
  <sheetFormatPr baseColWidth="10" defaultRowHeight="15" x14ac:dyDescent="0.2"/>
  <cols>
    <col min="1" max="1" width="24.83203125" bestFit="1" customWidth="1"/>
    <col min="2" max="2" width="16.83203125" bestFit="1" customWidth="1"/>
    <col min="3" max="3" width="13.5" bestFit="1" customWidth="1"/>
    <col min="4" max="4" width="15.83203125" bestFit="1" customWidth="1"/>
    <col min="5" max="5" width="12.83203125" bestFit="1" customWidth="1"/>
    <col min="6" max="6" width="19" bestFit="1" customWidth="1"/>
    <col min="7" max="7" width="15.6640625" bestFit="1" customWidth="1"/>
    <col min="8" max="8" width="21.5" bestFit="1" customWidth="1"/>
  </cols>
  <sheetData>
    <row r="1" spans="1:8" x14ac:dyDescent="0.2">
      <c r="A1" t="s">
        <v>8401</v>
      </c>
      <c r="B1" t="s">
        <v>8402</v>
      </c>
      <c r="C1" t="s">
        <v>8403</v>
      </c>
      <c r="D1" t="s">
        <v>8404</v>
      </c>
      <c r="E1" t="s">
        <v>8405</v>
      </c>
      <c r="F1" t="s">
        <v>8406</v>
      </c>
      <c r="G1" t="s">
        <v>8407</v>
      </c>
      <c r="H1" t="s">
        <v>8420</v>
      </c>
    </row>
    <row r="2" spans="1:8" x14ac:dyDescent="0.2">
      <c r="A2" t="s">
        <v>8408</v>
      </c>
      <c r="B2">
        <f>COUNTIFS('Raw Data'!F:F,"successful",'Raw Data'!D:D,"&lt;1000")</f>
        <v>322</v>
      </c>
      <c r="C2">
        <f>COUNTIFS('Raw Data'!F:F,"Failed",'Raw Data'!D:D,"&lt;1000")</f>
        <v>113</v>
      </c>
      <c r="D2">
        <f>COUNTIFS('Raw Data'!F:F,"canceled",'Raw Data'!D:D,"&lt;1000")</f>
        <v>18</v>
      </c>
      <c r="E2">
        <f>SUM(B2:D2)</f>
        <v>453</v>
      </c>
      <c r="F2" s="6">
        <f>B2/$E2</f>
        <v>0.71081677704194257</v>
      </c>
      <c r="G2" s="6">
        <f t="shared" ref="G2" si="0">C2/$E2</f>
        <v>0.24944812362030905</v>
      </c>
      <c r="H2" s="6" t="s">
        <v>8421</v>
      </c>
    </row>
    <row r="3" spans="1:8" x14ac:dyDescent="0.2">
      <c r="A3" t="s">
        <v>8409</v>
      </c>
      <c r="B3">
        <f>COUNTIFS('Raw Data'!$F:$F,"successful",'Raw Data'!$D:$D,"&lt;5000")-COUNTIFS('Raw Data'!$F:$F,"successful",'Raw Data'!$D:$D,"&lt;1000")</f>
        <v>932</v>
      </c>
      <c r="C3">
        <f>COUNTIFS('Raw Data'!$F:$F,"Failed",'Raw Data'!$D:$D,"&lt;5000")-COUNTIFS('Raw Data'!$F:$F,"Failed",'Raw Data'!$D:$D,"&lt;1000")</f>
        <v>420</v>
      </c>
      <c r="D3">
        <f>COUNTIFS('Raw Data'!$F:$F,"canceled",'Raw Data'!$D:$D,"&lt;5000")-COUNTIFS('Raw Data'!$F:$F,"canceled",'Raw Data'!$D:$D,"&lt;1000")</f>
        <v>60</v>
      </c>
      <c r="E3">
        <f t="shared" ref="E3:E13" si="1">SUM(B3:D3)</f>
        <v>1412</v>
      </c>
      <c r="F3" s="6">
        <f t="shared" ref="F3:F13" si="2">B3/$E3</f>
        <v>0.66005665722379603</v>
      </c>
      <c r="G3" s="6">
        <f t="shared" ref="G3:G13" si="3">C3/$E3</f>
        <v>0.29745042492917845</v>
      </c>
      <c r="H3" s="6">
        <f t="shared" ref="H3:H13" si="4">D3/$E3</f>
        <v>4.2492917847025496E-2</v>
      </c>
    </row>
    <row r="4" spans="1:8" x14ac:dyDescent="0.2">
      <c r="A4" t="s">
        <v>8410</v>
      </c>
      <c r="B4">
        <f>COUNTIFS('Raw Data'!$F:$F,"successful",'Raw Data'!$D:$D,"&lt;10000")-COUNTIFS('Raw Data'!$F:$F,"successful",'Raw Data'!$D:$D,"&lt;5000")</f>
        <v>381</v>
      </c>
      <c r="C4">
        <f>COUNTIFS('Raw Data'!$F:$F,"Failed",'Raw Data'!$D:$D,"&lt;10000")-COUNTIFS('Raw Data'!$F:$F,"Failed",'Raw Data'!$D:$D,"&lt;5000")</f>
        <v>283</v>
      </c>
      <c r="D4">
        <f>COUNTIFS('Raw Data'!$F:$F,"canceled",'Raw Data'!$D:$D,"&lt;10000")-COUNTIFS('Raw Data'!$F:$F,"canceled",'Raw Data'!$D:$D,"&lt;5000")</f>
        <v>52</v>
      </c>
      <c r="E4">
        <f t="shared" si="1"/>
        <v>716</v>
      </c>
      <c r="F4" s="6">
        <f t="shared" si="2"/>
        <v>0.53212290502793291</v>
      </c>
      <c r="G4" s="6">
        <f t="shared" si="3"/>
        <v>0.39525139664804471</v>
      </c>
      <c r="H4" s="6">
        <f t="shared" si="4"/>
        <v>7.2625698324022353E-2</v>
      </c>
    </row>
    <row r="5" spans="1:8" x14ac:dyDescent="0.2">
      <c r="A5" t="s">
        <v>8411</v>
      </c>
      <c r="B5">
        <f>COUNTIFS('Raw Data'!$F:$F,"successful",'Raw Data'!$D:$D,"&lt;15000")-COUNTIFS('Raw Data'!$F:$F,"successful",'Raw Data'!$D:$D,"&lt;10000")</f>
        <v>168</v>
      </c>
      <c r="C5">
        <f>COUNTIFS('Raw Data'!$F:$F,"Failed",'Raw Data'!$D:$D,"&lt;15000")-COUNTIFS('Raw Data'!$F:$F,"Failed",'Raw Data'!$D:$D,"&lt;10000")</f>
        <v>144</v>
      </c>
      <c r="D5">
        <f>COUNTIFS('Raw Data'!$F:$F,"canceled",'Raw Data'!$D:$D,"&lt;15000")-COUNTIFS('Raw Data'!$F:$F,"canceled",'Raw Data'!$D:$D,"&lt;10000")</f>
        <v>40</v>
      </c>
      <c r="E5">
        <f t="shared" si="1"/>
        <v>352</v>
      </c>
      <c r="F5" s="6">
        <f t="shared" si="2"/>
        <v>0.47727272727272729</v>
      </c>
      <c r="G5" s="6">
        <f t="shared" si="3"/>
        <v>0.40909090909090912</v>
      </c>
      <c r="H5" s="6">
        <f t="shared" si="4"/>
        <v>0.11363636363636363</v>
      </c>
    </row>
    <row r="6" spans="1:8" x14ac:dyDescent="0.2">
      <c r="A6" t="s">
        <v>8412</v>
      </c>
      <c r="B6">
        <f>COUNTIFS('Raw Data'!$F:$F,"successful",'Raw Data'!$D:$D,"&lt;20000")-COUNTIFS('Raw Data'!$F:$F,"successful",'Raw Data'!$D:$D,"&lt;15000")</f>
        <v>94</v>
      </c>
      <c r="C6">
        <f>COUNTIFS('Raw Data'!$F:$F,"Failed",'Raw Data'!$D:$D,"&lt;20000")-COUNTIFS('Raw Data'!$F:$F,"Failed",'Raw Data'!$D:$D,"&lt;15000")</f>
        <v>90</v>
      </c>
      <c r="D6">
        <f>COUNTIFS('Raw Data'!$F:$F,"canceled",'Raw Data'!$D:$D,"&lt;20000")-COUNTIFS('Raw Data'!$F:$F,"canceled",'Raw Data'!$D:$D,"&lt;15000")</f>
        <v>17</v>
      </c>
      <c r="E6">
        <f t="shared" si="1"/>
        <v>201</v>
      </c>
      <c r="F6" s="6">
        <f t="shared" si="2"/>
        <v>0.46766169154228854</v>
      </c>
      <c r="G6" s="6">
        <f t="shared" si="3"/>
        <v>0.44776119402985076</v>
      </c>
      <c r="H6" s="6">
        <f t="shared" si="4"/>
        <v>8.45771144278607E-2</v>
      </c>
    </row>
    <row r="7" spans="1:8" x14ac:dyDescent="0.2">
      <c r="A7" t="s">
        <v>8413</v>
      </c>
      <c r="B7">
        <f>COUNTIFS('Raw Data'!$F:$F,"successful",'Raw Data'!$D:$D,"&lt;25000")-COUNTIFS('Raw Data'!$F:$F,"successful",'Raw Data'!$D:$D,"&lt;20000")</f>
        <v>62</v>
      </c>
      <c r="C7">
        <f>COUNTIFS('Raw Data'!$F:$F,"Failed",'Raw Data'!$D:$D,"&lt;25000")-COUNTIFS('Raw Data'!$F:$F,"Failed",'Raw Data'!$D:$D,"&lt;20000")</f>
        <v>72</v>
      </c>
      <c r="D7">
        <f>COUNTIFS('Raw Data'!$F:$F,"canceled",'Raw Data'!$D:$D,"&lt;25000")-COUNTIFS('Raw Data'!$F:$F,"canceled",'Raw Data'!$D:$D,"&lt;20000")</f>
        <v>14</v>
      </c>
      <c r="E7">
        <f t="shared" si="1"/>
        <v>148</v>
      </c>
      <c r="F7" s="6">
        <f t="shared" si="2"/>
        <v>0.41891891891891891</v>
      </c>
      <c r="G7" s="6">
        <f t="shared" si="3"/>
        <v>0.48648648648648651</v>
      </c>
      <c r="H7" s="6">
        <f t="shared" si="4"/>
        <v>9.45945945945946E-2</v>
      </c>
    </row>
    <row r="8" spans="1:8" x14ac:dyDescent="0.2">
      <c r="A8" t="s">
        <v>8414</v>
      </c>
      <c r="B8">
        <f>COUNTIFS('Raw Data'!$F:$F,"successful",'Raw Data'!$D:$D,"&lt;29000")-COUNTIFS('Raw Data'!$F:$F,"successful",'Raw Data'!$D:$D,"&lt;25000")</f>
        <v>55</v>
      </c>
      <c r="C8">
        <f>COUNTIFS('Raw Data'!$F:$F,"Failed",'Raw Data'!$D:$D,"&lt;29000")-COUNTIFS('Raw Data'!$F:$F,"Failed",'Raw Data'!$D:$D,"&lt;25000")</f>
        <v>62</v>
      </c>
      <c r="D8">
        <f>COUNTIFS('Raw Data'!$F:$F,"canceled",'Raw Data'!$D:$D,"&lt;29000")-COUNTIFS('Raw Data'!$F:$F,"canceled",'Raw Data'!$D:$D,"&lt;25000")</f>
        <v>18</v>
      </c>
      <c r="E8">
        <f t="shared" si="1"/>
        <v>135</v>
      </c>
      <c r="F8" s="6">
        <f t="shared" si="2"/>
        <v>0.40740740740740738</v>
      </c>
      <c r="G8" s="6">
        <f t="shared" si="3"/>
        <v>0.45925925925925926</v>
      </c>
      <c r="H8" s="6">
        <f t="shared" si="4"/>
        <v>0.13333333333333333</v>
      </c>
    </row>
    <row r="9" spans="1:8" x14ac:dyDescent="0.2">
      <c r="A9" t="s">
        <v>8415</v>
      </c>
      <c r="B9">
        <f>COUNTIFS('Raw Data'!$F:$F,"successful",'Raw Data'!$D:$D,"&lt;35000")-COUNTIFS('Raw Data'!$F:$F,"successful",'Raw Data'!$D:$D,"&lt;30000")</f>
        <v>32</v>
      </c>
      <c r="C9">
        <f>COUNTIFS('Raw Data'!$F:$F,"Failed",'Raw Data'!$D:$D,"&lt;35000")-COUNTIFS('Raw Data'!$F:$F,"Failed",'Raw Data'!$D:$D,"&lt;30000")</f>
        <v>37</v>
      </c>
      <c r="D9">
        <f>COUNTIFS('Raw Data'!$F:$F,"canceled",'Raw Data'!$D:$D,"&lt;35000")-COUNTIFS('Raw Data'!$F:$F,"canceled",'Raw Data'!$D:$D,"&lt;30000")</f>
        <v>13</v>
      </c>
      <c r="E9">
        <f t="shared" si="1"/>
        <v>82</v>
      </c>
      <c r="F9" s="6">
        <f t="shared" si="2"/>
        <v>0.3902439024390244</v>
      </c>
      <c r="G9" s="6">
        <f t="shared" si="3"/>
        <v>0.45121951219512196</v>
      </c>
      <c r="H9" s="6">
        <f t="shared" si="4"/>
        <v>0.15853658536585366</v>
      </c>
    </row>
    <row r="10" spans="1:8" x14ac:dyDescent="0.2">
      <c r="A10" t="s">
        <v>8416</v>
      </c>
      <c r="B10">
        <f>COUNTIFS('Raw Data'!$F:$F,"successful",'Raw Data'!$D:$D,"&lt;40000")-COUNTIFS('Raw Data'!$F:$F,"successful",'Raw Data'!$D:$D,"&lt;35000")</f>
        <v>26</v>
      </c>
      <c r="C10">
        <f>COUNTIFS('Raw Data'!$F:$F,"Failed",'Raw Data'!$D:$D,"&lt;40000")-COUNTIFS('Raw Data'!$F:$F,"Failed",'Raw Data'!$D:$D,"&lt;35000")</f>
        <v>22</v>
      </c>
      <c r="D10">
        <f>COUNTIFS('Raw Data'!$F:$F,"canceled",'Raw Data'!$D:$D,"&lt;40000")-COUNTIFS('Raw Data'!$F:$F,"canceled",'Raw Data'!$D:$D,"&lt;35000")</f>
        <v>7</v>
      </c>
      <c r="E10">
        <f t="shared" si="1"/>
        <v>55</v>
      </c>
      <c r="F10" s="6">
        <f t="shared" si="2"/>
        <v>0.47272727272727272</v>
      </c>
      <c r="G10" s="6">
        <f t="shared" si="3"/>
        <v>0.4</v>
      </c>
      <c r="H10" s="6">
        <f t="shared" si="4"/>
        <v>0.12727272727272726</v>
      </c>
    </row>
    <row r="11" spans="1:8" x14ac:dyDescent="0.2">
      <c r="A11" t="s">
        <v>8417</v>
      </c>
      <c r="B11">
        <f>COUNTIFS('Raw Data'!$F:$F,"successful",'Raw Data'!$D:$D,"&lt;45000")-COUNTIFS('Raw Data'!$F:$F,"successful",'Raw Data'!$D:$D,"&lt;40000")</f>
        <v>21</v>
      </c>
      <c r="C11">
        <f>COUNTIFS('Raw Data'!$F:$F,"Failed",'Raw Data'!$D:$D,"&lt;45000")-COUNTIFS('Raw Data'!$F:$F,"Failed",'Raw Data'!$D:$D,"&lt;40000")</f>
        <v>16</v>
      </c>
      <c r="D11">
        <f>COUNTIFS('Raw Data'!$F:$F,"canceled",'Raw Data'!$D:$D,"&lt;45000")-COUNTIFS('Raw Data'!$F:$F,"canceled",'Raw Data'!$D:$D,"&lt;40000")</f>
        <v>6</v>
      </c>
      <c r="E11">
        <f t="shared" si="1"/>
        <v>43</v>
      </c>
      <c r="F11" s="6">
        <f t="shared" si="2"/>
        <v>0.48837209302325579</v>
      </c>
      <c r="G11" s="6">
        <f t="shared" si="3"/>
        <v>0.37209302325581395</v>
      </c>
      <c r="H11" s="6">
        <f t="shared" si="4"/>
        <v>0.13953488372093023</v>
      </c>
    </row>
    <row r="12" spans="1:8" x14ac:dyDescent="0.2">
      <c r="A12" t="s">
        <v>8418</v>
      </c>
      <c r="B12">
        <f>COUNTIFS('Raw Data'!$F:$F,"successful",'Raw Data'!$D:$D,"&lt;50000")-COUNTIFS('Raw Data'!$F:$F,"successful",'Raw Data'!$D:$D,"&lt;45000")</f>
        <v>6</v>
      </c>
      <c r="C12">
        <f>COUNTIFS('Raw Data'!$F:$F,"Failed",'Raw Data'!$D:$D,"&lt;50000")-COUNTIFS('Raw Data'!$F:$F,"Failed",'Raw Data'!$D:$D,"&lt;45000")</f>
        <v>11</v>
      </c>
      <c r="D12">
        <f>COUNTIFS('Raw Data'!$F:$F,"canceled",'Raw Data'!$D:$D,"&lt;50000")-COUNTIFS('Raw Data'!$F:$F,"canceled",'Raw Data'!$D:$D,"&lt;45000")</f>
        <v>4</v>
      </c>
      <c r="E12">
        <f t="shared" si="1"/>
        <v>21</v>
      </c>
      <c r="F12" s="6">
        <f t="shared" si="2"/>
        <v>0.2857142857142857</v>
      </c>
      <c r="G12" s="6">
        <f t="shared" si="3"/>
        <v>0.52380952380952384</v>
      </c>
      <c r="H12" s="6">
        <f t="shared" si="4"/>
        <v>0.19047619047619047</v>
      </c>
    </row>
    <row r="13" spans="1:8" x14ac:dyDescent="0.2">
      <c r="A13" t="s">
        <v>8419</v>
      </c>
      <c r="B13">
        <f>COUNTIFS('Raw Data'!$F:$F,"successful",'Raw Data'!$D:$D,"&gt;49999")</f>
        <v>86</v>
      </c>
      <c r="C13">
        <f>COUNTIFS('Raw Data'!$F:$F,"Failed",'Raw Data'!$D:$D,"&gt;49999")</f>
        <v>258</v>
      </c>
      <c r="D13">
        <f>COUNTIFS('Raw Data'!$F:$F,"canceled",'Raw Data'!$D:$D,"&gt;49999")</f>
        <v>100</v>
      </c>
      <c r="E13">
        <f t="shared" si="1"/>
        <v>444</v>
      </c>
      <c r="F13" s="6">
        <f t="shared" si="2"/>
        <v>0.19369369369369369</v>
      </c>
      <c r="G13" s="6">
        <f t="shared" si="3"/>
        <v>0.58108108108108103</v>
      </c>
      <c r="H13" s="6">
        <f t="shared" si="4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zoomScale="110" zoomScaleNormal="110" workbookViewId="0">
      <selection activeCell="E8" sqref="E8"/>
    </sheetView>
  </sheetViews>
  <sheetFormatPr baseColWidth="10" defaultRowHeight="15" x14ac:dyDescent="0.2"/>
  <cols>
    <col min="1" max="1" width="12.1640625" bestFit="1" customWidth="1"/>
    <col min="2" max="2" width="12.33203125" bestFit="1" customWidth="1"/>
    <col min="3" max="3" width="13.33203125" bestFit="1" customWidth="1"/>
  </cols>
  <sheetData>
    <row r="1" spans="1:3" x14ac:dyDescent="0.2">
      <c r="A1" t="s">
        <v>8424</v>
      </c>
    </row>
    <row r="3" spans="1:3" x14ac:dyDescent="0.2">
      <c r="A3" s="7" t="s">
        <v>8425</v>
      </c>
      <c r="B3" t="s">
        <v>8422</v>
      </c>
      <c r="C3" t="s">
        <v>8423</v>
      </c>
    </row>
    <row r="4" spans="1:3" x14ac:dyDescent="0.2">
      <c r="A4" s="9" t="s">
        <v>8224</v>
      </c>
      <c r="B4" s="8">
        <v>3038</v>
      </c>
      <c r="C4" s="13">
        <v>0.73845405930967434</v>
      </c>
    </row>
    <row r="5" spans="1:3" x14ac:dyDescent="0.2">
      <c r="A5" s="9" t="s">
        <v>8225</v>
      </c>
      <c r="B5" s="8">
        <v>604</v>
      </c>
      <c r="C5" s="13">
        <v>0.14681575109382597</v>
      </c>
    </row>
    <row r="6" spans="1:3" x14ac:dyDescent="0.2">
      <c r="A6" s="9" t="s">
        <v>8229</v>
      </c>
      <c r="B6" s="8">
        <v>146</v>
      </c>
      <c r="C6" s="13">
        <v>3.5488575595527469E-2</v>
      </c>
    </row>
    <row r="7" spans="1:3" x14ac:dyDescent="0.2">
      <c r="A7" s="9" t="s">
        <v>8226</v>
      </c>
      <c r="B7" s="8">
        <v>74</v>
      </c>
      <c r="C7" s="13">
        <v>1.7987360233349538E-2</v>
      </c>
    </row>
    <row r="8" spans="1:3" x14ac:dyDescent="0.2">
      <c r="A8" s="9" t="s">
        <v>8236</v>
      </c>
      <c r="B8" s="8">
        <v>53</v>
      </c>
      <c r="C8" s="13">
        <v>1.2882839086047641E-2</v>
      </c>
    </row>
    <row r="9" spans="1:3" x14ac:dyDescent="0.2">
      <c r="A9" s="9" t="s">
        <v>8237</v>
      </c>
      <c r="B9" s="8">
        <v>29</v>
      </c>
      <c r="C9" s="13">
        <v>7.0491006319883323E-3</v>
      </c>
    </row>
    <row r="10" spans="1:3" x14ac:dyDescent="0.2">
      <c r="A10" s="9" t="s">
        <v>8230</v>
      </c>
      <c r="B10" s="8">
        <v>27</v>
      </c>
      <c r="C10" s="13">
        <v>6.5629557608167235E-3</v>
      </c>
    </row>
    <row r="11" spans="1:3" x14ac:dyDescent="0.2">
      <c r="A11" s="9" t="s">
        <v>8233</v>
      </c>
      <c r="B11" s="8">
        <v>21</v>
      </c>
      <c r="C11" s="13">
        <v>5.1045211473018963E-3</v>
      </c>
    </row>
    <row r="12" spans="1:3" x14ac:dyDescent="0.2">
      <c r="A12" s="9" t="s">
        <v>8227</v>
      </c>
      <c r="B12" s="8">
        <v>21</v>
      </c>
      <c r="C12" s="13">
        <v>5.1045211473018963E-3</v>
      </c>
    </row>
    <row r="13" spans="1:3" x14ac:dyDescent="0.2">
      <c r="A13" s="9" t="s">
        <v>8235</v>
      </c>
      <c r="B13" s="8">
        <v>21</v>
      </c>
      <c r="C13" s="13">
        <v>5.1045211473018963E-3</v>
      </c>
    </row>
    <row r="14" spans="1:3" x14ac:dyDescent="0.2">
      <c r="A14" s="9" t="s">
        <v>8241</v>
      </c>
      <c r="B14" s="8">
        <v>15</v>
      </c>
      <c r="C14" s="13">
        <v>3.6460865337870686E-3</v>
      </c>
    </row>
    <row r="15" spans="1:3" x14ac:dyDescent="0.2">
      <c r="A15" s="9" t="s">
        <v>8232</v>
      </c>
      <c r="B15" s="8">
        <v>14</v>
      </c>
      <c r="C15" s="13">
        <v>3.4030140982012642E-3</v>
      </c>
    </row>
    <row r="16" spans="1:3" x14ac:dyDescent="0.2">
      <c r="A16" s="9" t="s">
        <v>8238</v>
      </c>
      <c r="B16" s="8">
        <v>12</v>
      </c>
      <c r="C16" s="13">
        <v>2.9168692270296549E-3</v>
      </c>
    </row>
    <row r="17" spans="1:3" x14ac:dyDescent="0.2">
      <c r="A17" s="9" t="s">
        <v>8228</v>
      </c>
      <c r="B17" s="8">
        <v>12</v>
      </c>
      <c r="C17" s="13">
        <v>2.9168692270296549E-3</v>
      </c>
    </row>
    <row r="18" spans="1:3" x14ac:dyDescent="0.2">
      <c r="A18" s="9" t="s">
        <v>8234</v>
      </c>
      <c r="B18" s="8">
        <v>7</v>
      </c>
      <c r="C18" s="13">
        <v>1.7015070491006321E-3</v>
      </c>
    </row>
    <row r="19" spans="1:3" x14ac:dyDescent="0.2">
      <c r="A19" s="9" t="s">
        <v>8240</v>
      </c>
      <c r="B19" s="8">
        <v>6</v>
      </c>
      <c r="C19" s="13">
        <v>1.4584346135148275E-3</v>
      </c>
    </row>
    <row r="20" spans="1:3" x14ac:dyDescent="0.2">
      <c r="A20" s="9" t="s">
        <v>8239</v>
      </c>
      <c r="B20" s="8">
        <v>6</v>
      </c>
      <c r="C20" s="13">
        <v>1.4584346135148275E-3</v>
      </c>
    </row>
    <row r="21" spans="1:3" x14ac:dyDescent="0.2">
      <c r="A21" s="9" t="s">
        <v>8231</v>
      </c>
      <c r="B21" s="8">
        <v>3</v>
      </c>
      <c r="C21" s="13">
        <v>7.2921730675741374E-4</v>
      </c>
    </row>
    <row r="22" spans="1:3" x14ac:dyDescent="0.2">
      <c r="A22" s="9" t="s">
        <v>8242</v>
      </c>
      <c r="B22" s="8">
        <v>2</v>
      </c>
      <c r="C22" s="13">
        <v>4.8614487117160912E-4</v>
      </c>
    </row>
    <row r="23" spans="1:3" x14ac:dyDescent="0.2">
      <c r="A23" s="9" t="s">
        <v>8243</v>
      </c>
      <c r="B23" s="8">
        <v>2</v>
      </c>
      <c r="C23" s="13">
        <v>4.8614487117160912E-4</v>
      </c>
    </row>
    <row r="24" spans="1:3" x14ac:dyDescent="0.2">
      <c r="A24" s="9" t="s">
        <v>8244</v>
      </c>
      <c r="B24" s="8">
        <v>1</v>
      </c>
      <c r="C24" s="13">
        <v>2.4307243558580456E-4</v>
      </c>
    </row>
    <row r="25" spans="1:3" x14ac:dyDescent="0.2">
      <c r="A25" s="9" t="s">
        <v>8360</v>
      </c>
      <c r="B25" s="8">
        <v>4114</v>
      </c>
      <c r="C25" s="13">
        <v>1</v>
      </c>
    </row>
    <row r="30" spans="1:3" x14ac:dyDescent="0.2">
      <c r="A30" s="7" t="s">
        <v>8426</v>
      </c>
      <c r="B30" t="s">
        <v>8422</v>
      </c>
      <c r="C30" t="s">
        <v>8423</v>
      </c>
    </row>
    <row r="31" spans="1:3" x14ac:dyDescent="0.2">
      <c r="A31" s="9" t="s">
        <v>8387</v>
      </c>
      <c r="B31" s="8">
        <v>1425</v>
      </c>
      <c r="C31" s="13">
        <v>0.34637822070977153</v>
      </c>
    </row>
    <row r="32" spans="1:3" x14ac:dyDescent="0.2">
      <c r="A32" s="9" t="s">
        <v>8388</v>
      </c>
      <c r="B32" s="8">
        <v>680</v>
      </c>
      <c r="C32" s="13">
        <v>0.16528925619834711</v>
      </c>
    </row>
    <row r="33" spans="1:3" x14ac:dyDescent="0.2">
      <c r="A33" s="9" t="s">
        <v>8386</v>
      </c>
      <c r="B33" s="8">
        <v>461</v>
      </c>
      <c r="C33" s="13">
        <v>0.1120563928050559</v>
      </c>
    </row>
    <row r="34" spans="1:3" x14ac:dyDescent="0.2">
      <c r="A34" s="9" t="s">
        <v>8389</v>
      </c>
      <c r="B34" s="8">
        <v>366</v>
      </c>
      <c r="C34" s="13">
        <v>8.8964511424404466E-2</v>
      </c>
    </row>
    <row r="35" spans="1:3" x14ac:dyDescent="0.2">
      <c r="A35" s="9" t="s">
        <v>8400</v>
      </c>
      <c r="B35" s="8">
        <v>339</v>
      </c>
      <c r="C35" s="13">
        <v>8.2401555663587756E-2</v>
      </c>
    </row>
    <row r="36" spans="1:3" x14ac:dyDescent="0.2">
      <c r="A36" s="9" t="s">
        <v>8390</v>
      </c>
      <c r="B36" s="8">
        <v>185</v>
      </c>
      <c r="C36" s="13">
        <v>4.4968400583373848E-2</v>
      </c>
    </row>
    <row r="37" spans="1:3" x14ac:dyDescent="0.2">
      <c r="A37" s="9" t="s">
        <v>8391</v>
      </c>
      <c r="B37" s="8">
        <v>171</v>
      </c>
      <c r="C37" s="13">
        <v>4.1565386485172579E-2</v>
      </c>
    </row>
    <row r="38" spans="1:3" x14ac:dyDescent="0.2">
      <c r="A38" s="9" t="s">
        <v>8393</v>
      </c>
      <c r="B38" s="8">
        <v>136</v>
      </c>
      <c r="C38" s="13">
        <v>3.3057851239669422E-2</v>
      </c>
    </row>
    <row r="39" spans="1:3" x14ac:dyDescent="0.2">
      <c r="A39" s="9" t="s">
        <v>8399</v>
      </c>
      <c r="B39" s="8">
        <v>112</v>
      </c>
      <c r="C39" s="13">
        <v>2.7224112785610113E-2</v>
      </c>
    </row>
    <row r="40" spans="1:3" x14ac:dyDescent="0.2">
      <c r="A40" s="9" t="s">
        <v>8394</v>
      </c>
      <c r="B40" s="8">
        <v>80</v>
      </c>
      <c r="C40" s="13">
        <v>1.9445794846864366E-2</v>
      </c>
    </row>
    <row r="41" spans="1:3" x14ac:dyDescent="0.2">
      <c r="A41" s="9" t="s">
        <v>8395</v>
      </c>
      <c r="B41" s="8">
        <v>49</v>
      </c>
      <c r="C41" s="13">
        <v>1.1910549343704424E-2</v>
      </c>
    </row>
    <row r="42" spans="1:3" x14ac:dyDescent="0.2">
      <c r="A42" s="9" t="s">
        <v>8396</v>
      </c>
      <c r="B42" s="8">
        <v>48</v>
      </c>
      <c r="C42" s="13">
        <v>1.166747690811862E-2</v>
      </c>
    </row>
    <row r="43" spans="1:3" x14ac:dyDescent="0.2">
      <c r="A43" s="9" t="s">
        <v>8392</v>
      </c>
      <c r="B43" s="8">
        <v>35</v>
      </c>
      <c r="C43" s="13">
        <v>8.5075352455031596E-3</v>
      </c>
    </row>
    <row r="44" spans="1:3" x14ac:dyDescent="0.2">
      <c r="A44" s="9" t="s">
        <v>8398</v>
      </c>
      <c r="B44" s="8">
        <v>19</v>
      </c>
      <c r="C44" s="13">
        <v>4.6183762761302866E-3</v>
      </c>
    </row>
    <row r="45" spans="1:3" x14ac:dyDescent="0.2">
      <c r="A45" s="9" t="s">
        <v>8397</v>
      </c>
      <c r="B45" s="8">
        <v>8</v>
      </c>
      <c r="C45" s="13">
        <v>1.9445794846864365E-3</v>
      </c>
    </row>
    <row r="46" spans="1:3" x14ac:dyDescent="0.2">
      <c r="A46" s="9" t="s">
        <v>8360</v>
      </c>
      <c r="B46" s="8">
        <v>4114</v>
      </c>
      <c r="C46" s="13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4:K44"/>
  <sheetViews>
    <sheetView workbookViewId="0"/>
  </sheetViews>
  <sheetFormatPr baseColWidth="10" defaultRowHeight="15" x14ac:dyDescent="0.2"/>
  <cols>
    <col min="1" max="1" width="13.1640625" bestFit="1" customWidth="1"/>
    <col min="2" max="2" width="20.5" bestFit="1" customWidth="1"/>
    <col min="3" max="10" width="5.1640625" bestFit="1" customWidth="1"/>
    <col min="11" max="11" width="10" bestFit="1" customWidth="1"/>
  </cols>
  <sheetData>
    <row r="4" spans="1:2" x14ac:dyDescent="0.2">
      <c r="A4" s="7" t="s">
        <v>8382</v>
      </c>
      <c r="B4" t="s">
        <v>8363</v>
      </c>
    </row>
    <row r="6" spans="1:2" x14ac:dyDescent="0.2">
      <c r="A6" s="7" t="s">
        <v>8362</v>
      </c>
      <c r="B6" t="s">
        <v>8437</v>
      </c>
    </row>
    <row r="7" spans="1:2" x14ac:dyDescent="0.2">
      <c r="A7" s="9" t="s">
        <v>8428</v>
      </c>
      <c r="B7" s="8">
        <v>14</v>
      </c>
    </row>
    <row r="8" spans="1:2" x14ac:dyDescent="0.2">
      <c r="A8" s="9" t="s">
        <v>8429</v>
      </c>
      <c r="B8" s="8">
        <v>65</v>
      </c>
    </row>
    <row r="9" spans="1:2" x14ac:dyDescent="0.2">
      <c r="A9" s="9" t="s">
        <v>8430</v>
      </c>
      <c r="B9" s="8">
        <v>171</v>
      </c>
    </row>
    <row r="10" spans="1:2" x14ac:dyDescent="0.2">
      <c r="A10" s="9" t="s">
        <v>8431</v>
      </c>
      <c r="B10" s="8">
        <v>282</v>
      </c>
    </row>
    <row r="11" spans="1:2" x14ac:dyDescent="0.2">
      <c r="A11" s="9" t="s">
        <v>8432</v>
      </c>
      <c r="B11" s="8">
        <v>274</v>
      </c>
    </row>
    <row r="12" spans="1:2" x14ac:dyDescent="0.2">
      <c r="A12" s="9" t="s">
        <v>8433</v>
      </c>
      <c r="B12" s="8">
        <v>976</v>
      </c>
    </row>
    <row r="13" spans="1:2" x14ac:dyDescent="0.2">
      <c r="A13" s="9" t="s">
        <v>8434</v>
      </c>
      <c r="B13" s="8">
        <v>1225</v>
      </c>
    </row>
    <row r="14" spans="1:2" x14ac:dyDescent="0.2">
      <c r="A14" s="9" t="s">
        <v>8435</v>
      </c>
      <c r="B14" s="8">
        <v>950</v>
      </c>
    </row>
    <row r="15" spans="1:2" x14ac:dyDescent="0.2">
      <c r="A15" s="9" t="s">
        <v>8436</v>
      </c>
      <c r="B15" s="8">
        <v>157</v>
      </c>
    </row>
    <row r="16" spans="1:2" x14ac:dyDescent="0.2">
      <c r="A16" s="9" t="s">
        <v>8360</v>
      </c>
      <c r="B16" s="8">
        <v>4114</v>
      </c>
    </row>
    <row r="33" spans="1:11" x14ac:dyDescent="0.2">
      <c r="A33" s="7" t="s">
        <v>8437</v>
      </c>
      <c r="B33" s="7" t="s">
        <v>8359</v>
      </c>
    </row>
    <row r="34" spans="1:11" x14ac:dyDescent="0.2">
      <c r="A34" s="7" t="s">
        <v>8362</v>
      </c>
      <c r="B34" t="s">
        <v>8428</v>
      </c>
      <c r="C34" t="s">
        <v>8429</v>
      </c>
      <c r="D34" t="s">
        <v>8430</v>
      </c>
      <c r="E34" t="s">
        <v>8431</v>
      </c>
      <c r="F34" t="s">
        <v>8432</v>
      </c>
      <c r="G34" t="s">
        <v>8433</v>
      </c>
      <c r="H34" t="s">
        <v>8434</v>
      </c>
      <c r="I34" t="s">
        <v>8435</v>
      </c>
      <c r="J34" t="s">
        <v>8436</v>
      </c>
      <c r="K34" t="s">
        <v>8360</v>
      </c>
    </row>
    <row r="35" spans="1:11" x14ac:dyDescent="0.2">
      <c r="A35" s="9" t="s">
        <v>8309</v>
      </c>
      <c r="B35" s="8">
        <v>4</v>
      </c>
      <c r="C35" s="8">
        <v>21</v>
      </c>
      <c r="D35" s="8">
        <v>48</v>
      </c>
      <c r="E35" s="8">
        <v>55</v>
      </c>
      <c r="F35" s="8">
        <v>53</v>
      </c>
      <c r="G35" s="8">
        <v>110</v>
      </c>
      <c r="H35" s="8">
        <v>139</v>
      </c>
      <c r="I35" s="8">
        <v>80</v>
      </c>
      <c r="J35" s="8">
        <v>10</v>
      </c>
      <c r="K35" s="8">
        <v>520</v>
      </c>
    </row>
    <row r="36" spans="1:11" x14ac:dyDescent="0.2">
      <c r="A36" s="9" t="s">
        <v>8335</v>
      </c>
      <c r="B36" s="8"/>
      <c r="C36" s="8"/>
      <c r="D36" s="8"/>
      <c r="E36" s="8"/>
      <c r="F36" s="8"/>
      <c r="G36" s="8">
        <v>64</v>
      </c>
      <c r="H36" s="8">
        <v>77</v>
      </c>
      <c r="I36" s="8">
        <v>46</v>
      </c>
      <c r="J36" s="8">
        <v>13</v>
      </c>
      <c r="K36" s="8">
        <v>200</v>
      </c>
    </row>
    <row r="37" spans="1:11" x14ac:dyDescent="0.2">
      <c r="A37" s="9" t="s">
        <v>8332</v>
      </c>
      <c r="B37" s="8"/>
      <c r="C37" s="8">
        <v>4</v>
      </c>
      <c r="D37" s="8">
        <v>7</v>
      </c>
      <c r="E37" s="8">
        <v>13</v>
      </c>
      <c r="F37" s="8">
        <v>23</v>
      </c>
      <c r="G37" s="8">
        <v>55</v>
      </c>
      <c r="H37" s="8">
        <v>43</v>
      </c>
      <c r="I37" s="8">
        <v>61</v>
      </c>
      <c r="J37" s="8">
        <v>14</v>
      </c>
      <c r="K37" s="8">
        <v>220</v>
      </c>
    </row>
    <row r="38" spans="1:11" x14ac:dyDescent="0.2">
      <c r="A38" s="9" t="s">
        <v>8330</v>
      </c>
      <c r="B38" s="8"/>
      <c r="C38" s="8"/>
      <c r="D38" s="8"/>
      <c r="E38" s="8"/>
      <c r="F38" s="8"/>
      <c r="G38" s="8">
        <v>6</v>
      </c>
      <c r="H38" s="8">
        <v>8</v>
      </c>
      <c r="I38" s="8">
        <v>9</v>
      </c>
      <c r="J38" s="8">
        <v>1</v>
      </c>
      <c r="K38" s="8">
        <v>24</v>
      </c>
    </row>
    <row r="39" spans="1:11" x14ac:dyDescent="0.2">
      <c r="A39" s="9" t="s">
        <v>8324</v>
      </c>
      <c r="B39" s="8">
        <v>7</v>
      </c>
      <c r="C39" s="8">
        <v>30</v>
      </c>
      <c r="D39" s="8">
        <v>89</v>
      </c>
      <c r="E39" s="8">
        <v>159</v>
      </c>
      <c r="F39" s="8">
        <v>118</v>
      </c>
      <c r="G39" s="8">
        <v>102</v>
      </c>
      <c r="H39" s="8">
        <v>99</v>
      </c>
      <c r="I39" s="8">
        <v>68</v>
      </c>
      <c r="J39" s="8">
        <v>28</v>
      </c>
      <c r="K39" s="8">
        <v>700</v>
      </c>
    </row>
    <row r="40" spans="1:11" x14ac:dyDescent="0.2">
      <c r="A40" s="9" t="s">
        <v>8337</v>
      </c>
      <c r="B40" s="8"/>
      <c r="C40" s="8">
        <v>1</v>
      </c>
      <c r="D40" s="8"/>
      <c r="E40" s="8"/>
      <c r="F40" s="8"/>
      <c r="G40" s="8">
        <v>61</v>
      </c>
      <c r="H40" s="8">
        <v>81</v>
      </c>
      <c r="I40" s="8">
        <v>65</v>
      </c>
      <c r="J40" s="8">
        <v>12</v>
      </c>
      <c r="K40" s="8">
        <v>220</v>
      </c>
    </row>
    <row r="41" spans="1:11" x14ac:dyDescent="0.2">
      <c r="A41" s="9" t="s">
        <v>8321</v>
      </c>
      <c r="B41" s="8">
        <v>2</v>
      </c>
      <c r="C41" s="8">
        <v>3</v>
      </c>
      <c r="D41" s="8">
        <v>18</v>
      </c>
      <c r="E41" s="8">
        <v>32</v>
      </c>
      <c r="F41" s="8">
        <v>40</v>
      </c>
      <c r="G41" s="8">
        <v>44</v>
      </c>
      <c r="H41" s="8">
        <v>55</v>
      </c>
      <c r="I41" s="8">
        <v>40</v>
      </c>
      <c r="J41" s="8">
        <v>3</v>
      </c>
      <c r="K41" s="8">
        <v>237</v>
      </c>
    </row>
    <row r="42" spans="1:11" x14ac:dyDescent="0.2">
      <c r="A42" s="9" t="s">
        <v>8318</v>
      </c>
      <c r="B42" s="8">
        <v>1</v>
      </c>
      <c r="C42" s="8">
        <v>3</v>
      </c>
      <c r="D42" s="8">
        <v>5</v>
      </c>
      <c r="E42" s="8">
        <v>15</v>
      </c>
      <c r="F42" s="8">
        <v>29</v>
      </c>
      <c r="G42" s="8">
        <v>131</v>
      </c>
      <c r="H42" s="8">
        <v>205</v>
      </c>
      <c r="I42" s="8">
        <v>190</v>
      </c>
      <c r="J42" s="8">
        <v>21</v>
      </c>
      <c r="K42" s="8">
        <v>600</v>
      </c>
    </row>
    <row r="43" spans="1:11" x14ac:dyDescent="0.2">
      <c r="A43" s="9" t="s">
        <v>8316</v>
      </c>
      <c r="B43" s="8"/>
      <c r="C43" s="8">
        <v>3</v>
      </c>
      <c r="D43" s="8">
        <v>4</v>
      </c>
      <c r="E43" s="8">
        <v>8</v>
      </c>
      <c r="F43" s="8">
        <v>11</v>
      </c>
      <c r="G43" s="8">
        <v>403</v>
      </c>
      <c r="H43" s="8">
        <v>518</v>
      </c>
      <c r="I43" s="8">
        <v>391</v>
      </c>
      <c r="J43" s="8">
        <v>55</v>
      </c>
      <c r="K43" s="8">
        <v>1393</v>
      </c>
    </row>
    <row r="44" spans="1:11" x14ac:dyDescent="0.2">
      <c r="A44" s="9" t="s">
        <v>8360</v>
      </c>
      <c r="B44" s="8">
        <v>14</v>
      </c>
      <c r="C44" s="8">
        <v>65</v>
      </c>
      <c r="D44" s="8">
        <v>171</v>
      </c>
      <c r="E44" s="8">
        <v>282</v>
      </c>
      <c r="F44" s="8">
        <v>274</v>
      </c>
      <c r="G44" s="8">
        <v>976</v>
      </c>
      <c r="H44" s="8">
        <v>1225</v>
      </c>
      <c r="I44" s="8">
        <v>950</v>
      </c>
      <c r="J44" s="8">
        <v>157</v>
      </c>
      <c r="K44" s="8">
        <v>4114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T4115"/>
  <sheetViews>
    <sheetView topLeftCell="D1" zoomScale="75" zoomScaleNormal="55" workbookViewId="0">
      <selection activeCell="P1" sqref="P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1.1640625" style="1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9" max="19" width="12" bestFit="1" customWidth="1"/>
    <col min="20" max="20" width="10.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4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8382</v>
      </c>
      <c r="R1" s="1" t="s">
        <v>8308</v>
      </c>
      <c r="S1" s="1" t="s">
        <v>8366</v>
      </c>
      <c r="T1" s="1" t="s">
        <v>8367</v>
      </c>
    </row>
    <row r="2" spans="1:20" ht="45" x14ac:dyDescent="0.2">
      <c r="A2">
        <v>0</v>
      </c>
      <c r="B2" s="3" t="s">
        <v>2</v>
      </c>
      <c r="C2" s="3" t="s">
        <v>4111</v>
      </c>
      <c r="D2" s="15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5">
        <f>E2/L2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 s="15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5">
        <f t="shared" ref="P3:P66" si="1">E3/L3</f>
        <v>185.48101265822785</v>
      </c>
      <c r="Q3" t="s">
        <v>8309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 s="15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5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 s="1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5">
        <f t="shared" si="1"/>
        <v>69.266666666666666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 s="15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5">
        <f t="shared" si="1"/>
        <v>190.55028169014085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 s="15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5">
        <f t="shared" si="1"/>
        <v>93.40425531914893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 s="15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5">
        <f t="shared" si="1"/>
        <v>146.87931034482759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 s="15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5">
        <f t="shared" si="1"/>
        <v>159.82456140350877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0" x14ac:dyDescent="0.2">
      <c r="A10">
        <v>8</v>
      </c>
      <c r="B10" s="3" t="s">
        <v>10</v>
      </c>
      <c r="C10" s="3" t="s">
        <v>4119</v>
      </c>
      <c r="D10" s="15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5">
        <f t="shared" si="1"/>
        <v>291.79333333333335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 s="15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5">
        <f t="shared" si="1"/>
        <v>31.499500000000001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 s="15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5">
        <f t="shared" si="1"/>
        <v>158.68421052631578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 s="15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5">
        <f t="shared" si="1"/>
        <v>80.333333333333329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 s="15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5">
        <f t="shared" si="1"/>
        <v>59.961305925030231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 s="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5">
        <f t="shared" si="1"/>
        <v>109.78431372549019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 s="15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5">
        <f t="shared" si="1"/>
        <v>147.70731707317074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 s="15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5">
        <f t="shared" si="1"/>
        <v>21.755102040816325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 s="15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5">
        <f t="shared" si="1"/>
        <v>171.84285714285716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 s="15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5">
        <f t="shared" si="1"/>
        <v>41.944444444444443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 s="15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5">
        <f t="shared" si="1"/>
        <v>93.264122807017543</v>
      </c>
      <c r="Q20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 s="15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5">
        <f t="shared" si="1"/>
        <v>56.136363636363633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 s="15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5">
        <f t="shared" si="1"/>
        <v>80.16</v>
      </c>
      <c r="Q22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 s="15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5">
        <f t="shared" si="1"/>
        <v>199.9009900990099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 s="15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5">
        <f t="shared" si="1"/>
        <v>51.25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 s="1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5">
        <f t="shared" si="1"/>
        <v>103.04347826086956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 s="15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5">
        <f t="shared" si="1"/>
        <v>66.346149825783982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 s="15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5">
        <f t="shared" si="1"/>
        <v>57.142857142857146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">
      <c r="A28">
        <v>26</v>
      </c>
      <c r="B28" s="3" t="s">
        <v>28</v>
      </c>
      <c r="C28" s="3" t="s">
        <v>4137</v>
      </c>
      <c r="D28" s="15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5">
        <f t="shared" si="1"/>
        <v>102.10526315789474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 s="15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5">
        <f t="shared" si="1"/>
        <v>148.96666666666667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 s="15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5">
        <f t="shared" si="1"/>
        <v>169.6056338028169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 s="15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5">
        <f t="shared" si="1"/>
        <v>31.623931623931625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 s="15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5">
        <f t="shared" si="1"/>
        <v>76.45264150943396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 s="15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5">
        <f t="shared" si="1"/>
        <v>13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 s="15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5">
        <f t="shared" si="1"/>
        <v>320.44943820224717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 s="1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5">
        <f t="shared" si="1"/>
        <v>83.75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 s="15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5">
        <f t="shared" si="1"/>
        <v>49.882352941176471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 s="15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5">
        <f t="shared" si="1"/>
        <v>59.464285714285715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 s="15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5">
        <f t="shared" si="1"/>
        <v>193.84090909090909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 s="15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5">
        <f t="shared" si="1"/>
        <v>159.51383399209487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 s="15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5">
        <f t="shared" si="1"/>
        <v>41.68181818181818</v>
      </c>
      <c r="Q40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 s="15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5">
        <f t="shared" si="1"/>
        <v>150.89861751152074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 s="15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5">
        <f t="shared" si="1"/>
        <v>126.6875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 s="15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5">
        <f t="shared" si="1"/>
        <v>105.26315789473684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 s="15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5">
        <f t="shared" si="1"/>
        <v>117.51479289940828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 s="1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5">
        <f t="shared" si="1"/>
        <v>117.36121673003802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 s="15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5">
        <f t="shared" si="1"/>
        <v>133.33333333333334</v>
      </c>
      <c r="Q46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 s="15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5">
        <f t="shared" si="1"/>
        <v>98.360655737704917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 s="15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5">
        <f t="shared" si="1"/>
        <v>194.44444444444446</v>
      </c>
      <c r="Q48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 s="15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5">
        <f t="shared" si="1"/>
        <v>76.865000000000009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 s="15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5">
        <f t="shared" si="1"/>
        <v>56.815789473684212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 s="15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5">
        <f t="shared" si="1"/>
        <v>137.93103448275863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 s="15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5">
        <f t="shared" si="1"/>
        <v>27.272727272727273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 s="15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5">
        <f t="shared" si="1"/>
        <v>118.33613445378151</v>
      </c>
      <c r="Q53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 s="15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5">
        <f t="shared" si="1"/>
        <v>223.48076923076923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 s="1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5">
        <f t="shared" si="1"/>
        <v>28.111111111111111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 s="15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5">
        <f t="shared" si="1"/>
        <v>194.23076923076923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 s="15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5">
        <f t="shared" si="1"/>
        <v>128.95348837209303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 s="15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5">
        <f t="shared" si="1"/>
        <v>49.316091954022987</v>
      </c>
      <c r="Q58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 s="15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5">
        <f t="shared" si="1"/>
        <v>221.52173913043478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 s="15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5">
        <f t="shared" si="1"/>
        <v>137.21333333333334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 s="15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5">
        <f t="shared" si="1"/>
        <v>606.82242424242418</v>
      </c>
      <c r="Q61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 s="15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5">
        <f t="shared" si="1"/>
        <v>43.040092592592593</v>
      </c>
      <c r="Q62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 s="15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5">
        <f t="shared" si="1"/>
        <v>322.39130434782606</v>
      </c>
      <c r="Q63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 s="15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5">
        <f t="shared" si="1"/>
        <v>96.708333333333329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 s="1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5">
        <f t="shared" si="1"/>
        <v>35.474531249999998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 s="15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5">
        <f t="shared" si="1"/>
        <v>86.666666666666671</v>
      </c>
      <c r="Q6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 s="15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5">
        <f t="shared" ref="P67:P130" si="5">E67/L67</f>
        <v>132.05263157894737</v>
      </c>
      <c r="Q67" t="s">
        <v>8309</v>
      </c>
      <c r="R67" t="s">
        <v>8311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 s="15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5">
        <f t="shared" si="5"/>
        <v>91.230769230769226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 s="15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5">
        <f t="shared" si="5"/>
        <v>116.25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 s="15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5">
        <f t="shared" si="5"/>
        <v>21.194444444444443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 s="15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5">
        <f t="shared" si="5"/>
        <v>62.327134831460668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 s="15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5">
        <f t="shared" si="5"/>
        <v>37.411764705882355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 s="15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5">
        <f t="shared" si="5"/>
        <v>69.71875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 s="15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5">
        <f t="shared" si="5"/>
        <v>58.170731707317074</v>
      </c>
      <c r="Q74" t="s">
        <v>8309</v>
      </c>
      <c r="R74" t="s">
        <v>8311</v>
      </c>
      <c r="S74" s="10">
        <f t="shared" si="6"/>
        <v>41208.010196759256</v>
      </c>
      <c r="T74" s="10">
        <f t="shared" si="7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 s="1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5">
        <f t="shared" si="5"/>
        <v>50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 s="15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5">
        <f t="shared" si="5"/>
        <v>19.471034482758618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 s="15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5">
        <f t="shared" si="5"/>
        <v>85.957446808510639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 s="15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5">
        <f t="shared" si="5"/>
        <v>30.666666666666668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 s="15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5">
        <f t="shared" si="5"/>
        <v>60.384615384615387</v>
      </c>
      <c r="Q79" t="s">
        <v>8309</v>
      </c>
      <c r="R79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 s="15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5">
        <f t="shared" si="5"/>
        <v>38.6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 s="15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5">
        <f t="shared" si="5"/>
        <v>40.268292682926827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 s="15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5">
        <f t="shared" si="5"/>
        <v>273.82978723404256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 s="15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5">
        <f t="shared" si="5"/>
        <v>53.035714285714285</v>
      </c>
      <c r="Q83" t="s">
        <v>8309</v>
      </c>
      <c r="R83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 s="15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5">
        <f t="shared" si="5"/>
        <v>40.005000000000003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 s="1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5">
        <f t="shared" si="5"/>
        <v>15.76923076923077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 s="15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5">
        <f t="shared" si="5"/>
        <v>71.428571428571431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 s="15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5">
        <f t="shared" si="5"/>
        <v>71.714285714285708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 s="15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5">
        <f t="shared" si="5"/>
        <v>375.76470588235293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 s="15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5">
        <f t="shared" si="5"/>
        <v>104.6</v>
      </c>
      <c r="Q89" t="s">
        <v>8309</v>
      </c>
      <c r="R89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 s="15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5">
        <f t="shared" si="5"/>
        <v>60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 s="15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5">
        <f t="shared" si="5"/>
        <v>123.28571428571429</v>
      </c>
      <c r="Q91" t="s">
        <v>8309</v>
      </c>
      <c r="R91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 s="15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5">
        <f t="shared" si="5"/>
        <v>31.375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 s="15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5">
        <f t="shared" si="5"/>
        <v>78.260869565217391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 s="15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5">
        <f t="shared" si="5"/>
        <v>122.32558139534883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 s="1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5">
        <f t="shared" si="5"/>
        <v>73.733333333333334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 s="15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5">
        <f t="shared" si="5"/>
        <v>21.666666666666668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 s="15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5">
        <f t="shared" si="5"/>
        <v>21.904761904761905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 s="15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5">
        <f t="shared" si="5"/>
        <v>50.588235294117645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 s="15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5">
        <f t="shared" si="5"/>
        <v>53.125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 s="15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5">
        <f t="shared" si="5"/>
        <v>56.666666666666664</v>
      </c>
      <c r="Q100" t="s">
        <v>8309</v>
      </c>
      <c r="R100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 s="15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5">
        <f t="shared" si="5"/>
        <v>40.776666666666664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 s="15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5">
        <f t="shared" si="5"/>
        <v>192.30769230769232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 s="15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5">
        <f t="shared" si="5"/>
        <v>100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 s="15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5">
        <f t="shared" si="5"/>
        <v>117.92307692307692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 s="1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5">
        <f t="shared" si="5"/>
        <v>27.897959183673468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 s="15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5">
        <f t="shared" si="5"/>
        <v>60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 s="15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5">
        <f t="shared" si="5"/>
        <v>39.383333333333333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 s="15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5">
        <f t="shared" si="5"/>
        <v>186.11111111111111</v>
      </c>
      <c r="Q108" t="s">
        <v>8309</v>
      </c>
      <c r="R108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 s="15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5">
        <f t="shared" si="5"/>
        <v>111.37681159420291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 s="15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5">
        <f t="shared" si="5"/>
        <v>78.723404255319153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 s="15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5">
        <f t="shared" si="5"/>
        <v>46.702127659574465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 s="15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5">
        <f t="shared" si="5"/>
        <v>65.384615384615387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 s="15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5">
        <f t="shared" si="5"/>
        <v>102.0754716981132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 s="15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5">
        <f t="shared" si="5"/>
        <v>64.197530864197532</v>
      </c>
      <c r="Q114" t="s">
        <v>8309</v>
      </c>
      <c r="R114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 s="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5">
        <f t="shared" si="5"/>
        <v>90.384615384615387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 s="15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5">
        <f t="shared" si="5"/>
        <v>88.571428571428569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 s="15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5">
        <f t="shared" si="5"/>
        <v>28.727272727272727</v>
      </c>
      <c r="Q117" t="s">
        <v>8309</v>
      </c>
      <c r="R117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 s="15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5">
        <f t="shared" si="5"/>
        <v>69.78947368421052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 s="15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5">
        <f t="shared" si="5"/>
        <v>167.48962962962963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 s="15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5">
        <f t="shared" si="5"/>
        <v>144.91230769230768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 s="15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5">
        <f t="shared" si="5"/>
        <v>91.840540540540545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 s="15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5">
        <f t="shared" si="5"/>
        <v>10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 s="15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5">
        <f t="shared" si="5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 s="15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 s="1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5">
        <f t="shared" si="5"/>
        <v>25.166666666666668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 s="15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 s="15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5">
        <f t="shared" si="5"/>
        <v>11.666666666666666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 s="15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5">
        <f t="shared" si="5"/>
        <v>106.69230769230769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 s="15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5">
        <f t="shared" si="5"/>
        <v>47.5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 s="15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5">
        <f t="shared" si="5"/>
        <v>311.16666666666669</v>
      </c>
      <c r="Q130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 s="15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5" t="e">
        <f t="shared" ref="P131:P194" si="9">E131/L131</f>
        <v>#DIV/0!</v>
      </c>
      <c r="Q131" t="s">
        <v>8309</v>
      </c>
      <c r="R131" t="s">
        <v>8312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 s="15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">
        <v>8309</v>
      </c>
      <c r="R132" t="s">
        <v>8312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 s="15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 s="15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5">
        <f t="shared" si="9"/>
        <v>94.506172839506178</v>
      </c>
      <c r="Q134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 s="1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 s="15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 s="15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5">
        <f t="shared" si="9"/>
        <v>80.599999999999994</v>
      </c>
      <c r="Q137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 s="15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 s="15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 s="15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5">
        <f t="shared" si="9"/>
        <v>81.241379310344826</v>
      </c>
      <c r="Q140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 s="15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5">
        <f t="shared" si="9"/>
        <v>500</v>
      </c>
      <c r="Q141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 s="15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 s="15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5">
        <f t="shared" si="9"/>
        <v>46.178571428571431</v>
      </c>
      <c r="Q143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 s="15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5">
        <f t="shared" si="9"/>
        <v>10</v>
      </c>
      <c r="Q144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 s="1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">
        <v>8309</v>
      </c>
      <c r="R145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 s="15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5">
        <f t="shared" si="9"/>
        <v>55.945945945945944</v>
      </c>
      <c r="Q14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 s="15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5">
        <f t="shared" si="9"/>
        <v>37.555555555555557</v>
      </c>
      <c r="Q147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 s="15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5">
        <f t="shared" si="9"/>
        <v>38.333333333333336</v>
      </c>
      <c r="Q148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 s="15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 s="15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5">
        <f t="shared" si="9"/>
        <v>20</v>
      </c>
      <c r="Q150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 s="15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5">
        <f t="shared" si="9"/>
        <v>15.333333333333334</v>
      </c>
      <c r="Q151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 s="15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5">
        <f t="shared" si="9"/>
        <v>449.43283582089555</v>
      </c>
      <c r="Q152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 s="15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5">
        <f t="shared" si="9"/>
        <v>28</v>
      </c>
      <c r="Q153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 s="15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5">
        <f t="shared" si="9"/>
        <v>15</v>
      </c>
      <c r="Q154" t="s">
        <v>8309</v>
      </c>
      <c r="R154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 s="1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5">
        <f t="shared" si="9"/>
        <v>35.9</v>
      </c>
      <c r="Q155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 s="15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5">
        <f t="shared" si="9"/>
        <v>13.333333333333334</v>
      </c>
      <c r="Q15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 s="15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5">
        <f t="shared" si="9"/>
        <v>20.25</v>
      </c>
      <c r="Q157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 s="15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5">
        <f t="shared" si="9"/>
        <v>119</v>
      </c>
      <c r="Q158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 s="15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5">
        <f t="shared" si="9"/>
        <v>4</v>
      </c>
      <c r="Q159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 s="15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 s="15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5">
        <f t="shared" si="9"/>
        <v>10</v>
      </c>
      <c r="Q161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 s="15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t="s">
        <v>8309</v>
      </c>
      <c r="R162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 s="15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5">
        <f t="shared" si="9"/>
        <v>5</v>
      </c>
      <c r="Q163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 s="15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5">
        <f t="shared" si="9"/>
        <v>43.5</v>
      </c>
      <c r="Q164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 s="1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 s="15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5">
        <f t="shared" si="9"/>
        <v>91.428571428571431</v>
      </c>
      <c r="Q16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 s="15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 s="15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5">
        <f t="shared" si="9"/>
        <v>3000</v>
      </c>
      <c r="Q168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 s="15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5">
        <f t="shared" si="9"/>
        <v>5.5</v>
      </c>
      <c r="Q169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 s="15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5">
        <f t="shared" si="9"/>
        <v>108.33333333333333</v>
      </c>
      <c r="Q170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 s="15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5">
        <f t="shared" si="9"/>
        <v>56</v>
      </c>
      <c r="Q171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 s="15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5">
        <f t="shared" si="9"/>
        <v>32.5</v>
      </c>
      <c r="Q172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 s="15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5">
        <f t="shared" si="9"/>
        <v>1</v>
      </c>
      <c r="Q173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 s="15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 s="1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 s="15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 s="15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5">
        <f t="shared" si="9"/>
        <v>49.884615384615387</v>
      </c>
      <c r="Q177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 s="15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 s="15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5">
        <f t="shared" si="9"/>
        <v>25.714285714285715</v>
      </c>
      <c r="Q179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 s="15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 s="15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5">
        <f t="shared" si="9"/>
        <v>100</v>
      </c>
      <c r="Q181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 s="15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5">
        <f t="shared" si="9"/>
        <v>30.846153846153847</v>
      </c>
      <c r="Q182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 s="15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5">
        <f t="shared" si="9"/>
        <v>180.5</v>
      </c>
      <c r="Q183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 s="15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 s="1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5">
        <f t="shared" si="9"/>
        <v>373.5</v>
      </c>
      <c r="Q185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 s="15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5">
        <f t="shared" si="9"/>
        <v>25.5</v>
      </c>
      <c r="Q18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 s="15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5">
        <f t="shared" si="9"/>
        <v>220</v>
      </c>
      <c r="Q187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 s="15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 s="15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5">
        <f t="shared" si="9"/>
        <v>160</v>
      </c>
      <c r="Q189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 s="15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 s="15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5">
        <f t="shared" si="9"/>
        <v>69</v>
      </c>
      <c r="Q191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 s="15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5">
        <f t="shared" si="9"/>
        <v>50</v>
      </c>
      <c r="Q192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 s="15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5">
        <f t="shared" si="9"/>
        <v>83.333333333333329</v>
      </c>
      <c r="Q193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 s="15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5">
        <f t="shared" si="9"/>
        <v>5.666666666666667</v>
      </c>
      <c r="Q194" t="s">
        <v>8309</v>
      </c>
      <c r="R194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 s="1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5" t="e">
        <f t="shared" ref="P195:P258" si="13">E195/L195</f>
        <v>#DIV/0!</v>
      </c>
      <c r="Q195" t="s">
        <v>8309</v>
      </c>
      <c r="R195" t="s">
        <v>8313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 s="15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5">
        <f t="shared" si="13"/>
        <v>1</v>
      </c>
      <c r="Q19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 s="15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 s="15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5">
        <f t="shared" si="13"/>
        <v>77.10526315789474</v>
      </c>
      <c r="Q198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 s="15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5">
        <f t="shared" si="13"/>
        <v>32.75</v>
      </c>
      <c r="Q199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 s="15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5">
        <f t="shared" si="13"/>
        <v>46.5</v>
      </c>
      <c r="Q200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 s="15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 s="15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5">
        <f t="shared" si="13"/>
        <v>87.308333333333337</v>
      </c>
      <c r="Q202" t="s">
        <v>8309</v>
      </c>
      <c r="R202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 s="15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5">
        <f t="shared" si="13"/>
        <v>54.285714285714285</v>
      </c>
      <c r="Q203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 s="15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 s="1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5">
        <f t="shared" si="13"/>
        <v>93.25</v>
      </c>
      <c r="Q205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 s="15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5">
        <f t="shared" si="13"/>
        <v>117.68368136117556</v>
      </c>
      <c r="Q20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 s="15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5">
        <f t="shared" si="13"/>
        <v>76.470588235294116</v>
      </c>
      <c r="Q207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 s="15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 s="15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5">
        <f t="shared" si="13"/>
        <v>163.84615384615384</v>
      </c>
      <c r="Q209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 s="15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 s="15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 s="15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5">
        <f t="shared" si="13"/>
        <v>91.818181818181813</v>
      </c>
      <c r="Q212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 s="15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5">
        <f t="shared" si="13"/>
        <v>185.83333333333334</v>
      </c>
      <c r="Q213" t="s">
        <v>8309</v>
      </c>
      <c r="R213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 s="15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5">
        <f t="shared" si="13"/>
        <v>1</v>
      </c>
      <c r="Q214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">
      <c r="A215">
        <v>213</v>
      </c>
      <c r="B215" s="3" t="s">
        <v>215</v>
      </c>
      <c r="C215" s="3" t="s">
        <v>4323</v>
      </c>
      <c r="D215" s="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5">
        <f t="shared" si="13"/>
        <v>20</v>
      </c>
      <c r="Q215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 s="15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5">
        <f t="shared" si="13"/>
        <v>1</v>
      </c>
      <c r="Q21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 s="15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5">
        <f t="shared" si="13"/>
        <v>10</v>
      </c>
      <c r="Q217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 s="15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5">
        <f t="shared" si="13"/>
        <v>331.53833333333336</v>
      </c>
      <c r="Q218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 s="15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5">
        <f t="shared" si="13"/>
        <v>314.28947368421052</v>
      </c>
      <c r="Q219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 s="15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5">
        <f t="shared" si="13"/>
        <v>100</v>
      </c>
      <c r="Q220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 s="15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5">
        <f t="shared" si="13"/>
        <v>115.98684210526316</v>
      </c>
      <c r="Q221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 s="15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5">
        <f t="shared" si="13"/>
        <v>120</v>
      </c>
      <c r="Q222" t="s">
        <v>8309</v>
      </c>
      <c r="R222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 s="15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 s="15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5">
        <f t="shared" si="13"/>
        <v>65</v>
      </c>
      <c r="Q224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 s="1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 s="15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 s="15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 s="15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5">
        <f t="shared" si="13"/>
        <v>125</v>
      </c>
      <c r="Q228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 s="15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 s="15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 s="15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 s="15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5">
        <f t="shared" si="13"/>
        <v>30</v>
      </c>
      <c r="Q232" t="s">
        <v>8309</v>
      </c>
      <c r="R232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 s="15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">
        <v>8309</v>
      </c>
      <c r="R233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 s="15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5">
        <f t="shared" si="13"/>
        <v>15.714285714285714</v>
      </c>
      <c r="Q234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 s="1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 s="15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5">
        <f t="shared" si="13"/>
        <v>80.2</v>
      </c>
      <c r="Q23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 s="15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 s="15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">
        <v>8309</v>
      </c>
      <c r="R238" t="s">
        <v>8313</v>
      </c>
      <c r="S238" s="10">
        <f t="shared" si="14"/>
        <v>42321.08447916666</v>
      </c>
      <c r="T238" s="10">
        <f t="shared" si="15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 s="15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5">
        <f t="shared" si="13"/>
        <v>50</v>
      </c>
      <c r="Q239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 s="15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">
        <v>8309</v>
      </c>
      <c r="R240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 s="15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5">
        <f t="shared" si="13"/>
        <v>50</v>
      </c>
      <c r="Q241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 s="15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5">
        <f t="shared" si="13"/>
        <v>117.84759124087591</v>
      </c>
      <c r="Q242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 s="15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5">
        <f t="shared" si="13"/>
        <v>109.04255319148936</v>
      </c>
      <c r="Q243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 s="15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5">
        <f t="shared" si="13"/>
        <v>73.019801980198025</v>
      </c>
      <c r="Q244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 s="1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5">
        <f t="shared" si="13"/>
        <v>78.195121951219505</v>
      </c>
      <c r="Q245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 s="15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5">
        <f t="shared" si="13"/>
        <v>47.398809523809526</v>
      </c>
      <c r="Q24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 s="15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5">
        <f t="shared" si="13"/>
        <v>54.020833333333336</v>
      </c>
      <c r="Q247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 s="15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5">
        <f t="shared" si="13"/>
        <v>68.488789237668158</v>
      </c>
      <c r="Q248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 s="15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5">
        <f t="shared" si="13"/>
        <v>108.14516129032258</v>
      </c>
      <c r="Q249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 s="15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5">
        <f t="shared" si="13"/>
        <v>589.95205479452056</v>
      </c>
      <c r="Q250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 s="15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5">
        <f t="shared" si="13"/>
        <v>48.051063829787232</v>
      </c>
      <c r="Q251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 s="15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5">
        <f t="shared" si="13"/>
        <v>72.482837528604122</v>
      </c>
      <c r="Q252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 s="15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5">
        <f t="shared" si="13"/>
        <v>57.077922077922075</v>
      </c>
      <c r="Q253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 s="15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5">
        <f t="shared" si="13"/>
        <v>85.444444444444443</v>
      </c>
      <c r="Q254" t="s">
        <v>8309</v>
      </c>
      <c r="R254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 s="1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5">
        <f t="shared" si="13"/>
        <v>215.85714285714286</v>
      </c>
      <c r="Q255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 s="15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5">
        <f t="shared" si="13"/>
        <v>89.38643312101911</v>
      </c>
      <c r="Q256" t="s">
        <v>8309</v>
      </c>
      <c r="R25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 s="15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5">
        <f t="shared" si="13"/>
        <v>45.418404255319146</v>
      </c>
      <c r="Q257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 s="15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5">
        <f t="shared" si="13"/>
        <v>65.756363636363631</v>
      </c>
      <c r="Q258" t="s">
        <v>8309</v>
      </c>
      <c r="R258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 s="15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5">
        <f t="shared" ref="P259:P322" si="17">E259/L259</f>
        <v>66.70405357142856</v>
      </c>
      <c r="Q259" t="s">
        <v>8309</v>
      </c>
      <c r="R259" t="s">
        <v>8314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 s="15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5">
        <f t="shared" si="17"/>
        <v>83.345930232558146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 s="15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5">
        <f t="shared" si="17"/>
        <v>105.04609341825902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 s="15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5">
        <f t="shared" si="17"/>
        <v>120.90909090909091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 s="15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5">
        <f t="shared" si="17"/>
        <v>97.63636363636364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 s="15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5">
        <f t="shared" si="17"/>
        <v>41.379310344827587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 s="1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5">
        <f t="shared" si="17"/>
        <v>30.654485981308412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 s="15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5">
        <f t="shared" si="17"/>
        <v>64.945054945054949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">
      <c r="A267">
        <v>265</v>
      </c>
      <c r="B267" s="3" t="s">
        <v>266</v>
      </c>
      <c r="C267" s="3" t="s">
        <v>4375</v>
      </c>
      <c r="D267" s="15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5">
        <f t="shared" si="17"/>
        <v>95.775862068965523</v>
      </c>
      <c r="Q267" t="s">
        <v>8309</v>
      </c>
      <c r="R267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 s="15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5">
        <f t="shared" si="17"/>
        <v>40.416666666666664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 s="15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5">
        <f t="shared" si="17"/>
        <v>78.578424242424248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 s="15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5">
        <f t="shared" si="17"/>
        <v>50.18018018018018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 s="15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5">
        <f t="shared" si="17"/>
        <v>92.251735588972423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 s="15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5">
        <f t="shared" si="17"/>
        <v>57.540983606557376</v>
      </c>
      <c r="Q272" t="s">
        <v>8309</v>
      </c>
      <c r="R272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 s="15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5">
        <f t="shared" si="17"/>
        <v>109.42160278745645</v>
      </c>
      <c r="Q273" t="s">
        <v>8309</v>
      </c>
      <c r="R273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 s="15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5">
        <f t="shared" si="17"/>
        <v>81.892461538461546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 s="1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5">
        <f t="shared" si="17"/>
        <v>45.667711864406776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 s="15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5">
        <f t="shared" si="17"/>
        <v>55.221238938053098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 s="15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5">
        <f t="shared" si="17"/>
        <v>65.298192771084331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 s="15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5">
        <f t="shared" si="17"/>
        <v>95.225806451612897</v>
      </c>
      <c r="Q278" t="s">
        <v>8309</v>
      </c>
      <c r="R278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 s="15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5">
        <f t="shared" si="17"/>
        <v>75.444794952681391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 s="15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5">
        <f t="shared" si="17"/>
        <v>97.816867469879512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 s="15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5">
        <f t="shared" si="17"/>
        <v>87.685606557377056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 s="15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5">
        <f t="shared" si="17"/>
        <v>54.748948106591868</v>
      </c>
      <c r="Q282" t="s">
        <v>8309</v>
      </c>
      <c r="R282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 s="15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5">
        <f t="shared" si="17"/>
        <v>83.953417721518989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 s="15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5">
        <f t="shared" si="17"/>
        <v>254.38547486033519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 s="1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5">
        <f t="shared" si="17"/>
        <v>101.8269801980198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 s="15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5">
        <f t="shared" si="17"/>
        <v>55.066394736842106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 s="15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5">
        <f t="shared" si="17"/>
        <v>56.901438721136763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 s="15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5">
        <f t="shared" si="17"/>
        <v>121.28148148148148</v>
      </c>
      <c r="Q288" t="s">
        <v>8309</v>
      </c>
      <c r="R288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 s="15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5">
        <f t="shared" si="17"/>
        <v>91.189655172413794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 s="15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5">
        <f t="shared" si="17"/>
        <v>115.44812080536913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 s="15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5">
        <f t="shared" si="17"/>
        <v>67.771551724137936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 s="15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5">
        <f t="shared" si="17"/>
        <v>28.576190476190476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 s="15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5">
        <f t="shared" si="17"/>
        <v>46.8828125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 s="15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5">
        <f t="shared" si="17"/>
        <v>154.42231237322514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 s="1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5">
        <f t="shared" si="17"/>
        <v>201.22137404580153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 s="15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5">
        <f t="shared" si="17"/>
        <v>100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 s="15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5">
        <f t="shared" si="17"/>
        <v>100.08204511278196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 s="15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5">
        <f t="shared" si="17"/>
        <v>230.08953488372092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 s="15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5">
        <f t="shared" si="17"/>
        <v>141.74647887323943</v>
      </c>
      <c r="Q299" t="s">
        <v>8309</v>
      </c>
      <c r="R299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 s="15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5">
        <f t="shared" si="17"/>
        <v>56.344351395730705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 s="15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5">
        <f t="shared" si="17"/>
        <v>73.341188524590166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 s="15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5">
        <f t="shared" si="17"/>
        <v>85.337785234899329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 s="15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5">
        <f t="shared" si="17"/>
        <v>61.496215139442228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">
      <c r="A304">
        <v>302</v>
      </c>
      <c r="B304" s="3" t="s">
        <v>303</v>
      </c>
      <c r="C304" s="3" t="s">
        <v>4412</v>
      </c>
      <c r="D304" s="15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5">
        <f t="shared" si="17"/>
        <v>93.018518518518519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 s="1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5">
        <f t="shared" si="17"/>
        <v>50.292682926829265</v>
      </c>
      <c r="Q305" t="s">
        <v>8309</v>
      </c>
      <c r="R305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 s="15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5">
        <f t="shared" si="17"/>
        <v>106.43243243243244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 s="15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5">
        <f t="shared" si="17"/>
        <v>51.719576719576722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 s="15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5">
        <f t="shared" si="17"/>
        <v>36.612499999999997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 s="15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5">
        <f t="shared" si="17"/>
        <v>42.517361111111114</v>
      </c>
      <c r="Q309" t="s">
        <v>8309</v>
      </c>
      <c r="R309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 s="15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5">
        <f t="shared" si="17"/>
        <v>62.712871287128714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 s="15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5">
        <f t="shared" si="17"/>
        <v>89.957983193277315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 s="15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5">
        <f t="shared" si="17"/>
        <v>28.924722222222222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">
      <c r="A313">
        <v>311</v>
      </c>
      <c r="B313" s="3" t="s">
        <v>312</v>
      </c>
      <c r="C313" s="3" t="s">
        <v>4421</v>
      </c>
      <c r="D313" s="15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5">
        <f t="shared" si="17"/>
        <v>138.8022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 s="15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5">
        <f t="shared" si="17"/>
        <v>61.301369863013697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 s="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5">
        <f t="shared" si="17"/>
        <v>80.202702702702709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 s="15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5">
        <f t="shared" si="17"/>
        <v>32.095833333333331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 s="15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5">
        <f t="shared" si="17"/>
        <v>200.88888888888889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 s="15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5">
        <f t="shared" si="17"/>
        <v>108.01265822784811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 s="15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5">
        <f t="shared" si="17"/>
        <v>95.699367088607602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 s="15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5">
        <f t="shared" si="17"/>
        <v>49.880281690140848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 s="15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5">
        <f t="shared" si="17"/>
        <v>110.47058823529412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 s="15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5">
        <f t="shared" si="17"/>
        <v>134.91139240506328</v>
      </c>
      <c r="Q322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 s="15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5">
        <f t="shared" ref="P323:P386" si="21">E323/L323</f>
        <v>106.62314540059347</v>
      </c>
      <c r="Q323" t="s">
        <v>8309</v>
      </c>
      <c r="R323" t="s">
        <v>8314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 s="15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5">
        <f t="shared" si="21"/>
        <v>145.04301075268816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 s="1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5">
        <f t="shared" si="21"/>
        <v>114.58620689655173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 s="15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5">
        <f t="shared" si="21"/>
        <v>105.3170731707317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 s="15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5">
        <f t="shared" si="21"/>
        <v>70.921195652173907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 s="15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5">
        <f t="shared" si="21"/>
        <v>147.17167680278018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 s="15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5">
        <f t="shared" si="21"/>
        <v>160.47058823529412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 s="15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5">
        <f t="shared" si="21"/>
        <v>156.04578313253012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 s="15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5">
        <f t="shared" si="21"/>
        <v>63.17365269461078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 s="15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5">
        <f t="shared" si="21"/>
        <v>104.82352941176471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 s="15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5">
        <f t="shared" si="21"/>
        <v>97.356164383561648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 s="15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5">
        <f t="shared" si="21"/>
        <v>203.63063063063063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 s="1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5">
        <f t="shared" si="21"/>
        <v>188.31203007518798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 s="15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5">
        <f t="shared" si="21"/>
        <v>146.65217391304347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 s="15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5">
        <f t="shared" si="21"/>
        <v>109.1875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 s="15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5">
        <f t="shared" si="21"/>
        <v>59.249046653144013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 s="15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5">
        <f t="shared" si="21"/>
        <v>97.904838709677421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 s="15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5">
        <f t="shared" si="21"/>
        <v>70.000169491525426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 s="15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5">
        <f t="shared" si="21"/>
        <v>72.865168539325836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 s="15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5">
        <f t="shared" si="21"/>
        <v>146.34782608695653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 s="15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5">
        <f t="shared" si="21"/>
        <v>67.909090909090907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 s="15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5">
        <f t="shared" si="21"/>
        <v>169.85083076923075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 s="1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5">
        <f t="shared" si="21"/>
        <v>58.413339694656486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 s="15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5">
        <f t="shared" si="21"/>
        <v>119.99298245614035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 s="15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5">
        <f t="shared" si="21"/>
        <v>99.860335195530723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 s="15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5">
        <f t="shared" si="21"/>
        <v>90.579148936170213</v>
      </c>
      <c r="Q348" t="s">
        <v>8309</v>
      </c>
      <c r="R348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 s="15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5">
        <f t="shared" si="21"/>
        <v>117.77361477572559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 s="15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5">
        <f t="shared" si="21"/>
        <v>86.554621848739501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 s="15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5">
        <f t="shared" si="21"/>
        <v>71.899281437125751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 s="15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5">
        <f t="shared" si="21"/>
        <v>129.81900452488688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 s="15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5">
        <f t="shared" si="21"/>
        <v>44.912863070539416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 s="15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5">
        <f t="shared" si="21"/>
        <v>40.755244755244753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 s="1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5">
        <f t="shared" si="21"/>
        <v>103.52394779771615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 s="15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5">
        <f t="shared" si="21"/>
        <v>125.44827586206897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 s="15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5">
        <f t="shared" si="21"/>
        <v>246.60606060606059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 s="15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5">
        <f t="shared" si="21"/>
        <v>79.401340206185566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 s="15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5">
        <f t="shared" si="21"/>
        <v>86.138613861386133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 s="15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5">
        <f t="shared" si="21"/>
        <v>193.04868913857678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 s="15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5">
        <f t="shared" si="21"/>
        <v>84.023178807947019</v>
      </c>
      <c r="Q361" t="s">
        <v>8309</v>
      </c>
      <c r="R361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 s="15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5">
        <f t="shared" si="21"/>
        <v>139.82758620689654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 s="15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5">
        <f t="shared" si="21"/>
        <v>109.82189265536722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 s="15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5">
        <f t="shared" si="21"/>
        <v>139.53488372093022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 s="1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5">
        <f t="shared" si="21"/>
        <v>347.84615384615387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 s="15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5">
        <f t="shared" si="21"/>
        <v>68.24159292035398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 s="15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5">
        <f t="shared" si="21"/>
        <v>239.93846153846152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 s="15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5">
        <f t="shared" si="21"/>
        <v>287.31343283582089</v>
      </c>
      <c r="Q368" t="s">
        <v>8309</v>
      </c>
      <c r="R368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 s="15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5">
        <f t="shared" si="21"/>
        <v>86.84882352941176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 s="15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5">
        <f t="shared" si="21"/>
        <v>81.84905660377359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 s="15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5">
        <f t="shared" si="21"/>
        <v>42.874970059880241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 s="15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5">
        <f t="shared" si="21"/>
        <v>709.41860465116281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 s="15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5">
        <f t="shared" si="21"/>
        <v>161.25517890772127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 s="15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5">
        <f t="shared" si="21"/>
        <v>41.777777777777779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 s="1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5">
        <f t="shared" si="21"/>
        <v>89.887640449438209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 s="15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5">
        <f t="shared" si="21"/>
        <v>45.051724137931032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 s="15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5">
        <f t="shared" si="21"/>
        <v>42.857142857142854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 s="15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5">
        <f t="shared" si="21"/>
        <v>54.083333333333336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 s="15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5">
        <f t="shared" si="21"/>
        <v>103.21804511278195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 s="15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5">
        <f t="shared" si="21"/>
        <v>40.397590361445786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 s="15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5">
        <f t="shared" si="21"/>
        <v>116.85906040268456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 s="15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5">
        <f t="shared" si="21"/>
        <v>115.51020408163265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 s="15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5">
        <f t="shared" si="21"/>
        <v>104.31274900398407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 s="15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5">
        <f t="shared" si="21"/>
        <v>69.772727272727266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 s="1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5">
        <f t="shared" si="21"/>
        <v>43.020833333333336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 s="15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5">
        <f t="shared" si="21"/>
        <v>58.540469973890339</v>
      </c>
      <c r="Q38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 s="15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5">
        <f t="shared" ref="P387:P450" si="25">E387/L387</f>
        <v>111.79535864978902</v>
      </c>
      <c r="Q387" t="s">
        <v>8309</v>
      </c>
      <c r="R387" t="s">
        <v>8314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 s="15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5">
        <f t="shared" si="25"/>
        <v>46.230769230769234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 s="15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5">
        <f t="shared" si="25"/>
        <v>144.69039145907473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 s="15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5">
        <f t="shared" si="25"/>
        <v>88.845070422535215</v>
      </c>
      <c r="Q390" t="s">
        <v>8309</v>
      </c>
      <c r="R390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 s="15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5">
        <f t="shared" si="25"/>
        <v>81.75107284768211</v>
      </c>
      <c r="Q391" t="s">
        <v>8309</v>
      </c>
      <c r="R391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 s="15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5">
        <f t="shared" si="25"/>
        <v>71.428571428571431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 s="15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5">
        <f t="shared" si="25"/>
        <v>104.25906735751295</v>
      </c>
      <c r="Q393" t="s">
        <v>8309</v>
      </c>
      <c r="R393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 s="15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5">
        <f t="shared" si="25"/>
        <v>90.616504854368927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 s="1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5">
        <f t="shared" si="25"/>
        <v>157.33048433048432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 s="15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5">
        <f t="shared" si="25"/>
        <v>105.18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 s="15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5">
        <f t="shared" si="25"/>
        <v>58.719836956521746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 s="15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5">
        <f t="shared" si="25"/>
        <v>81.632653061224488</v>
      </c>
      <c r="Q398" t="s">
        <v>8309</v>
      </c>
      <c r="R398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">
      <c r="A399">
        <v>397</v>
      </c>
      <c r="B399" s="3" t="s">
        <v>398</v>
      </c>
      <c r="C399" s="3" t="s">
        <v>4507</v>
      </c>
      <c r="D399" s="15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5">
        <f t="shared" si="25"/>
        <v>56.460043668122275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 s="15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5">
        <f t="shared" si="25"/>
        <v>140.1044776119403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 s="15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5">
        <f t="shared" si="25"/>
        <v>224.85263157894738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 s="15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5">
        <f t="shared" si="25"/>
        <v>181.13306451612902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 s="15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5">
        <f t="shared" si="25"/>
        <v>711.04109589041093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 s="15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5">
        <f t="shared" si="25"/>
        <v>65.883720930232556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 s="1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5">
        <f t="shared" si="25"/>
        <v>75.185714285714283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 s="15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5">
        <f t="shared" si="25"/>
        <v>133.14391143911439</v>
      </c>
      <c r="Q406" t="s">
        <v>8309</v>
      </c>
      <c r="R40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 s="15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5">
        <f t="shared" si="25"/>
        <v>55.2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 s="15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5">
        <f t="shared" si="25"/>
        <v>86.163714285714292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 s="15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5">
        <f t="shared" si="25"/>
        <v>92.318181818181813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 s="15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5">
        <f t="shared" si="25"/>
        <v>160.16473684210527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 s="15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5">
        <f t="shared" si="25"/>
        <v>45.6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 s="15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5">
        <f t="shared" si="25"/>
        <v>183.28571428571428</v>
      </c>
      <c r="Q412" t="s">
        <v>8309</v>
      </c>
      <c r="R412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 s="15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5">
        <f t="shared" si="25"/>
        <v>125.78838174273859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 s="15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5">
        <f t="shared" si="25"/>
        <v>57.654545454545456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 s="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5">
        <f t="shared" si="25"/>
        <v>78.660818713450297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 s="15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5">
        <f t="shared" si="25"/>
        <v>91.480769230769226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 s="15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5">
        <f t="shared" si="25"/>
        <v>68.09809523809524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 s="15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5">
        <f t="shared" si="25"/>
        <v>48.086800000000004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 s="15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5">
        <f t="shared" si="25"/>
        <v>202.42307692307693</v>
      </c>
      <c r="Q419" t="s">
        <v>8309</v>
      </c>
      <c r="R419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 s="15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5">
        <f t="shared" si="25"/>
        <v>216.75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 s="15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5">
        <f t="shared" si="25"/>
        <v>110.06849315068493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 s="15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5">
        <f t="shared" si="25"/>
        <v>4.833333333333333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 s="15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5">
        <f t="shared" si="25"/>
        <v>50.166666666666664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 s="15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5">
        <f t="shared" si="25"/>
        <v>35.833333333333336</v>
      </c>
      <c r="Q424" t="s">
        <v>8309</v>
      </c>
      <c r="R424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 s="1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5">
        <f t="shared" si="25"/>
        <v>11.76923076923077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 s="15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5">
        <f t="shared" si="25"/>
        <v>40.78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 s="15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5">
        <f t="shared" si="25"/>
        <v>3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 s="15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5">
        <f t="shared" si="25"/>
        <v>16.625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 s="15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">
        <v>8309</v>
      </c>
      <c r="R429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 s="15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5">
        <f t="shared" si="25"/>
        <v>52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 s="15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 s="15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5">
        <f t="shared" si="25"/>
        <v>4.8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 s="15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5">
        <f t="shared" si="25"/>
        <v>51.875</v>
      </c>
      <c r="Q433" t="s">
        <v>8309</v>
      </c>
      <c r="R433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 s="15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5">
        <f t="shared" si="25"/>
        <v>71.25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 s="1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">
        <v>8309</v>
      </c>
      <c r="R435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 s="15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5">
        <f t="shared" si="25"/>
        <v>62.5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 s="15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5">
        <f t="shared" si="25"/>
        <v>1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 s="15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 s="15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 s="15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5">
        <f t="shared" si="25"/>
        <v>170.54545454545453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 s="15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">
        <v>8309</v>
      </c>
      <c r="R441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">
      <c r="A442">
        <v>440</v>
      </c>
      <c r="B442" s="3" t="s">
        <v>441</v>
      </c>
      <c r="C442" s="3" t="s">
        <v>4550</v>
      </c>
      <c r="D442" s="15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5">
        <f t="shared" si="25"/>
        <v>5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 s="15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 s="15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5">
        <f t="shared" si="25"/>
        <v>393.58823529411762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 s="1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5">
        <f t="shared" si="25"/>
        <v>5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 s="15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5">
        <f t="shared" si="25"/>
        <v>50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 s="15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5">
        <f t="shared" si="25"/>
        <v>1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 s="15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5">
        <f t="shared" si="25"/>
        <v>47.875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 s="15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5">
        <f t="shared" si="25"/>
        <v>5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 s="15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5">
        <f t="shared" si="25"/>
        <v>20.502500000000001</v>
      </c>
      <c r="Q450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 s="15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5">
        <f t="shared" ref="P451:P514" si="29">E451/L451</f>
        <v>9</v>
      </c>
      <c r="Q451" t="s">
        <v>8309</v>
      </c>
      <c r="R451" t="s">
        <v>8315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 s="15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5">
        <f t="shared" si="29"/>
        <v>56.571428571428569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 s="15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 s="15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5">
        <f t="shared" si="29"/>
        <v>40</v>
      </c>
      <c r="Q454" t="s">
        <v>8309</v>
      </c>
      <c r="R454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 s="1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5">
        <f t="shared" si="29"/>
        <v>13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 s="15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5">
        <f t="shared" si="29"/>
        <v>16.399999999999999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 s="15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5">
        <f t="shared" si="29"/>
        <v>22.5</v>
      </c>
      <c r="Q457" t="s">
        <v>8309</v>
      </c>
      <c r="R457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 s="15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5">
        <f t="shared" si="29"/>
        <v>20.333333333333332</v>
      </c>
      <c r="Q458" t="s">
        <v>8309</v>
      </c>
      <c r="R458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 s="15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 s="15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5">
        <f t="shared" si="29"/>
        <v>16.755102040816325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 s="15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5">
        <f t="shared" si="29"/>
        <v>25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 s="15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5">
        <f t="shared" si="29"/>
        <v>12.5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 s="15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 s="15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">
        <v>8309</v>
      </c>
      <c r="R464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 s="1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5">
        <f t="shared" si="29"/>
        <v>113.63636363636364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 s="15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5">
        <f t="shared" si="29"/>
        <v>1</v>
      </c>
      <c r="Q466" t="s">
        <v>8309</v>
      </c>
      <c r="R46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 s="15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5">
        <f t="shared" si="29"/>
        <v>17.25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 s="15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5">
        <f t="shared" si="29"/>
        <v>15.2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 s="15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5">
        <f t="shared" si="29"/>
        <v>110.64102564102564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 s="15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">
        <v>8309</v>
      </c>
      <c r="R470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 s="15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 s="15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5">
        <f t="shared" si="29"/>
        <v>25.5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 s="15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5">
        <f t="shared" si="29"/>
        <v>38.476470588235294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 s="15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5">
        <f t="shared" si="29"/>
        <v>28.2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 s="1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5">
        <f t="shared" si="29"/>
        <v>61.5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 s="15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5">
        <f t="shared" si="29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 s="15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">
      <c r="A478">
        <v>476</v>
      </c>
      <c r="B478" s="3" t="s">
        <v>477</v>
      </c>
      <c r="C478" s="3" t="s">
        <v>4586</v>
      </c>
      <c r="D478" s="15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5">
        <f t="shared" si="29"/>
        <v>39.569274193548388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 s="15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 s="15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 s="15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5">
        <f t="shared" si="29"/>
        <v>88.8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 s="15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5">
        <f t="shared" si="29"/>
        <v>55.457142857142856</v>
      </c>
      <c r="Q482" t="s">
        <v>8309</v>
      </c>
      <c r="R482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 s="15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5">
        <f t="shared" si="29"/>
        <v>87.142857142857139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 s="15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5">
        <f t="shared" si="29"/>
        <v>10</v>
      </c>
      <c r="Q484" t="s">
        <v>8309</v>
      </c>
      <c r="R484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 s="1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5">
        <f t="shared" si="29"/>
        <v>51.224489795918366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 s="15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5">
        <f t="shared" si="29"/>
        <v>13.545454545454545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 s="15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5">
        <f t="shared" si="29"/>
        <v>66.520080000000007</v>
      </c>
      <c r="Q487" t="s">
        <v>8309</v>
      </c>
      <c r="R487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 s="15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5">
        <f t="shared" si="29"/>
        <v>50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 s="15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 s="15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 s="15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5">
        <f t="shared" si="29"/>
        <v>71.666666666666671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 s="15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">
        <v>8309</v>
      </c>
      <c r="R492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 s="15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">
        <v>8309</v>
      </c>
      <c r="R493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 s="15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 s="1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">
        <v>8309</v>
      </c>
      <c r="R495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 s="15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5">
        <f t="shared" si="29"/>
        <v>10.333333333333334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 s="15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 s="15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5">
        <f t="shared" si="29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 s="15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5">
        <f t="shared" si="29"/>
        <v>10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 s="15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5">
        <f t="shared" si="29"/>
        <v>136.09090909090909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">
      <c r="A501">
        <v>499</v>
      </c>
      <c r="B501" s="3" t="s">
        <v>500</v>
      </c>
      <c r="C501" s="3" t="s">
        <v>4609</v>
      </c>
      <c r="D501" s="15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5">
        <f t="shared" si="29"/>
        <v>73.461538461538467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">
      <c r="A502">
        <v>500</v>
      </c>
      <c r="B502" s="3" t="s">
        <v>501</v>
      </c>
      <c r="C502" s="3" t="s">
        <v>4610</v>
      </c>
      <c r="D502" s="15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5">
        <f t="shared" si="29"/>
        <v>53.75</v>
      </c>
      <c r="Q502" t="s">
        <v>8309</v>
      </c>
      <c r="R502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 s="15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 s="15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5">
        <f t="shared" si="29"/>
        <v>57.5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 s="1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5">
        <f t="shared" si="29"/>
        <v>12.666666666666666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 s="15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5">
        <f t="shared" si="29"/>
        <v>67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 s="15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5">
        <f t="shared" si="29"/>
        <v>3.7142857142857144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 s="15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5">
        <f t="shared" si="29"/>
        <v>250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 s="15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5">
        <f t="shared" si="29"/>
        <v>64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 s="15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5">
        <f t="shared" si="29"/>
        <v>133.33333333333334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 s="15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5">
        <f t="shared" si="29"/>
        <v>10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 s="15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 s="15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5">
        <f t="shared" si="29"/>
        <v>30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 s="15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5">
        <f t="shared" si="29"/>
        <v>5.5</v>
      </c>
      <c r="Q514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 s="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5">
        <f t="shared" ref="P515:P578" si="33">E515/L515</f>
        <v>102.38235294117646</v>
      </c>
      <c r="Q515" t="s">
        <v>8309</v>
      </c>
      <c r="R515" t="s">
        <v>8315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 s="15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5">
        <f t="shared" si="33"/>
        <v>16.666666666666668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 s="15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5">
        <f t="shared" si="33"/>
        <v>725.02941176470586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 s="15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 s="15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5">
        <f t="shared" si="33"/>
        <v>68.333333333333329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 s="15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 s="15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5">
        <f t="shared" si="33"/>
        <v>39.228571428571428</v>
      </c>
      <c r="Q521" t="s">
        <v>8309</v>
      </c>
      <c r="R521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 s="15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5">
        <f t="shared" si="33"/>
        <v>150.14705882352942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 s="15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5">
        <f t="shared" si="33"/>
        <v>93.428571428571431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 s="15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5">
        <f t="shared" si="33"/>
        <v>110.96774193548387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 s="1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5">
        <f t="shared" si="33"/>
        <v>71.785714285714292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 s="15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5">
        <f t="shared" si="33"/>
        <v>29.258076923076924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 s="15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5">
        <f t="shared" si="33"/>
        <v>1000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 s="15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5">
        <f t="shared" si="33"/>
        <v>74.347826086956516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 s="15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5">
        <f t="shared" si="33"/>
        <v>63.829113924050631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 s="15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5">
        <f t="shared" si="33"/>
        <v>44.333333333333336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 s="15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5">
        <f t="shared" si="33"/>
        <v>86.944444444444443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 s="15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5">
        <f t="shared" si="33"/>
        <v>126.55172413793103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 s="15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5">
        <f t="shared" si="33"/>
        <v>129.03225806451613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 s="15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5">
        <f t="shared" si="33"/>
        <v>71.242774566473983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 s="1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5">
        <f t="shared" si="33"/>
        <v>117.88235294117646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 s="15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5">
        <f t="shared" si="33"/>
        <v>327.08333333333331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 s="15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5">
        <f t="shared" si="33"/>
        <v>34.745762711864408</v>
      </c>
      <c r="Q537" t="s">
        <v>8316</v>
      </c>
      <c r="R537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 s="15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5">
        <f t="shared" si="33"/>
        <v>100.06410256410257</v>
      </c>
      <c r="Q538" t="s">
        <v>8316</v>
      </c>
      <c r="R538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 s="15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5">
        <f t="shared" si="33"/>
        <v>40.847457627118644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 s="15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5">
        <f t="shared" si="33"/>
        <v>252.01666666666668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 s="15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5">
        <f t="shared" si="33"/>
        <v>25.161000000000001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 s="15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5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 s="15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5">
        <f t="shared" si="33"/>
        <v>25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 s="15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5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 s="1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5">
        <f t="shared" si="33"/>
        <v>35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 s="15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5">
        <f t="shared" si="33"/>
        <v>3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 s="15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5">
        <f t="shared" si="33"/>
        <v>402.70588235294116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 s="15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5">
        <f t="shared" si="33"/>
        <v>26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 s="15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 s="15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5">
        <f t="shared" si="33"/>
        <v>9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 s="15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5">
        <f t="shared" si="33"/>
        <v>8.5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 s="15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5">
        <f t="shared" si="33"/>
        <v>8.75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 s="15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5">
        <f t="shared" si="33"/>
        <v>135.03571428571428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 s="15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 s="1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5">
        <f t="shared" si="33"/>
        <v>20.5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 s="15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5">
        <f t="shared" si="33"/>
        <v>64.36363636363636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 s="15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 s="15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5">
        <f t="shared" si="33"/>
        <v>200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 s="15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5">
        <f t="shared" si="33"/>
        <v>68.3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 s="15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 s="15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5">
        <f t="shared" si="33"/>
        <v>50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 s="15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5">
        <f t="shared" si="33"/>
        <v>4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 s="15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5">
        <f t="shared" si="33"/>
        <v>27.5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 s="15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">
        <v>8318</v>
      </c>
      <c r="R564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 s="1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5">
        <f t="shared" si="33"/>
        <v>34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 s="15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5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 s="15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">
        <v>8318</v>
      </c>
      <c r="R567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 s="15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5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 s="15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 s="15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5">
        <f t="shared" si="33"/>
        <v>49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 s="15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5">
        <f t="shared" si="33"/>
        <v>20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 s="15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5">
        <f t="shared" si="33"/>
        <v>142</v>
      </c>
      <c r="Q572" t="s">
        <v>8318</v>
      </c>
      <c r="R572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 s="15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5">
        <f t="shared" si="33"/>
        <v>53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 s="15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">
        <v>8318</v>
      </c>
      <c r="R574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 s="1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5">
        <f t="shared" si="33"/>
        <v>38.444444444444443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 s="15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5">
        <f t="shared" si="33"/>
        <v>20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 s="15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5">
        <f t="shared" si="33"/>
        <v>64.75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 s="15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5">
        <f t="shared" si="33"/>
        <v>1</v>
      </c>
      <c r="Q578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 s="15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5">
        <f t="shared" ref="P579:P642" si="37">E579/L579</f>
        <v>10</v>
      </c>
      <c r="Q579" t="s">
        <v>8318</v>
      </c>
      <c r="R579" t="s">
        <v>8319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 s="15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5">
        <f t="shared" si="37"/>
        <v>2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 s="15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5">
        <f t="shared" si="37"/>
        <v>35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 s="15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5">
        <f t="shared" si="37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 s="15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 s="15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 s="1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5">
        <f t="shared" si="37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 s="15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5">
        <f t="shared" si="37"/>
        <v>5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 s="15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 s="15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5">
        <f t="shared" si="37"/>
        <v>14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 s="15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5">
        <f t="shared" si="37"/>
        <v>389.28571428571428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 s="15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5">
        <f t="shared" si="37"/>
        <v>150.5</v>
      </c>
      <c r="Q590" t="s">
        <v>8318</v>
      </c>
      <c r="R590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 s="15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5">
        <f t="shared" si="37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 s="15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5">
        <f t="shared" si="37"/>
        <v>24.777777777777779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 s="15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5">
        <f t="shared" si="37"/>
        <v>30.5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 s="15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5">
        <f t="shared" si="37"/>
        <v>250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 s="1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5">
        <f t="shared" si="37"/>
        <v>16.428571428571427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 s="15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5">
        <f t="shared" si="37"/>
        <v>13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 s="15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5">
        <f t="shared" si="37"/>
        <v>53.25</v>
      </c>
      <c r="Q597" t="s">
        <v>8318</v>
      </c>
      <c r="R597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 s="15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5">
        <f t="shared" si="37"/>
        <v>3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 s="15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5">
        <f t="shared" si="37"/>
        <v>10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 s="15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5">
        <f t="shared" si="37"/>
        <v>121.42857142857143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 s="15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5">
        <f t="shared" si="37"/>
        <v>15.5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 s="15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5">
        <f t="shared" si="37"/>
        <v>100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 s="15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5">
        <f t="shared" si="37"/>
        <v>23.333333333333332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 s="15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 s="1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5">
        <f t="shared" si="37"/>
        <v>45.386153846153846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 s="15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 s="15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5">
        <f t="shared" si="37"/>
        <v>16.375</v>
      </c>
      <c r="Q607" t="s">
        <v>8318</v>
      </c>
      <c r="R607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 s="15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5">
        <f t="shared" si="37"/>
        <v>10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 s="15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 s="15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5">
        <f t="shared" si="37"/>
        <v>292.2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 s="15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5">
        <f t="shared" si="37"/>
        <v>5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 s="15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 s="15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 s="15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t="s">
        <v>8318</v>
      </c>
      <c r="R614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 s="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5">
        <f t="shared" si="37"/>
        <v>105.93388429752066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 s="15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 s="15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 s="15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t="s">
        <v>8318</v>
      </c>
      <c r="R618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 s="15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5">
        <f t="shared" si="37"/>
        <v>20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 s="15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 s="15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5">
        <f t="shared" si="37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 s="15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5">
        <f t="shared" si="37"/>
        <v>300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 s="15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5">
        <f t="shared" si="37"/>
        <v>87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 s="15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5">
        <f t="shared" si="37"/>
        <v>37.888888888888886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 s="1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 s="15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 s="15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 s="15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5">
        <f t="shared" si="37"/>
        <v>111.41025641025641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 s="15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5">
        <f t="shared" si="37"/>
        <v>90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 s="15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 s="15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5">
        <f t="shared" si="37"/>
        <v>116.66666666666667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 s="15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5">
        <f t="shared" si="37"/>
        <v>10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 s="15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5">
        <f t="shared" si="37"/>
        <v>76.666666666666671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 s="15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 s="1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5">
        <f t="shared" si="37"/>
        <v>49.8</v>
      </c>
      <c r="Q635" t="s">
        <v>8318</v>
      </c>
      <c r="R635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 s="15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5">
        <f t="shared" si="37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 s="15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5">
        <f t="shared" si="37"/>
        <v>2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 s="15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5">
        <f t="shared" si="37"/>
        <v>4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 s="15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 s="15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5">
        <f t="shared" si="37"/>
        <v>3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 s="15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5">
        <f t="shared" si="37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 s="15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5">
        <f t="shared" si="37"/>
        <v>50.5</v>
      </c>
      <c r="Q642" t="s">
        <v>8318</v>
      </c>
      <c r="R642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 s="15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5">
        <f t="shared" ref="P643:P706" si="41">E643/L643</f>
        <v>151.31746031746033</v>
      </c>
      <c r="Q643" t="s">
        <v>8318</v>
      </c>
      <c r="R643" t="s">
        <v>8320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 s="15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5">
        <f t="shared" si="41"/>
        <v>134.3592456301748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 s="1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5">
        <f t="shared" si="41"/>
        <v>174.02631578947367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 s="15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5">
        <f t="shared" si="41"/>
        <v>73.486268364348675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 s="15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5">
        <f t="shared" si="41"/>
        <v>23.518987341772153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 s="15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5">
        <f t="shared" si="41"/>
        <v>39.074444444444445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 s="15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5">
        <f t="shared" si="41"/>
        <v>125.94117647058823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 s="15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5">
        <f t="shared" si="41"/>
        <v>1644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 s="15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5">
        <f t="shared" si="41"/>
        <v>42.670731707317074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 s="15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5">
        <f t="shared" si="41"/>
        <v>35.125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 s="15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5">
        <f t="shared" si="41"/>
        <v>239.35238095238094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 s="15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5">
        <f t="shared" si="41"/>
        <v>107.64285714285714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 s="1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5">
        <f t="shared" si="41"/>
        <v>95.830623306233065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 s="15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5">
        <f t="shared" si="41"/>
        <v>31.663376110562684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 s="15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5">
        <f t="shared" si="41"/>
        <v>42.886861313868614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 s="15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5">
        <f t="shared" si="41"/>
        <v>122.73563218390805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 s="15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5">
        <f t="shared" si="41"/>
        <v>190.45454545454547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 s="15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5">
        <f t="shared" si="41"/>
        <v>109.33695652173913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 s="15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5">
        <f t="shared" si="41"/>
        <v>143.66666666666666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 s="15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5">
        <f t="shared" si="41"/>
        <v>84.944444444444443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 s="15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5">
        <f t="shared" si="41"/>
        <v>10.555555555555555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 s="15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5">
        <f t="shared" si="41"/>
        <v>39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 s="1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5">
        <f t="shared" si="41"/>
        <v>100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 s="15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5">
        <f t="shared" si="41"/>
        <v>31.172413793103448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 s="15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5">
        <f t="shared" si="41"/>
        <v>155.33333333333334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 s="15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5">
        <f t="shared" si="41"/>
        <v>2</v>
      </c>
      <c r="Q668" t="s">
        <v>8318</v>
      </c>
      <c r="R668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 s="15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5">
        <f t="shared" si="41"/>
        <v>178.92857142857142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 s="15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5">
        <f t="shared" si="41"/>
        <v>27.36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 s="15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5">
        <f t="shared" si="41"/>
        <v>1536.25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 s="15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5">
        <f t="shared" si="41"/>
        <v>84.99677419354839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 s="15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5">
        <f t="shared" si="41"/>
        <v>788.5333333333333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 s="15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5">
        <f t="shared" si="41"/>
        <v>50.29767441860465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 s="1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5">
        <f t="shared" si="41"/>
        <v>68.333333333333329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 s="15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5">
        <f t="shared" si="41"/>
        <v>7.5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 s="15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5">
        <f t="shared" si="41"/>
        <v>34.269230769230766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 s="15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5">
        <f t="shared" si="41"/>
        <v>61.291666666666664</v>
      </c>
      <c r="Q678" t="s">
        <v>8318</v>
      </c>
      <c r="R678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 s="15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5">
        <f t="shared" si="41"/>
        <v>133.25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 s="15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5">
        <f t="shared" si="41"/>
        <v>65.17647058823529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 s="15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5">
        <f t="shared" si="41"/>
        <v>93.90425531914893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 s="15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5">
        <f t="shared" si="41"/>
        <v>150.65116279069767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 s="15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5">
        <f t="shared" si="41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 s="15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5">
        <f t="shared" si="41"/>
        <v>13.25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 s="1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5">
        <f t="shared" si="41"/>
        <v>99.333333333333329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 s="15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5">
        <f t="shared" si="41"/>
        <v>177.39259259259259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 s="15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5">
        <f t="shared" si="41"/>
        <v>55.3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 s="15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 s="15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5">
        <f t="shared" si="41"/>
        <v>591.66666666666663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 s="15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5">
        <f t="shared" si="41"/>
        <v>405.5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 s="15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5">
        <f t="shared" si="41"/>
        <v>343.14732142857144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 s="15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5">
        <f t="shared" si="41"/>
        <v>72.588235294117652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 s="15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5">
        <f t="shared" si="41"/>
        <v>26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 s="15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5">
        <f t="shared" si="41"/>
        <v>6.4975124378109452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 s="1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5">
        <f t="shared" si="41"/>
        <v>119.38513513513513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 s="15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5">
        <f t="shared" si="41"/>
        <v>84.285714285714292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 s="15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5">
        <f t="shared" si="41"/>
        <v>90.857142857142861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 s="15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5">
        <f t="shared" si="41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 s="15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5">
        <f t="shared" si="41"/>
        <v>20.342105263157894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 s="15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5">
        <f t="shared" si="41"/>
        <v>530.68965517241384</v>
      </c>
      <c r="Q700" t="s">
        <v>8318</v>
      </c>
      <c r="R700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 s="15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5">
        <f t="shared" si="41"/>
        <v>120.39184269662923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 s="15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5">
        <f t="shared" si="41"/>
        <v>13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 s="15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5">
        <f t="shared" si="41"/>
        <v>291.33333333333331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 s="15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5">
        <f t="shared" si="41"/>
        <v>124.9191891891892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 s="1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5">
        <f t="shared" si="41"/>
        <v>119.57142857142857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 s="15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5">
        <f t="shared" si="41"/>
        <v>120.25</v>
      </c>
      <c r="Q70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 s="15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5">
        <f t="shared" ref="P707:P770" si="45">E707/L707</f>
        <v>195.4</v>
      </c>
      <c r="Q707" t="s">
        <v>8318</v>
      </c>
      <c r="R707" t="s">
        <v>8320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 s="15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 s="15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5">
        <f t="shared" si="45"/>
        <v>117.69868421052631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 s="15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5">
        <f t="shared" si="45"/>
        <v>23.948509485094849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 s="15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5">
        <f t="shared" si="45"/>
        <v>30.5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 s="15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 s="15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5">
        <f t="shared" si="45"/>
        <v>99.973372781065095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 s="15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5">
        <f t="shared" si="45"/>
        <v>26.25</v>
      </c>
      <c r="Q714" t="s">
        <v>8318</v>
      </c>
      <c r="R714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 s="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5">
        <f t="shared" si="45"/>
        <v>199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 s="15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5">
        <f t="shared" si="45"/>
        <v>80.321428571428569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 s="15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5">
        <f t="shared" si="45"/>
        <v>115.75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 s="15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5">
        <f t="shared" si="45"/>
        <v>44.6875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 s="15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5">
        <f t="shared" si="45"/>
        <v>76.25</v>
      </c>
      <c r="Q719" t="s">
        <v>8318</v>
      </c>
      <c r="R719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 s="15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5">
        <f t="shared" si="45"/>
        <v>22.5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 s="15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5">
        <f t="shared" si="45"/>
        <v>19.399999999999999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 s="15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5">
        <f t="shared" si="45"/>
        <v>66.707317073170728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 s="15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5">
        <f t="shared" si="45"/>
        <v>84.142857142857139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 s="15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5">
        <f t="shared" si="45"/>
        <v>215.72549019607843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 s="1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5">
        <f t="shared" si="45"/>
        <v>54.69</v>
      </c>
      <c r="Q725" t="s">
        <v>8321</v>
      </c>
      <c r="R725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 s="15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5">
        <f t="shared" si="45"/>
        <v>51.62944055944056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 s="15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5">
        <f t="shared" si="45"/>
        <v>143.35714285714286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 s="15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5">
        <f t="shared" si="45"/>
        <v>72.428571428571431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 s="15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5">
        <f t="shared" si="45"/>
        <v>36.530201342281877</v>
      </c>
      <c r="Q729" t="s">
        <v>8321</v>
      </c>
      <c r="R729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">
      <c r="A730">
        <v>728</v>
      </c>
      <c r="B730" s="3" t="s">
        <v>729</v>
      </c>
      <c r="C730" s="3" t="s">
        <v>4838</v>
      </c>
      <c r="D730" s="15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5">
        <f t="shared" si="45"/>
        <v>60.903461538461535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 s="15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5">
        <f t="shared" si="45"/>
        <v>43.55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 s="15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5">
        <f t="shared" si="45"/>
        <v>99.766037735849054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 s="15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5">
        <f t="shared" si="45"/>
        <v>88.732394366197184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 s="15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5">
        <f t="shared" si="45"/>
        <v>4.9230769230769234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 s="1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5">
        <f t="shared" si="45"/>
        <v>17.822485207100591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 s="15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5">
        <f t="shared" si="45"/>
        <v>187.19298245614036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 s="15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5">
        <f t="shared" si="45"/>
        <v>234.80786026200875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 s="15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5">
        <f t="shared" si="45"/>
        <v>105.04629629629629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 s="15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5">
        <f t="shared" si="45"/>
        <v>56.666666666666664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 s="15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5">
        <f t="shared" si="45"/>
        <v>39.048780487804876</v>
      </c>
      <c r="Q740" t="s">
        <v>8321</v>
      </c>
      <c r="R740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 s="15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5">
        <f t="shared" si="45"/>
        <v>68.345323741007192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 s="15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5">
        <f t="shared" si="45"/>
        <v>169.57894736842104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 s="15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5">
        <f t="shared" si="45"/>
        <v>141.42340425531913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 s="15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5">
        <f t="shared" si="45"/>
        <v>67.391304347826093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 s="1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5">
        <f t="shared" si="45"/>
        <v>54.266666666666666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 s="15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5">
        <f t="shared" si="45"/>
        <v>82.516129032258064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 s="15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5">
        <f t="shared" si="45"/>
        <v>53.729729729729726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 s="15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5">
        <f t="shared" si="45"/>
        <v>34.206185567010309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 s="15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5">
        <f t="shared" si="45"/>
        <v>127.32727272727273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 s="15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5">
        <f t="shared" si="45"/>
        <v>45.56818181818182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 s="15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5">
        <f t="shared" si="45"/>
        <v>95.963636363636368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 s="15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5">
        <f t="shared" si="45"/>
        <v>77.271186440677965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 s="15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5">
        <f t="shared" si="45"/>
        <v>57.338709677419352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 s="15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5">
        <f t="shared" si="45"/>
        <v>53.19047619047619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 s="1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5">
        <f t="shared" si="45"/>
        <v>492.30769230769232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 s="15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5">
        <f t="shared" si="45"/>
        <v>42.346938775510203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 s="15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5">
        <f t="shared" si="45"/>
        <v>37.466029411764708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 s="15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5">
        <f t="shared" si="45"/>
        <v>37.454545454545453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 s="15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5">
        <f t="shared" si="45"/>
        <v>33.055555555555557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 s="15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5">
        <f t="shared" si="45"/>
        <v>134.21052631578948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 s="15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5">
        <f t="shared" si="45"/>
        <v>51.474747474747474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 s="15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 s="15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5">
        <f t="shared" si="45"/>
        <v>39.166666666666664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 s="15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 s="1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5">
        <f t="shared" si="45"/>
        <v>5</v>
      </c>
      <c r="Q765" t="s">
        <v>8321</v>
      </c>
      <c r="R765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 s="15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 s="15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5">
        <f t="shared" si="45"/>
        <v>57.295454545454547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 s="15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 s="15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5">
        <f t="shared" si="45"/>
        <v>59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 s="15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e">
        <f t="shared" si="45"/>
        <v>#DIV/0!</v>
      </c>
      <c r="Q770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 s="15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5">
        <f t="shared" ref="P771:P834" si="49">E771/L771</f>
        <v>31.846153846153847</v>
      </c>
      <c r="Q771" t="s">
        <v>8321</v>
      </c>
      <c r="R771" t="s">
        <v>8323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 s="15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t="s">
        <v>8321</v>
      </c>
      <c r="R772" t="s">
        <v>8323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 s="15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5">
        <f t="shared" si="49"/>
        <v>10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 s="15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5">
        <f t="shared" si="49"/>
        <v>50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 s="1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5">
        <f t="shared" si="49"/>
        <v>16</v>
      </c>
      <c r="Q775" t="s">
        <v>8321</v>
      </c>
      <c r="R775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 s="15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5">
        <f t="shared" si="49"/>
        <v>39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 s="15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5">
        <f t="shared" si="49"/>
        <v>34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 s="15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5">
        <f t="shared" si="49"/>
        <v>63.122807017543863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 s="15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5">
        <f t="shared" si="49"/>
        <v>7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 s="15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5">
        <f t="shared" si="49"/>
        <v>2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 s="15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5">
        <f t="shared" si="49"/>
        <v>66.666666666666671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 s="15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5">
        <f t="shared" si="49"/>
        <v>38.518518518518519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 s="15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5">
        <f t="shared" si="49"/>
        <v>42.609200000000001</v>
      </c>
      <c r="Q783" t="s">
        <v>8324</v>
      </c>
      <c r="R783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 s="15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5">
        <f t="shared" si="49"/>
        <v>50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 s="1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5">
        <f t="shared" si="49"/>
        <v>63.485714285714288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 s="15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5">
        <f t="shared" si="49"/>
        <v>102.5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 s="15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5">
        <f t="shared" si="49"/>
        <v>31.142758620689655</v>
      </c>
      <c r="Q787" t="s">
        <v>8324</v>
      </c>
      <c r="R787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 s="15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5">
        <f t="shared" si="49"/>
        <v>162.27272727272728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 s="15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5">
        <f t="shared" si="49"/>
        <v>80.588235294117652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 s="15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5">
        <f t="shared" si="49"/>
        <v>59.85441176470588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 s="15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5">
        <f t="shared" si="49"/>
        <v>132.85714285714286</v>
      </c>
      <c r="Q791" t="s">
        <v>8324</v>
      </c>
      <c r="R791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 s="15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5">
        <f t="shared" si="49"/>
        <v>92.547820512820508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 s="15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5">
        <f t="shared" si="49"/>
        <v>60.859375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 s="15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5">
        <f t="shared" si="49"/>
        <v>41.851833333333339</v>
      </c>
      <c r="Q794" t="s">
        <v>8324</v>
      </c>
      <c r="R794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 s="1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5">
        <f t="shared" si="49"/>
        <v>88.325937499999995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 s="15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5">
        <f t="shared" si="49"/>
        <v>158.96226415094338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 s="15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5">
        <f t="shared" si="49"/>
        <v>85.054347826086953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 s="15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5">
        <f t="shared" si="49"/>
        <v>112.61111111111111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 s="15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5">
        <f t="shared" si="49"/>
        <v>45.436619718309856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 s="15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5">
        <f t="shared" si="49"/>
        <v>46.218390804597703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 s="15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5">
        <f t="shared" si="49"/>
        <v>178.60714285714286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 s="15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5">
        <f t="shared" si="49"/>
        <v>40.75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 s="15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5">
        <f t="shared" si="49"/>
        <v>43.733921568627444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 s="15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5">
        <f t="shared" si="49"/>
        <v>81.066666666666663</v>
      </c>
      <c r="Q804" t="s">
        <v>8324</v>
      </c>
      <c r="R804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 s="1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5">
        <f t="shared" si="49"/>
        <v>74.60526315789474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 s="15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5">
        <f t="shared" si="49"/>
        <v>305.55555555555554</v>
      </c>
      <c r="Q806" t="s">
        <v>8324</v>
      </c>
      <c r="R80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 s="15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5">
        <f t="shared" si="49"/>
        <v>58.333333333333336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 s="15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5">
        <f t="shared" si="49"/>
        <v>117.67605633802818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 s="15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5">
        <f t="shared" si="49"/>
        <v>73.771929824561397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 s="15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5">
        <f t="shared" si="49"/>
        <v>104.65116279069767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 s="15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5">
        <f t="shared" si="49"/>
        <v>79.82692307692308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 s="15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5">
        <f t="shared" si="49"/>
        <v>58.333333333333336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 s="15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5">
        <f t="shared" si="49"/>
        <v>86.666666666666671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 s="15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5">
        <f t="shared" si="49"/>
        <v>27.606060606060606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 s="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5">
        <f t="shared" si="49"/>
        <v>24.999375000000001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 s="15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5">
        <f t="shared" si="49"/>
        <v>45.464285714285715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 s="15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5">
        <f t="shared" si="49"/>
        <v>99.534883720930239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 s="15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5">
        <f t="shared" si="49"/>
        <v>39.31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 s="15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5">
        <f t="shared" si="49"/>
        <v>89.419999999999987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 s="15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5">
        <f t="shared" si="49"/>
        <v>28.684210526315791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 s="15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5">
        <f t="shared" si="49"/>
        <v>31.071428571428573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 s="15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5">
        <f t="shared" si="49"/>
        <v>70.55263157894737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 s="15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5">
        <f t="shared" si="49"/>
        <v>224.12820512820514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 s="15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5">
        <f t="shared" si="49"/>
        <v>51.811594202898547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 s="1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5">
        <f t="shared" si="49"/>
        <v>43.515151515151516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 s="15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5">
        <f t="shared" si="49"/>
        <v>39.816666666666663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 s="15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5">
        <f t="shared" si="49"/>
        <v>126.8080808080808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 s="15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5">
        <f t="shared" si="49"/>
        <v>113.87755102040816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 s="15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5">
        <f t="shared" si="49"/>
        <v>28.181818181818183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 s="15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5">
        <f t="shared" si="49"/>
        <v>36.60526315789474</v>
      </c>
      <c r="Q830" t="s">
        <v>8324</v>
      </c>
      <c r="R830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 s="15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5">
        <f t="shared" si="49"/>
        <v>32.5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 s="15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5">
        <f t="shared" si="49"/>
        <v>60.65625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 s="15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5">
        <f t="shared" si="49"/>
        <v>175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 s="15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5">
        <f t="shared" si="49"/>
        <v>97.993896103896105</v>
      </c>
      <c r="Q834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 s="1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5">
        <f t="shared" ref="P835:P898" si="53">E835/L835</f>
        <v>148.78048780487805</v>
      </c>
      <c r="Q835" t="s">
        <v>8324</v>
      </c>
      <c r="R835" t="s">
        <v>8325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 s="15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5">
        <f t="shared" si="53"/>
        <v>96.08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 s="15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5">
        <f t="shared" si="53"/>
        <v>58.625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 s="15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5">
        <f t="shared" si="53"/>
        <v>109.70695652173914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 s="15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5">
        <f t="shared" si="53"/>
        <v>49.112903225806448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 s="15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5">
        <f t="shared" si="53"/>
        <v>47.672131147540981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 s="15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5">
        <f t="shared" si="53"/>
        <v>60.737812499999997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 s="15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5">
        <f t="shared" si="53"/>
        <v>63.37715789473684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 s="15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5">
        <f t="shared" si="53"/>
        <v>53.893617021276597</v>
      </c>
      <c r="Q843" t="s">
        <v>8324</v>
      </c>
      <c r="R843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 s="15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5">
        <f t="shared" si="53"/>
        <v>66.871794871794876</v>
      </c>
      <c r="Q844" t="s">
        <v>8324</v>
      </c>
      <c r="R844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 s="1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5">
        <f t="shared" si="53"/>
        <v>63.102362204724407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 s="15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5">
        <f t="shared" si="53"/>
        <v>36.628930817610062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 s="15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5">
        <f t="shared" si="53"/>
        <v>34.005706214689269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 s="15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5">
        <f t="shared" si="53"/>
        <v>28.553404255319148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 s="15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5">
        <f t="shared" si="53"/>
        <v>10</v>
      </c>
      <c r="Q849" t="s">
        <v>8324</v>
      </c>
      <c r="R849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 s="15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5">
        <f t="shared" si="53"/>
        <v>18.75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 s="15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5">
        <f t="shared" si="53"/>
        <v>41.704347826086959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 s="15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5">
        <f t="shared" si="53"/>
        <v>46.669172932330824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 s="15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5">
        <f t="shared" si="53"/>
        <v>37.271428571428572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 s="15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5">
        <f t="shared" si="53"/>
        <v>59.258064516129032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 s="1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5">
        <f t="shared" si="53"/>
        <v>30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">
      <c r="A856">
        <v>854</v>
      </c>
      <c r="B856" s="3" t="s">
        <v>855</v>
      </c>
      <c r="C856" s="3" t="s">
        <v>4964</v>
      </c>
      <c r="D856" s="15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5">
        <f t="shared" si="53"/>
        <v>65.8623246492986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 s="15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5">
        <f t="shared" si="53"/>
        <v>31.914893617021278</v>
      </c>
      <c r="Q857" t="s">
        <v>8324</v>
      </c>
      <c r="R857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 s="15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5">
        <f t="shared" si="53"/>
        <v>19.464285714285715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 s="15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5">
        <f t="shared" si="53"/>
        <v>50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 s="15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5">
        <f t="shared" si="53"/>
        <v>22.737763157894737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 s="15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5">
        <f t="shared" si="53"/>
        <v>42.724489795918366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 s="15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5">
        <f t="shared" si="53"/>
        <v>52.916666666666664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 s="15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5">
        <f t="shared" si="53"/>
        <v>50.5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 s="15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5">
        <f t="shared" si="53"/>
        <v>42.5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">
      <c r="A865">
        <v>863</v>
      </c>
      <c r="B865" s="3" t="s">
        <v>864</v>
      </c>
      <c r="C865" s="3" t="s">
        <v>4973</v>
      </c>
      <c r="D865" s="1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5">
        <f t="shared" si="53"/>
        <v>18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 s="15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5">
        <f t="shared" si="53"/>
        <v>34.177215189873415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 s="15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5">
        <f t="shared" si="53"/>
        <v>22.5</v>
      </c>
      <c r="Q867" t="s">
        <v>8324</v>
      </c>
      <c r="R867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 s="15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5">
        <f t="shared" si="53"/>
        <v>58.18181818181818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 s="15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5">
        <f t="shared" si="53"/>
        <v>109.18181818181819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 s="15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5">
        <f t="shared" si="53"/>
        <v>50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 s="15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5">
        <f t="shared" si="53"/>
        <v>346.66666666666669</v>
      </c>
      <c r="Q871" t="s">
        <v>8324</v>
      </c>
      <c r="R871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 s="15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5">
        <f t="shared" si="53"/>
        <v>12.4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 s="15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5">
        <f t="shared" si="53"/>
        <v>27.083333333333332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 s="15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5">
        <f t="shared" si="53"/>
        <v>32.5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 s="1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5">
        <f t="shared" si="53"/>
        <v>9</v>
      </c>
      <c r="Q875" t="s">
        <v>8324</v>
      </c>
      <c r="R875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 s="15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5">
        <f t="shared" si="53"/>
        <v>34.761904761904759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">
      <c r="A877">
        <v>875</v>
      </c>
      <c r="B877" s="3" t="s">
        <v>876</v>
      </c>
      <c r="C877" s="3" t="s">
        <v>4985</v>
      </c>
      <c r="D877" s="15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 s="15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5">
        <f t="shared" si="53"/>
        <v>28.577777777777779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 s="15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5">
        <f t="shared" si="53"/>
        <v>46.586206896551722</v>
      </c>
      <c r="Q879" t="s">
        <v>8324</v>
      </c>
      <c r="R879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 s="15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5">
        <f t="shared" si="53"/>
        <v>32.5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 s="15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5">
        <f t="shared" si="53"/>
        <v>21.466666666666665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 s="15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5">
        <f t="shared" si="53"/>
        <v>14.125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 s="15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5">
        <f t="shared" si="53"/>
        <v>30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 s="15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5">
        <f t="shared" si="53"/>
        <v>21.571428571428573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 s="1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5">
        <f t="shared" si="53"/>
        <v>83.375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 s="15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5">
        <f t="shared" si="53"/>
        <v>10</v>
      </c>
      <c r="Q886" t="s">
        <v>8324</v>
      </c>
      <c r="R88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 s="15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5">
        <f t="shared" si="53"/>
        <v>35.714285714285715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 s="15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5">
        <f t="shared" si="53"/>
        <v>29.285714285714285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 s="15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 s="15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5">
        <f t="shared" si="53"/>
        <v>18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 s="15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5">
        <f t="shared" si="53"/>
        <v>73.760000000000005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 s="15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5">
        <f t="shared" si="53"/>
        <v>31.25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 s="15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5">
        <f t="shared" si="53"/>
        <v>28.888888888888889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 s="15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5">
        <f t="shared" si="53"/>
        <v>143.8235294117647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 s="1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5">
        <f t="shared" si="53"/>
        <v>40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 s="15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5">
        <f t="shared" si="53"/>
        <v>147.81132075471697</v>
      </c>
      <c r="Q896" t="s">
        <v>8324</v>
      </c>
      <c r="R89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 s="15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5">
        <f t="shared" si="53"/>
        <v>27.857142857142858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 s="15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5">
        <f t="shared" si="53"/>
        <v>44.444444444444443</v>
      </c>
      <c r="Q898" t="s">
        <v>8324</v>
      </c>
      <c r="R898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 s="15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5" t="e">
        <f t="shared" ref="P899:P962" si="57">E899/L899</f>
        <v>#DIV/0!</v>
      </c>
      <c r="Q899" t="s">
        <v>8324</v>
      </c>
      <c r="R899" t="s">
        <v>8328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 s="15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5">
        <f t="shared" si="57"/>
        <v>35</v>
      </c>
      <c r="Q900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 s="15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5">
        <f t="shared" si="57"/>
        <v>35</v>
      </c>
      <c r="Q901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 s="15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5">
        <f t="shared" si="57"/>
        <v>10.5</v>
      </c>
      <c r="Q902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 s="15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 s="15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5">
        <f t="shared" si="57"/>
        <v>30</v>
      </c>
      <c r="Q904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 s="1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5">
        <f t="shared" si="57"/>
        <v>40</v>
      </c>
      <c r="Q905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 s="15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5">
        <f t="shared" si="57"/>
        <v>50.333333333333336</v>
      </c>
      <c r="Q90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 s="15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5">
        <f t="shared" si="57"/>
        <v>32.666666666666664</v>
      </c>
      <c r="Q907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 s="15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 s="15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 s="15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 s="15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5">
        <f t="shared" si="57"/>
        <v>65</v>
      </c>
      <c r="Q911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 s="15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5">
        <f t="shared" si="57"/>
        <v>24.6</v>
      </c>
      <c r="Q912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 s="15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 s="15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5">
        <f t="shared" si="57"/>
        <v>15</v>
      </c>
      <c r="Q914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 s="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5">
        <f t="shared" si="57"/>
        <v>82.583333333333329</v>
      </c>
      <c r="Q915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 s="15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t="s">
        <v>8324</v>
      </c>
      <c r="R91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 s="15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5">
        <f t="shared" si="57"/>
        <v>41.666666666666664</v>
      </c>
      <c r="Q917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 s="15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 s="15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5">
        <f t="shared" si="57"/>
        <v>30</v>
      </c>
      <c r="Q919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 s="15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5">
        <f t="shared" si="57"/>
        <v>19.600000000000001</v>
      </c>
      <c r="Q920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 s="15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5">
        <f t="shared" si="57"/>
        <v>100</v>
      </c>
      <c r="Q921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 s="15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t="s">
        <v>8324</v>
      </c>
      <c r="R922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 s="15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5">
        <f t="shared" si="57"/>
        <v>231.75</v>
      </c>
      <c r="Q923" t="s">
        <v>8324</v>
      </c>
      <c r="R923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 s="15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5">
        <f t="shared" si="57"/>
        <v>189.33333333333334</v>
      </c>
      <c r="Q924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 s="1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5">
        <f t="shared" si="57"/>
        <v>55</v>
      </c>
      <c r="Q925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 s="15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5">
        <f t="shared" si="57"/>
        <v>21.8</v>
      </c>
      <c r="Q926" t="s">
        <v>8324</v>
      </c>
      <c r="R92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 s="15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5">
        <f t="shared" si="57"/>
        <v>32</v>
      </c>
      <c r="Q927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 s="15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 s="15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 s="15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5">
        <f t="shared" si="57"/>
        <v>56.25</v>
      </c>
      <c r="Q930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 s="15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 s="15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5">
        <f t="shared" si="57"/>
        <v>69</v>
      </c>
      <c r="Q932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 s="15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5">
        <f t="shared" si="57"/>
        <v>18.714285714285715</v>
      </c>
      <c r="Q933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 s="15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5">
        <f t="shared" si="57"/>
        <v>46.033333333333331</v>
      </c>
      <c r="Q934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 s="1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5">
        <f t="shared" si="57"/>
        <v>60</v>
      </c>
      <c r="Q935" t="s">
        <v>8324</v>
      </c>
      <c r="R935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 s="15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5">
        <f t="shared" si="57"/>
        <v>50.666666666666664</v>
      </c>
      <c r="Q93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 s="15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5">
        <f t="shared" si="57"/>
        <v>25</v>
      </c>
      <c r="Q937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 s="15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 s="15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5">
        <f t="shared" si="57"/>
        <v>20</v>
      </c>
      <c r="Q939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 s="15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5">
        <f t="shared" si="57"/>
        <v>25</v>
      </c>
      <c r="Q940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 s="15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5">
        <f t="shared" si="57"/>
        <v>20</v>
      </c>
      <c r="Q941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 s="15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5">
        <f t="shared" si="57"/>
        <v>110.28571428571429</v>
      </c>
      <c r="Q942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 s="15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5">
        <f t="shared" si="57"/>
        <v>37.451612903225808</v>
      </c>
      <c r="Q943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 s="15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5">
        <f t="shared" si="57"/>
        <v>41.75</v>
      </c>
      <c r="Q944" t="s">
        <v>8318</v>
      </c>
      <c r="R944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 s="1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5">
        <f t="shared" si="57"/>
        <v>24.083333333333332</v>
      </c>
      <c r="Q945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 s="15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5">
        <f t="shared" si="57"/>
        <v>69.40625</v>
      </c>
      <c r="Q94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 s="15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5">
        <f t="shared" si="57"/>
        <v>155.25</v>
      </c>
      <c r="Q947" t="s">
        <v>8318</v>
      </c>
      <c r="R947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 s="15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5">
        <f t="shared" si="57"/>
        <v>57.2</v>
      </c>
      <c r="Q948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 s="15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 s="15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5">
        <f t="shared" si="57"/>
        <v>60</v>
      </c>
      <c r="Q950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 s="15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5">
        <f t="shared" si="57"/>
        <v>39</v>
      </c>
      <c r="Q951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 s="15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5">
        <f t="shared" si="57"/>
        <v>58.416666666666664</v>
      </c>
      <c r="Q952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 s="15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5">
        <f t="shared" si="57"/>
        <v>158.63636363636363</v>
      </c>
      <c r="Q953" t="s">
        <v>8318</v>
      </c>
      <c r="R953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 s="15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5">
        <f t="shared" si="57"/>
        <v>99.857142857142861</v>
      </c>
      <c r="Q954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 s="1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5">
        <f t="shared" si="57"/>
        <v>25.2</v>
      </c>
      <c r="Q955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 s="15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5">
        <f t="shared" si="57"/>
        <v>89.191780821917803</v>
      </c>
      <c r="Q95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 s="15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5">
        <f t="shared" si="57"/>
        <v>182.6236559139785</v>
      </c>
      <c r="Q957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 s="15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5">
        <f t="shared" si="57"/>
        <v>50.647058823529413</v>
      </c>
      <c r="Q958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 s="15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5">
        <f t="shared" si="57"/>
        <v>33.285714285714285</v>
      </c>
      <c r="Q959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 s="15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5">
        <f t="shared" si="57"/>
        <v>51.823529411764703</v>
      </c>
      <c r="Q960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 s="15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5">
        <f t="shared" si="57"/>
        <v>113.62573099415205</v>
      </c>
      <c r="Q961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 s="15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5">
        <f t="shared" si="57"/>
        <v>136.46276595744681</v>
      </c>
      <c r="Q962" t="s">
        <v>8318</v>
      </c>
      <c r="R962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 s="15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5">
        <f t="shared" ref="P963:P1026" si="61">E963/L963</f>
        <v>364.35454545454547</v>
      </c>
      <c r="Q963" t="s">
        <v>8318</v>
      </c>
      <c r="R963" t="s">
        <v>8320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 s="15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5">
        <f t="shared" si="61"/>
        <v>19.243243243243242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 s="1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5">
        <f t="shared" si="61"/>
        <v>41.888888888888886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 s="15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5">
        <f t="shared" si="61"/>
        <v>30.310344827586206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 s="15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5">
        <f t="shared" si="61"/>
        <v>49.666666666666664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 s="15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5">
        <f t="shared" si="61"/>
        <v>59.2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 s="15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5">
        <f t="shared" si="61"/>
        <v>43.97530864197531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 s="15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5">
        <f t="shared" si="61"/>
        <v>26.5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 s="15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5">
        <f t="shared" si="61"/>
        <v>1272.7272727272727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 s="15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5">
        <f t="shared" si="61"/>
        <v>164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 s="15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5">
        <f t="shared" si="61"/>
        <v>45.2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 s="15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5">
        <f t="shared" si="61"/>
        <v>153.88888888888889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 s="1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5">
        <f t="shared" si="61"/>
        <v>51.375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 s="15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5">
        <f t="shared" si="61"/>
        <v>93.333333333333329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 s="15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5">
        <f t="shared" si="61"/>
        <v>108.625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 s="15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5">
        <f t="shared" si="61"/>
        <v>160.5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 s="15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5">
        <f t="shared" si="61"/>
        <v>75.75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 s="15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5">
        <f t="shared" si="61"/>
        <v>790.83739837398377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 s="15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5">
        <f t="shared" si="61"/>
        <v>301.93916666666667</v>
      </c>
      <c r="Q981" t="s">
        <v>8318</v>
      </c>
      <c r="R981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 s="15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5">
        <f t="shared" si="61"/>
        <v>47.935483870967744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 s="15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5">
        <f t="shared" si="61"/>
        <v>2.75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 s="15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5">
        <f t="shared" si="61"/>
        <v>1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 s="1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5">
        <f t="shared" si="61"/>
        <v>171.79329608938548</v>
      </c>
      <c r="Q985" t="s">
        <v>8318</v>
      </c>
      <c r="R985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 s="15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5">
        <f t="shared" si="61"/>
        <v>35.333333333333336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 s="15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5">
        <f t="shared" si="61"/>
        <v>82.086956521739125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 s="15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5">
        <f t="shared" si="61"/>
        <v>110.8695652173913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 s="15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5">
        <f t="shared" si="61"/>
        <v>161.21951219512195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 s="15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 s="15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5">
        <f t="shared" si="61"/>
        <v>52.40625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 s="15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5">
        <f t="shared" si="61"/>
        <v>13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 s="15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5">
        <f t="shared" si="61"/>
        <v>30.285714285714285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 s="15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5">
        <f t="shared" si="61"/>
        <v>116.75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 s="1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5">
        <f t="shared" si="61"/>
        <v>89.59693877551021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 s="15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5">
        <f t="shared" si="61"/>
        <v>424.45454545454544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 s="15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5">
        <f t="shared" si="61"/>
        <v>80.666666666666671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 s="15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5">
        <f t="shared" si="61"/>
        <v>13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 s="15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5">
        <f t="shared" si="61"/>
        <v>8.125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 s="15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5">
        <f t="shared" si="61"/>
        <v>153.42794759825327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 s="15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5">
        <f t="shared" si="61"/>
        <v>292.07499999999999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 s="15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5">
        <f t="shared" si="61"/>
        <v>3304</v>
      </c>
      <c r="Q1002" t="s">
        <v>8318</v>
      </c>
      <c r="R1002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 s="15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5">
        <f t="shared" si="61"/>
        <v>1300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 s="15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5">
        <f t="shared" si="61"/>
        <v>134.54545454545453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 s="1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5">
        <f t="shared" si="61"/>
        <v>214.06666666666666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 s="15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5">
        <f t="shared" si="61"/>
        <v>216.33684210526314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 s="15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5">
        <f t="shared" si="61"/>
        <v>932.31055900621118</v>
      </c>
      <c r="Q1007" t="s">
        <v>8318</v>
      </c>
      <c r="R1007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 s="15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5">
        <f t="shared" si="61"/>
        <v>29.25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 s="15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5">
        <f t="shared" si="61"/>
        <v>174.94736842105263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 s="15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5">
        <f t="shared" si="61"/>
        <v>250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 s="15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5">
        <f t="shared" si="61"/>
        <v>65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 s="15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5">
        <f t="shared" si="61"/>
        <v>55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 s="15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5">
        <f t="shared" si="61"/>
        <v>75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 s="15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5">
        <f t="shared" si="61"/>
        <v>1389.3561935483872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 s="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5">
        <f t="shared" si="61"/>
        <v>95.911111111111111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 s="15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5">
        <f t="shared" si="61"/>
        <v>191.25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 s="15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5">
        <f t="shared" si="61"/>
        <v>40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 s="15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5">
        <f t="shared" si="61"/>
        <v>74.78947368421052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 s="15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5">
        <f t="shared" si="61"/>
        <v>161.11830985915492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 s="15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5">
        <f t="shared" si="61"/>
        <v>88.714285714285708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 s="15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5">
        <f t="shared" si="61"/>
        <v>53.25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 s="15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5">
        <f t="shared" si="61"/>
        <v>106.2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 s="15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5">
        <f t="shared" si="61"/>
        <v>22.079728033472804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 s="15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5">
        <f t="shared" si="61"/>
        <v>31.054054054054053</v>
      </c>
      <c r="Q1024" t="s">
        <v>8324</v>
      </c>
      <c r="R1024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 s="1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5">
        <f t="shared" si="61"/>
        <v>36.206106870229007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 s="15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5">
        <f t="shared" si="61"/>
        <v>388.9762295081967</v>
      </c>
      <c r="Q102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 s="15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5">
        <f t="shared" ref="P1027:P1090" si="65">E1027/L1027</f>
        <v>71.848571428571432</v>
      </c>
      <c r="Q1027" t="s">
        <v>8324</v>
      </c>
      <c r="R1027" t="s">
        <v>8329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 s="15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5">
        <f t="shared" si="65"/>
        <v>57.381803278688523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 s="15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5">
        <f t="shared" si="65"/>
        <v>69.666666666666671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 s="15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5">
        <f t="shared" si="65"/>
        <v>45.988235294117644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 s="15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5">
        <f t="shared" si="65"/>
        <v>79.262411347517727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 s="15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5">
        <f t="shared" si="65"/>
        <v>43.031446540880502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 s="15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5">
        <f t="shared" si="65"/>
        <v>108.48484848484848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 s="15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5">
        <f t="shared" si="65"/>
        <v>61.029583333333335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 s="1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5">
        <f t="shared" si="65"/>
        <v>50.592592592592595</v>
      </c>
      <c r="Q1035" t="s">
        <v>8324</v>
      </c>
      <c r="R1035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 s="15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5">
        <f t="shared" si="65"/>
        <v>39.157168674698795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 s="15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5">
        <f t="shared" si="65"/>
        <v>65.15789473684211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 s="15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5">
        <f t="shared" si="65"/>
        <v>23.963127962085309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 s="15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5">
        <f t="shared" si="65"/>
        <v>48.61904761904762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 s="15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5">
        <f t="shared" si="65"/>
        <v>35.73770491803279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 s="15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5">
        <f t="shared" si="65"/>
        <v>21.366666666666667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 s="15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5">
        <f t="shared" si="65"/>
        <v>250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 s="15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t="s">
        <v>8330</v>
      </c>
      <c r="R1043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 s="15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5">
        <f t="shared" si="65"/>
        <v>10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 s="1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5">
        <f t="shared" si="65"/>
        <v>29.236301369863014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 s="15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5">
        <f t="shared" si="65"/>
        <v>3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 s="15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5">
        <f t="shared" si="65"/>
        <v>33.25</v>
      </c>
      <c r="Q1047" t="s">
        <v>8330</v>
      </c>
      <c r="R1047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 s="15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 s="15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5">
        <f t="shared" si="65"/>
        <v>1</v>
      </c>
      <c r="Q1049" t="s">
        <v>8330</v>
      </c>
      <c r="R1049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 s="15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5">
        <f t="shared" si="65"/>
        <v>53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 s="15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 s="15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 s="15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 s="15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 s="1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5">
        <f t="shared" si="65"/>
        <v>15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 s="15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 s="15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 s="15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 s="15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t="s">
        <v>8330</v>
      </c>
      <c r="R1059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 s="15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 s="15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 s="15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5">
        <f t="shared" si="65"/>
        <v>50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 s="15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 s="15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5">
        <f t="shared" si="65"/>
        <v>47.5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 s="1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 s="15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5">
        <f t="shared" si="65"/>
        <v>65.666666666666671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 s="15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5">
        <f t="shared" si="65"/>
        <v>16.2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 s="15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5">
        <f t="shared" si="65"/>
        <v>34.128378378378379</v>
      </c>
      <c r="Q1068" t="s">
        <v>8332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 s="15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5">
        <f t="shared" si="65"/>
        <v>13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 s="15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5">
        <f t="shared" si="65"/>
        <v>11.25</v>
      </c>
      <c r="Q1070" t="s">
        <v>8332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 s="15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5">
        <f t="shared" si="65"/>
        <v>40.476190476190474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 s="15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5">
        <f t="shared" si="65"/>
        <v>35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 s="15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 s="15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5">
        <f t="shared" si="65"/>
        <v>12.75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 s="1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5">
        <f t="shared" si="65"/>
        <v>10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 s="15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5">
        <f t="shared" si="65"/>
        <v>113.56666666666666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 s="15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5">
        <f t="shared" si="65"/>
        <v>15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 s="15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5">
        <f t="shared" si="65"/>
        <v>48.281025641025643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 s="15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5">
        <f t="shared" si="65"/>
        <v>43.976047904191617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 s="15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5">
        <f t="shared" si="65"/>
        <v>9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 s="15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5">
        <f t="shared" si="65"/>
        <v>37.666666666666664</v>
      </c>
      <c r="Q1081" t="s">
        <v>8332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 s="15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5">
        <f t="shared" si="65"/>
        <v>18.581632653061224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 s="15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5">
        <f t="shared" si="65"/>
        <v>3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 s="15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5">
        <f t="shared" si="65"/>
        <v>18.666666666666668</v>
      </c>
      <c r="Q1084" t="s">
        <v>8332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 s="1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5">
        <f t="shared" si="65"/>
        <v>410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 s="15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 s="15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5">
        <f t="shared" si="65"/>
        <v>114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 s="15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5">
        <f t="shared" si="65"/>
        <v>7.5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 s="15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t="s">
        <v>8332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 s="15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5">
        <f t="shared" si="65"/>
        <v>43.41727891156463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 s="15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5">
        <f t="shared" ref="P1091:P1154" si="69">E1091/L1091</f>
        <v>23.959183673469386</v>
      </c>
      <c r="Q1091" t="s">
        <v>8332</v>
      </c>
      <c r="R1091" t="s">
        <v>8333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 s="15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5">
        <f t="shared" si="69"/>
        <v>5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 s="15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5">
        <f t="shared" si="69"/>
        <v>12.5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 s="15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5">
        <f t="shared" si="69"/>
        <v>3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 s="1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5">
        <f t="shared" si="69"/>
        <v>10.5625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 s="15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5">
        <f t="shared" si="69"/>
        <v>122.00037037037038</v>
      </c>
      <c r="Q1096" t="s">
        <v>8332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 s="15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5">
        <f t="shared" si="69"/>
        <v>267.80851063829789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 s="15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5">
        <f t="shared" si="69"/>
        <v>74.206896551724142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 s="15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5">
        <f t="shared" si="69"/>
        <v>6.7142857142857144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 s="15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5">
        <f t="shared" si="69"/>
        <v>81.954545454545453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 s="15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5">
        <f t="shared" si="69"/>
        <v>25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 s="15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5">
        <f t="shared" si="69"/>
        <v>10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 s="15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5">
        <f t="shared" si="69"/>
        <v>6.833333333333333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 s="15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5">
        <f t="shared" si="69"/>
        <v>17.708333333333332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 s="1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5">
        <f t="shared" si="69"/>
        <v>16.2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 s="15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5">
        <f t="shared" si="69"/>
        <v>80.297297297297291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 s="15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5">
        <f t="shared" si="69"/>
        <v>71.55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 s="15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5">
        <f t="shared" si="69"/>
        <v>23.571428571428573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 s="15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 s="15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5">
        <f t="shared" si="69"/>
        <v>34.88095238095238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 s="15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5">
        <f t="shared" si="69"/>
        <v>15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 s="15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5">
        <f t="shared" si="69"/>
        <v>23.181818181818183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 s="15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5">
        <f t="shared" si="69"/>
        <v>1</v>
      </c>
      <c r="Q1113" t="s">
        <v>8332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 s="15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5">
        <f t="shared" si="69"/>
        <v>100.23371794871794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 s="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5">
        <f t="shared" si="69"/>
        <v>5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 s="15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5">
        <f t="shared" si="69"/>
        <v>3.3333333333333335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 s="15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5">
        <f t="shared" si="69"/>
        <v>13.25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 s="15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5">
        <f t="shared" si="69"/>
        <v>17.852</v>
      </c>
      <c r="Q1118" t="s">
        <v>8332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 s="15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5">
        <f t="shared" si="69"/>
        <v>10.375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 s="15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5">
        <f t="shared" si="69"/>
        <v>36.333333333333336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 s="15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5">
        <f t="shared" si="69"/>
        <v>5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 s="15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 s="15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5">
        <f t="shared" si="69"/>
        <v>5.8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 s="15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 s="1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5">
        <f t="shared" si="69"/>
        <v>3.6666666666666665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 s="15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5">
        <f t="shared" si="69"/>
        <v>60.714285714285715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 s="15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 s="15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5">
        <f t="shared" si="69"/>
        <v>5</v>
      </c>
      <c r="Q1128" t="s">
        <v>8332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 s="15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5">
        <f t="shared" si="69"/>
        <v>25.434782608695652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 s="15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5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 s="15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5">
        <f t="shared" si="69"/>
        <v>10.5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 s="15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5">
        <f t="shared" si="69"/>
        <v>3.6666666666666665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 s="15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 s="15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5">
        <f t="shared" si="69"/>
        <v>110.61538461538461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 s="1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5">
        <f t="shared" si="69"/>
        <v>20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 s="15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5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 s="15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5">
        <f t="shared" si="69"/>
        <v>50</v>
      </c>
      <c r="Q1137" t="s">
        <v>8332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 s="15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5">
        <f t="shared" si="69"/>
        <v>45</v>
      </c>
      <c r="Q1138" t="s">
        <v>8332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 s="15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5">
        <f t="shared" si="69"/>
        <v>253.2051282051282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 s="15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5">
        <f t="shared" si="69"/>
        <v>31.25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 s="15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5">
        <f t="shared" si="69"/>
        <v>5</v>
      </c>
      <c r="Q1141" t="s">
        <v>8332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 s="15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 s="15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 s="15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t="s">
        <v>8332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 s="1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5">
        <f t="shared" si="69"/>
        <v>23.25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 s="15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 s="15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5">
        <f t="shared" si="69"/>
        <v>100</v>
      </c>
      <c r="Q1147" t="s">
        <v>8335</v>
      </c>
      <c r="R1147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 s="15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5">
        <f t="shared" si="69"/>
        <v>44.166666666666664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 s="15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 s="15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5">
        <f t="shared" si="69"/>
        <v>24.333333333333332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 s="15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5">
        <f t="shared" si="69"/>
        <v>37.5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 s="15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5">
        <f t="shared" si="69"/>
        <v>42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 s="15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t="s">
        <v>8335</v>
      </c>
      <c r="R1153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 s="15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5">
        <f t="shared" si="69"/>
        <v>60.733333333333334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 s="1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5">
        <f t="shared" ref="P1155:P1218" si="73">E1155/L1155</f>
        <v>50</v>
      </c>
      <c r="Q1155" t="s">
        <v>8335</v>
      </c>
      <c r="R1155" t="s">
        <v>8336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 s="15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5">
        <f t="shared" si="73"/>
        <v>108.33333333333333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 s="15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5">
        <f t="shared" si="73"/>
        <v>23.5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 s="15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 s="15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5">
        <f t="shared" si="73"/>
        <v>50.333333333333336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 s="15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5">
        <f t="shared" si="73"/>
        <v>11.666666666666666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 s="15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 s="15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5">
        <f t="shared" si="73"/>
        <v>60.789473684210527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 s="15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 s="15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5">
        <f t="shared" si="73"/>
        <v>17.5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 s="1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 s="15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 s="15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5">
        <f t="shared" si="73"/>
        <v>82.82</v>
      </c>
      <c r="Q1167" t="s">
        <v>8335</v>
      </c>
      <c r="R1167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 s="15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5">
        <f t="shared" si="73"/>
        <v>358.875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 s="15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5">
        <f t="shared" si="73"/>
        <v>61.1875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 s="15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5">
        <f t="shared" si="73"/>
        <v>340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 s="15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5">
        <f t="shared" si="73"/>
        <v>5.666666666666667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 s="15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5">
        <f t="shared" si="73"/>
        <v>50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 s="15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5">
        <f t="shared" si="73"/>
        <v>25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 s="15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t="s">
        <v>8335</v>
      </c>
      <c r="R1174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 s="1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5">
        <f t="shared" si="73"/>
        <v>30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 s="15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5">
        <f t="shared" si="73"/>
        <v>46.631578947368418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 s="15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5">
        <f t="shared" si="73"/>
        <v>65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 s="15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5">
        <f t="shared" si="73"/>
        <v>10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 s="15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 s="15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5">
        <f t="shared" si="73"/>
        <v>5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 s="15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5">
        <f t="shared" si="73"/>
        <v>640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 s="15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5">
        <f t="shared" si="73"/>
        <v>69.117647058823536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 s="15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5">
        <f t="shared" si="73"/>
        <v>1.3333333333333333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 s="15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5">
        <f t="shared" si="73"/>
        <v>10.5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 s="1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5">
        <f t="shared" si="73"/>
        <v>33.333333333333336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 s="15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5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 s="15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5">
        <f t="shared" si="73"/>
        <v>118.73873873873873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 s="15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5">
        <f t="shared" si="73"/>
        <v>65.081300813008127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 s="15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5">
        <f t="shared" si="73"/>
        <v>130.15714285714284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 s="15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5">
        <f t="shared" si="73"/>
        <v>37.776470588235291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 s="15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5">
        <f t="shared" si="73"/>
        <v>112.79069767441861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 s="15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5">
        <f t="shared" si="73"/>
        <v>51.92307692307692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 s="15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5">
        <f t="shared" si="73"/>
        <v>89.242424242424249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 s="15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5">
        <f t="shared" si="73"/>
        <v>19.333333333333332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 s="1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5">
        <f t="shared" si="73"/>
        <v>79.967032967032964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 s="15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5">
        <f t="shared" si="73"/>
        <v>56.414565826330531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 s="15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5">
        <f t="shared" si="73"/>
        <v>79.411764705882348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 s="15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5">
        <f t="shared" si="73"/>
        <v>76.439453125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 s="15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5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 s="15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5">
        <f t="shared" si="73"/>
        <v>54.616766467065865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 s="15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5">
        <f t="shared" si="73"/>
        <v>299.22222222222223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 s="15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5">
        <f t="shared" si="73"/>
        <v>58.533980582524272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 s="15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5">
        <f t="shared" si="73"/>
        <v>55.371801801801809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 s="15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5">
        <f t="shared" si="73"/>
        <v>183.80442804428046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 s="1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5">
        <f t="shared" si="73"/>
        <v>165.34653465346534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 s="15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5">
        <f t="shared" si="73"/>
        <v>234.78947368421052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 s="15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5">
        <f t="shared" si="73"/>
        <v>211.48387096774192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 s="15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5">
        <f t="shared" si="73"/>
        <v>32.34375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 s="15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5">
        <f t="shared" si="73"/>
        <v>123.37588652482269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 s="15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5">
        <f t="shared" si="73"/>
        <v>207.06666666666666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 s="15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5">
        <f t="shared" si="73"/>
        <v>138.2608695652174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 s="15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5">
        <f t="shared" si="73"/>
        <v>493.81553398058253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 s="15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5">
        <f t="shared" si="73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 s="15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5">
        <f t="shared" si="73"/>
        <v>38.867469879518069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 s="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5">
        <f t="shared" si="73"/>
        <v>61.527777777777779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 s="15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5">
        <f t="shared" si="73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 s="15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5">
        <f t="shared" si="73"/>
        <v>71.592003642987251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 s="15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5">
        <f t="shared" si="73"/>
        <v>91.882882882882882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 s="15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5">
        <f t="shared" ref="P1219:P1282" si="77">E1219/L1219</f>
        <v>148.57377049180329</v>
      </c>
      <c r="Q1219" t="s">
        <v>8337</v>
      </c>
      <c r="R1219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 s="15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5">
        <f t="shared" si="77"/>
        <v>174.2134831460674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 s="15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5">
        <f t="shared" si="77"/>
        <v>102.86166007905139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 s="15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5">
        <f t="shared" si="77"/>
        <v>111.17857142857143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 s="15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5">
        <f t="shared" si="77"/>
        <v>23.796213592233013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 s="15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5">
        <f t="shared" si="77"/>
        <v>81.268115942028984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 s="1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5">
        <f t="shared" si="77"/>
        <v>116.21465968586388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 s="15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5">
        <f t="shared" si="77"/>
        <v>58.888888888888886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 s="15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5">
        <f t="shared" si="77"/>
        <v>44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 s="15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5">
        <f t="shared" si="77"/>
        <v>48.424999999999997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 s="15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 s="15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5">
        <f t="shared" si="77"/>
        <v>61.041666666666664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 s="15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5">
        <f t="shared" si="77"/>
        <v>25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 s="15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 s="15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 s="15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5">
        <f t="shared" si="77"/>
        <v>40</v>
      </c>
      <c r="Q1234" t="s">
        <v>8324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 s="1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5">
        <f t="shared" si="77"/>
        <v>19.333333333333332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 s="15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 s="15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5">
        <f t="shared" si="77"/>
        <v>35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 s="15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 s="15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 s="15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5">
        <f t="shared" si="77"/>
        <v>59.333333333333336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 s="15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 s="15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5">
        <f t="shared" si="77"/>
        <v>30.125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 s="15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5">
        <f t="shared" si="77"/>
        <v>74.617647058823536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 s="15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5">
        <f t="shared" si="77"/>
        <v>5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 s="1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5">
        <f t="shared" si="77"/>
        <v>44.5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 s="15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5">
        <f t="shared" si="77"/>
        <v>46.133333333333333</v>
      </c>
      <c r="Q1246" t="s">
        <v>8324</v>
      </c>
      <c r="R124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 s="15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5">
        <f t="shared" si="77"/>
        <v>141.47058823529412</v>
      </c>
      <c r="Q1247" t="s">
        <v>8324</v>
      </c>
      <c r="R1247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 s="15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5">
        <f t="shared" si="77"/>
        <v>75.483870967741936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 s="15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5">
        <f t="shared" si="77"/>
        <v>85.5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 s="15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5">
        <f t="shared" si="77"/>
        <v>64.254237288135599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 s="15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5">
        <f t="shared" si="77"/>
        <v>64.46913580246914</v>
      </c>
      <c r="Q1251" t="s">
        <v>8324</v>
      </c>
      <c r="R1251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 s="15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5">
        <f t="shared" si="77"/>
        <v>118.2007874015748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 s="15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5">
        <f t="shared" si="77"/>
        <v>82.540540540540547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 s="15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5">
        <f t="shared" si="77"/>
        <v>34.170212765957444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 s="1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5">
        <f t="shared" si="77"/>
        <v>42.73322081575246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 s="15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5">
        <f t="shared" si="77"/>
        <v>94.489361702127653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 s="15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5">
        <f t="shared" si="77"/>
        <v>55.697247706422019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 s="15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5">
        <f t="shared" si="77"/>
        <v>98.030831024930734</v>
      </c>
      <c r="Q1258" t="s">
        <v>8324</v>
      </c>
      <c r="R1258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 s="15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5">
        <f t="shared" si="77"/>
        <v>92.102272727272734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 s="15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5">
        <f t="shared" si="77"/>
        <v>38.175462686567165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 s="15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5">
        <f t="shared" si="77"/>
        <v>27.145833333333332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 s="15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5">
        <f t="shared" si="77"/>
        <v>50.689189189189186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 s="15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5">
        <f t="shared" si="77"/>
        <v>38.942307692307693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 s="15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5">
        <f t="shared" si="77"/>
        <v>77.638095238095232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 s="1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5">
        <f t="shared" si="77"/>
        <v>43.536585365853661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 s="15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5">
        <f t="shared" si="77"/>
        <v>31.823529411764707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 s="15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5">
        <f t="shared" si="77"/>
        <v>63.184393939393942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 s="15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5">
        <f t="shared" si="77"/>
        <v>190.9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 s="15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5">
        <f t="shared" si="77"/>
        <v>140.85534591194968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 s="15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5">
        <f t="shared" si="77"/>
        <v>76.92307692307692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 s="15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5">
        <f t="shared" si="77"/>
        <v>99.15533980582525</v>
      </c>
      <c r="Q1271" t="s">
        <v>8324</v>
      </c>
      <c r="R1271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 s="15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5">
        <f t="shared" si="77"/>
        <v>67.881656804733723</v>
      </c>
      <c r="Q1272" t="s">
        <v>8324</v>
      </c>
      <c r="R1272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 s="15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5">
        <f t="shared" si="77"/>
        <v>246.29032258064515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 s="15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5">
        <f t="shared" si="77"/>
        <v>189.28571428571428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 s="1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5">
        <f t="shared" si="77"/>
        <v>76.666666666666671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 s="15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5">
        <f t="shared" si="77"/>
        <v>82.963254817987149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 s="15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5">
        <f t="shared" si="77"/>
        <v>62.522107969151669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 s="15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5">
        <f t="shared" si="77"/>
        <v>46.06808823529412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 s="15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5">
        <f t="shared" si="77"/>
        <v>38.543946731234868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 s="15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5">
        <f t="shared" si="77"/>
        <v>53.005263157894738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 s="15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5">
        <f t="shared" si="77"/>
        <v>73.355396825396824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 s="15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5">
        <f t="shared" si="77"/>
        <v>127.97523076923076</v>
      </c>
      <c r="Q1282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 s="15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5">
        <f t="shared" ref="P1283:P1346" si="81">E1283/L1283</f>
        <v>104.72972972972973</v>
      </c>
      <c r="Q1283" t="s">
        <v>8324</v>
      </c>
      <c r="R1283" t="s">
        <v>8325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 s="15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5">
        <f t="shared" si="81"/>
        <v>67.671532846715323</v>
      </c>
      <c r="Q1284" t="s">
        <v>8324</v>
      </c>
      <c r="R1284" t="s">
        <v>8325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 s="1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5">
        <f t="shared" si="81"/>
        <v>95.931818181818187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 s="15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5">
        <f t="shared" si="81"/>
        <v>65.161290322580641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 s="15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5">
        <f t="shared" si="81"/>
        <v>32.269841269841272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 s="15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5">
        <f t="shared" si="81"/>
        <v>81.25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 s="15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5">
        <f t="shared" si="81"/>
        <v>24.2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 s="15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5">
        <f t="shared" si="81"/>
        <v>65.868852459016395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 s="15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5">
        <f t="shared" si="81"/>
        <v>36.07692307692308</v>
      </c>
      <c r="Q1291" t="s">
        <v>8316</v>
      </c>
      <c r="R1291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 s="15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5">
        <f t="shared" si="81"/>
        <v>44.186046511627907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 s="15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5">
        <f t="shared" si="81"/>
        <v>104.07142857142857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 s="15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5">
        <f t="shared" si="81"/>
        <v>35.96153846153846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 s="1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5">
        <f t="shared" si="81"/>
        <v>127.79166666666667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 s="15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5">
        <f t="shared" si="81"/>
        <v>27.727272727272727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 s="15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5">
        <f t="shared" si="81"/>
        <v>39.828125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 s="15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5">
        <f t="shared" si="81"/>
        <v>52.173913043478258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 s="15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5">
        <f t="shared" si="81"/>
        <v>92.037815126050418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 s="15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5">
        <f t="shared" si="81"/>
        <v>63.424242424242422</v>
      </c>
      <c r="Q1300" t="s">
        <v>8316</v>
      </c>
      <c r="R1300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 s="15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5">
        <f t="shared" si="81"/>
        <v>135.625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 s="15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5">
        <f t="shared" si="81"/>
        <v>168.75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 s="15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5">
        <f t="shared" si="81"/>
        <v>70.862068965517238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 s="15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5">
        <f t="shared" si="81"/>
        <v>50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 s="1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5">
        <f t="shared" si="81"/>
        <v>42.214166666666671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 s="15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5">
        <f t="shared" si="81"/>
        <v>152.41346153846155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 s="15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5">
        <f t="shared" si="81"/>
        <v>90.616279069767444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 s="15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5">
        <f t="shared" si="81"/>
        <v>201.60393258426967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 s="15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5">
        <f t="shared" si="81"/>
        <v>127.93333333333334</v>
      </c>
      <c r="Q1309" t="s">
        <v>8318</v>
      </c>
      <c r="R1309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 s="15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5">
        <f t="shared" si="81"/>
        <v>29.894736842105264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 s="15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5">
        <f t="shared" si="81"/>
        <v>367.97142857142859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 s="15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5">
        <f t="shared" si="81"/>
        <v>129.16666666666666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 s="15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5">
        <f t="shared" si="81"/>
        <v>800.7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 s="15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5">
        <f t="shared" si="81"/>
        <v>28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 s="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5">
        <f t="shared" si="81"/>
        <v>102.01639344262296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 s="15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5">
        <f t="shared" si="81"/>
        <v>184.36363636363637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 s="15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5">
        <f t="shared" si="81"/>
        <v>162.91935483870967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 s="15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5">
        <f t="shared" si="81"/>
        <v>1</v>
      </c>
      <c r="Q1318" t="s">
        <v>8318</v>
      </c>
      <c r="R1318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 s="15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5">
        <f t="shared" si="81"/>
        <v>603.52631578947364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 s="15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5">
        <f t="shared" si="81"/>
        <v>45.407407407407405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 s="15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5">
        <f t="shared" si="81"/>
        <v>97.333333333333329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 s="15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5">
        <f t="shared" si="81"/>
        <v>167.66666666666666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 s="15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5">
        <f t="shared" si="81"/>
        <v>859.85714285714289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 s="15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5">
        <f t="shared" si="81"/>
        <v>26.5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 s="1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5">
        <f t="shared" si="81"/>
        <v>30.272727272727273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 s="15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5">
        <f t="shared" si="81"/>
        <v>54.666666666666664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 s="15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5">
        <f t="shared" si="81"/>
        <v>60.75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 s="15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5">
        <f t="shared" si="81"/>
        <v>102.72727272727273</v>
      </c>
      <c r="Q1328" t="s">
        <v>8318</v>
      </c>
      <c r="R1328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 s="15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5">
        <f t="shared" si="81"/>
        <v>41.585365853658537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 s="15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5">
        <f t="shared" si="81"/>
        <v>116.53333333333333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 s="15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5">
        <f t="shared" si="81"/>
        <v>45.333333333333336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 s="15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5">
        <f t="shared" si="81"/>
        <v>157.46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 s="15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5">
        <f t="shared" si="81"/>
        <v>100.5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 s="15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 s="1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 s="15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5">
        <f t="shared" si="81"/>
        <v>51.822463768115945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 s="15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5">
        <f t="shared" si="81"/>
        <v>308.75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 s="15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5">
        <f t="shared" si="81"/>
        <v>379.22767857142856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 s="15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5">
        <f t="shared" si="81"/>
        <v>176.36428571428573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 s="15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5">
        <f t="shared" si="81"/>
        <v>66.066666666666663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 s="15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5">
        <f t="shared" si="81"/>
        <v>89.648648648648646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 s="15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 s="15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5">
        <f t="shared" si="81"/>
        <v>382.39130434782606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 s="15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5">
        <f t="shared" si="81"/>
        <v>100</v>
      </c>
      <c r="Q1344" t="s">
        <v>8318</v>
      </c>
      <c r="R1344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 s="1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5">
        <f t="shared" si="81"/>
        <v>158.35603715170279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 s="15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5">
        <f t="shared" si="81"/>
        <v>40.762589928057551</v>
      </c>
      <c r="Q134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 s="15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5">
        <f t="shared" ref="P1347:P1410" si="85">E1347/L1347</f>
        <v>53.571428571428569</v>
      </c>
      <c r="Q1347" t="s">
        <v>8321</v>
      </c>
      <c r="R1347" t="s">
        <v>8322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 s="15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5">
        <f t="shared" si="85"/>
        <v>48.449664429530202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 s="15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5">
        <f t="shared" si="85"/>
        <v>82.41935483870968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 s="15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5">
        <f t="shared" si="85"/>
        <v>230.19230769230768</v>
      </c>
      <c r="Q1350" t="s">
        <v>8321</v>
      </c>
      <c r="R1350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 s="15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5">
        <f t="shared" si="85"/>
        <v>59.360465116279073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 s="15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5">
        <f t="shared" si="85"/>
        <v>66.698717948717942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 s="15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5">
        <f t="shared" si="85"/>
        <v>168.77500000000001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 s="15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5">
        <f t="shared" si="85"/>
        <v>59.973568281938327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 s="1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5">
        <f t="shared" si="85"/>
        <v>31.80952380952381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 s="15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5">
        <f t="shared" si="85"/>
        <v>24.421875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 s="15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5">
        <f t="shared" si="85"/>
        <v>25.347107438016529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 s="15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5">
        <f t="shared" si="85"/>
        <v>71.443218390804603</v>
      </c>
      <c r="Q1358" t="s">
        <v>8321</v>
      </c>
      <c r="R1358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 s="15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5">
        <f t="shared" si="85"/>
        <v>38.553846153846152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 s="15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5">
        <f t="shared" si="85"/>
        <v>68.367346938775512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 s="15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5">
        <f t="shared" si="85"/>
        <v>40.210526315789473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 s="15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5">
        <f t="shared" si="85"/>
        <v>32.074074074074076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 s="15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5">
        <f t="shared" si="85"/>
        <v>28.632575757575758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 s="15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5">
        <f t="shared" si="85"/>
        <v>43.64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 s="1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5">
        <f t="shared" si="85"/>
        <v>40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 s="15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5">
        <f t="shared" si="85"/>
        <v>346.04166666666669</v>
      </c>
      <c r="Q1366" t="s">
        <v>8324</v>
      </c>
      <c r="R136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 s="15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5">
        <f t="shared" si="85"/>
        <v>81.739130434782609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 s="15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5">
        <f t="shared" si="85"/>
        <v>64.535306122448986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 s="15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5">
        <f t="shared" si="85"/>
        <v>63.477777777777774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 s="15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5">
        <f t="shared" si="85"/>
        <v>63.620689655172413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 s="15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5">
        <f t="shared" si="85"/>
        <v>83.967068965517228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 s="15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5">
        <f t="shared" si="85"/>
        <v>77.75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 s="15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5">
        <f t="shared" si="85"/>
        <v>107.07142857142857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 s="15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5">
        <f t="shared" si="85"/>
        <v>38.75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 s="1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5">
        <f t="shared" si="85"/>
        <v>201.94230769230768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 s="15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5">
        <f t="shared" si="85"/>
        <v>43.060606060606062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 s="15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5">
        <f t="shared" si="85"/>
        <v>62.871559633027523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 s="15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5">
        <f t="shared" si="85"/>
        <v>55.607142857142854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 s="15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5">
        <f t="shared" si="85"/>
        <v>48.70967741935484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 s="15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5">
        <f t="shared" si="85"/>
        <v>30.578947368421051</v>
      </c>
      <c r="Q1380" t="s">
        <v>8324</v>
      </c>
      <c r="R1380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 s="15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5">
        <f t="shared" si="85"/>
        <v>73.907284768211923</v>
      </c>
      <c r="Q1381" t="s">
        <v>8324</v>
      </c>
      <c r="R1381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 s="15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5">
        <f t="shared" si="85"/>
        <v>21.2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 s="15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5">
        <f t="shared" si="85"/>
        <v>73.356164383561648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 s="15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5">
        <f t="shared" si="85"/>
        <v>56.412162162162161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 s="1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5">
        <f t="shared" si="85"/>
        <v>50.247311827956992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 s="15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5">
        <f t="shared" si="85"/>
        <v>68.936507936507937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 s="15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5">
        <f t="shared" si="85"/>
        <v>65.914104477611943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 s="15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5">
        <f t="shared" si="85"/>
        <v>62.5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 s="15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5">
        <f t="shared" si="85"/>
        <v>70.064102564102569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 s="15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5">
        <f t="shared" si="85"/>
        <v>60.181874999999998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 s="15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5">
        <f t="shared" si="85"/>
        <v>21.382352941176471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 s="15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5">
        <f t="shared" si="85"/>
        <v>160.78947368421052</v>
      </c>
      <c r="Q1392" t="s">
        <v>8324</v>
      </c>
      <c r="R1392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 s="15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5">
        <f t="shared" si="85"/>
        <v>42.384615384615387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 s="15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5">
        <f t="shared" si="85"/>
        <v>27.317307692307693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 s="1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5">
        <f t="shared" si="85"/>
        <v>196.82692307692307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 s="15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5">
        <f t="shared" si="85"/>
        <v>53.882352941176471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 s="15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5">
        <f t="shared" si="85"/>
        <v>47.756097560975611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 s="15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5">
        <f t="shared" si="85"/>
        <v>88.191780821917803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 s="15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5">
        <f t="shared" si="85"/>
        <v>72.056962025316452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 s="15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5">
        <f t="shared" si="85"/>
        <v>74.246153846153845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 s="15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5">
        <f t="shared" si="85"/>
        <v>61.701086956521742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 s="15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5">
        <f t="shared" si="85"/>
        <v>17.235294117647058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 s="15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5">
        <f t="shared" si="85"/>
        <v>51.720833333333331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 s="15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5">
        <f t="shared" si="85"/>
        <v>24.150442477876105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 s="1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5">
        <f t="shared" si="85"/>
        <v>62.166666666666664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 s="15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5">
        <f t="shared" si="85"/>
        <v>48.2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 s="15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5">
        <f t="shared" si="85"/>
        <v>6.1764705882352944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 s="15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5">
        <f t="shared" si="85"/>
        <v>5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 s="15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5">
        <f t="shared" si="85"/>
        <v>7.5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 s="15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5">
        <f t="shared" si="85"/>
        <v>12</v>
      </c>
      <c r="Q1410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 s="15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5" t="e">
        <f t="shared" ref="P1411:P1474" si="89">E1411/L1411</f>
        <v>#DIV/0!</v>
      </c>
      <c r="Q1411" t="s">
        <v>8321</v>
      </c>
      <c r="R1411" t="s">
        <v>8340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 s="15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5">
        <f t="shared" si="89"/>
        <v>1</v>
      </c>
      <c r="Q1412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 s="15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5">
        <f t="shared" si="89"/>
        <v>2.3333333333333335</v>
      </c>
      <c r="Q1413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 s="15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5">
        <f t="shared" si="89"/>
        <v>24.615384615384617</v>
      </c>
      <c r="Q1414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 s="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5">
        <f t="shared" si="89"/>
        <v>100</v>
      </c>
      <c r="Q1415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 s="15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5">
        <f t="shared" si="89"/>
        <v>1</v>
      </c>
      <c r="Q141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 s="15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5">
        <f t="shared" si="89"/>
        <v>88.888888888888886</v>
      </c>
      <c r="Q1417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 s="15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 s="15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5">
        <f t="shared" si="89"/>
        <v>27.5</v>
      </c>
      <c r="Q1419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 s="15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5">
        <f t="shared" si="89"/>
        <v>6</v>
      </c>
      <c r="Q1420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 s="15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5">
        <f t="shared" si="89"/>
        <v>44.5</v>
      </c>
      <c r="Q1421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 s="15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5">
        <f t="shared" si="89"/>
        <v>1</v>
      </c>
      <c r="Q1422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 s="15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5">
        <f t="shared" si="89"/>
        <v>100</v>
      </c>
      <c r="Q1423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 s="15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5">
        <f t="shared" si="89"/>
        <v>13</v>
      </c>
      <c r="Q1424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 s="1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5">
        <f t="shared" si="89"/>
        <v>100</v>
      </c>
      <c r="Q1425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 s="15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5">
        <f t="shared" si="89"/>
        <v>109.07142857142857</v>
      </c>
      <c r="Q142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 s="15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 s="15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 s="15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5">
        <f t="shared" si="89"/>
        <v>104.75</v>
      </c>
      <c r="Q1429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 s="15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5">
        <f t="shared" si="89"/>
        <v>15</v>
      </c>
      <c r="Q1430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 s="15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t="s">
        <v>8321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 s="15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5">
        <f t="shared" si="89"/>
        <v>80.599999999999994</v>
      </c>
      <c r="Q1432" t="s">
        <v>8321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 s="15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5">
        <f t="shared" si="89"/>
        <v>115.55319148936171</v>
      </c>
      <c r="Q1433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 s="15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 s="1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5">
        <f t="shared" si="89"/>
        <v>80.5</v>
      </c>
      <c r="Q1435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 s="15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5">
        <f t="shared" si="89"/>
        <v>744.5454545454545</v>
      </c>
      <c r="Q143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 s="15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5">
        <f t="shared" si="89"/>
        <v>7.5</v>
      </c>
      <c r="Q1437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 s="15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5">
        <f t="shared" si="89"/>
        <v>38.5</v>
      </c>
      <c r="Q1438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 s="15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5">
        <f t="shared" si="89"/>
        <v>36.68181818181818</v>
      </c>
      <c r="Q1439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 s="15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5">
        <f t="shared" si="89"/>
        <v>75</v>
      </c>
      <c r="Q1440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 s="15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5">
        <f t="shared" si="89"/>
        <v>30</v>
      </c>
      <c r="Q1441" t="s">
        <v>8321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 s="15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5">
        <f t="shared" si="89"/>
        <v>1</v>
      </c>
      <c r="Q1442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 s="15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5">
        <f t="shared" si="89"/>
        <v>673.33333333333337</v>
      </c>
      <c r="Q1443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 s="15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 s="1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 s="15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 s="15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 s="15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 s="15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5">
        <f t="shared" si="89"/>
        <v>25</v>
      </c>
      <c r="Q1449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 s="15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 s="15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 s="15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5">
        <f t="shared" si="89"/>
        <v>1</v>
      </c>
      <c r="Q1452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 s="15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5">
        <f t="shared" si="89"/>
        <v>1</v>
      </c>
      <c r="Q1453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 s="15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 s="1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 s="15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5">
        <f t="shared" si="89"/>
        <v>15</v>
      </c>
      <c r="Q145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 s="15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5">
        <f t="shared" si="89"/>
        <v>225</v>
      </c>
      <c r="Q1457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 s="15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5">
        <f t="shared" si="89"/>
        <v>48.333333333333336</v>
      </c>
      <c r="Q1458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 s="15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 s="15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 s="15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 s="15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 s="15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5">
        <f t="shared" si="89"/>
        <v>44.66673529411765</v>
      </c>
      <c r="Q1463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 s="15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5">
        <f t="shared" si="89"/>
        <v>28.937999999999999</v>
      </c>
      <c r="Q1464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 s="1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5">
        <f t="shared" si="89"/>
        <v>35.44</v>
      </c>
      <c r="Q1465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 s="15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5">
        <f t="shared" si="89"/>
        <v>34.871794871794869</v>
      </c>
      <c r="Q146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 s="15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5">
        <f t="shared" si="89"/>
        <v>52.622732513451197</v>
      </c>
      <c r="Q1467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 s="15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5">
        <f t="shared" si="89"/>
        <v>69.598266129032254</v>
      </c>
      <c r="Q1468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 s="15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5">
        <f t="shared" si="89"/>
        <v>76.72</v>
      </c>
      <c r="Q1469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 s="15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5">
        <f t="shared" si="89"/>
        <v>33.191126279863482</v>
      </c>
      <c r="Q1470" t="s">
        <v>8321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 s="15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5">
        <f t="shared" si="89"/>
        <v>149.46417445482865</v>
      </c>
      <c r="Q1471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 s="15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5">
        <f t="shared" si="89"/>
        <v>23.172839506172838</v>
      </c>
      <c r="Q1472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 s="15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5">
        <f t="shared" si="89"/>
        <v>96.877551020408163</v>
      </c>
      <c r="Q1473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 s="15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5">
        <f t="shared" si="89"/>
        <v>103.20238095238095</v>
      </c>
      <c r="Q1474" t="s">
        <v>8321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 s="1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5">
        <f t="shared" ref="P1475:P1538" si="93">E1475/L1475</f>
        <v>38.462553191489363</v>
      </c>
      <c r="Q1475" t="s">
        <v>8321</v>
      </c>
      <c r="R1475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 s="15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5">
        <f t="shared" si="93"/>
        <v>44.315789473684212</v>
      </c>
      <c r="Q1476" t="s">
        <v>8321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 s="15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5">
        <f t="shared" si="93"/>
        <v>64.173356009070289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 s="15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5">
        <f t="shared" si="93"/>
        <v>43.333275109170302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 s="15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5">
        <f t="shared" si="93"/>
        <v>90.495934959349597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 s="15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5">
        <f t="shared" si="93"/>
        <v>29.187190495010373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 s="15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5">
        <f t="shared" si="93"/>
        <v>30.95774647887324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 s="15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5">
        <f t="shared" si="93"/>
        <v>92.157795275590544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 s="15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5">
        <f t="shared" si="93"/>
        <v>17.5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 s="15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5">
        <f t="shared" si="93"/>
        <v>5</v>
      </c>
      <c r="Q1484" t="s">
        <v>8321</v>
      </c>
      <c r="R1484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 s="1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5">
        <f t="shared" si="93"/>
        <v>25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 s="15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 s="15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5">
        <f t="shared" si="93"/>
        <v>50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 s="15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5">
        <f t="shared" si="93"/>
        <v>16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 s="15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 s="15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5">
        <f t="shared" si="93"/>
        <v>60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 s="15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 s="15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5">
        <f t="shared" si="93"/>
        <v>47.10526315789474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 s="15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5">
        <f t="shared" si="93"/>
        <v>100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 s="15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5">
        <f t="shared" si="93"/>
        <v>15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 s="1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t="s">
        <v>8321</v>
      </c>
      <c r="R1495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 s="15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5">
        <f t="shared" si="93"/>
        <v>40.454545454545453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 s="15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 s="15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 s="15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5">
        <f t="shared" si="93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 s="15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5">
        <f t="shared" si="93"/>
        <v>19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 s="15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5">
        <f t="shared" si="93"/>
        <v>5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 s="15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5">
        <f t="shared" si="93"/>
        <v>46.733333333333334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 s="15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5">
        <f t="shared" si="93"/>
        <v>97.731073446327684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 s="15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5">
        <f t="shared" si="93"/>
        <v>67.835866261398181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 s="1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5">
        <f t="shared" si="93"/>
        <v>56.98492957746479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 s="15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5">
        <f t="shared" si="93"/>
        <v>67.159851301115239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 s="15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5">
        <f t="shared" si="93"/>
        <v>48.037681159420288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 s="15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5">
        <f t="shared" si="93"/>
        <v>38.860465116279073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 s="15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5">
        <f t="shared" si="93"/>
        <v>78.181818181818187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 s="15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5">
        <f t="shared" si="93"/>
        <v>97.113744075829388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 s="15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5">
        <f t="shared" si="93"/>
        <v>110.39397959183674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 s="15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5">
        <f t="shared" si="93"/>
        <v>39.91506172839506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 s="15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5">
        <f t="shared" si="93"/>
        <v>75.975728155339809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 s="15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5">
        <f t="shared" si="93"/>
        <v>58.379104477611939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 s="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5">
        <f t="shared" si="93"/>
        <v>55.82093023255814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 s="15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5">
        <f t="shared" si="93"/>
        <v>151.24431818181819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 s="15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5">
        <f t="shared" si="93"/>
        <v>849.67027027027029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 s="15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5">
        <f t="shared" si="93"/>
        <v>159.24137931034483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 s="15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5">
        <f t="shared" si="93"/>
        <v>39.507317073170732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 s="15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5">
        <f t="shared" si="93"/>
        <v>130.52966101694915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 s="15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5">
        <f t="shared" si="93"/>
        <v>64.156896551724131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 s="15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5">
        <f t="shared" si="93"/>
        <v>111.52694610778443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 s="15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5">
        <f t="shared" si="93"/>
        <v>170.44680851063831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 s="15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5">
        <f t="shared" si="93"/>
        <v>133.7391592920354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 s="1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5">
        <f t="shared" si="93"/>
        <v>95.834024896265561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 s="15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5">
        <f t="shared" si="93"/>
        <v>221.78571428571428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 s="15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5">
        <f t="shared" si="93"/>
        <v>32.315357142857138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 s="15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5">
        <f t="shared" si="93"/>
        <v>98.839285714285708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 s="15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5">
        <f t="shared" si="93"/>
        <v>55.222142857142863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 s="15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5">
        <f t="shared" si="93"/>
        <v>52.793750000000003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 s="15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5">
        <f t="shared" si="93"/>
        <v>135.66666666666666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 s="15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5">
        <f t="shared" si="93"/>
        <v>53.991990846681922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 s="15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5">
        <f t="shared" si="93"/>
        <v>56.643835616438359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 s="15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5">
        <f t="shared" si="93"/>
        <v>82.316326530612244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 s="1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5">
        <f t="shared" si="93"/>
        <v>88.26081081081081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 s="15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5">
        <f t="shared" si="93"/>
        <v>84.905149051490511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 s="15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5">
        <f t="shared" si="93"/>
        <v>48.154545454545456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 s="15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5">
        <f t="shared" si="93"/>
        <v>66.015406593406595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 s="15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5">
        <f t="shared" ref="P1539:P1602" si="97">E1539/L1539</f>
        <v>96.375</v>
      </c>
      <c r="Q1539" t="s">
        <v>8337</v>
      </c>
      <c r="R1539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 s="15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5">
        <f t="shared" si="97"/>
        <v>156.17391304347825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 s="15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5">
        <f t="shared" si="97"/>
        <v>95.764859154929582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 s="15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5">
        <f t="shared" si="97"/>
        <v>180.40816326530611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 s="15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5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 s="15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5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 s="1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5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 s="15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 s="15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5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 s="15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5">
        <f t="shared" si="97"/>
        <v>26.272727272727273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 s="15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 s="15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5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 s="15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5">
        <f t="shared" si="97"/>
        <v>28.333333333333332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 s="15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5">
        <f t="shared" si="97"/>
        <v>14.428571428571429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 s="15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 s="15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5">
        <f t="shared" si="97"/>
        <v>132.1875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 s="1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 s="15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 s="15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 s="15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5">
        <f t="shared" si="97"/>
        <v>56.416666666666664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 s="15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5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 s="15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5">
        <f t="shared" si="97"/>
        <v>11.666666666666666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 s="15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5">
        <f t="shared" si="97"/>
        <v>50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 s="15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5">
        <f t="shared" si="97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 s="15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5">
        <f t="shared" si="97"/>
        <v>67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 s="15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 s="1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5">
        <f t="shared" si="97"/>
        <v>42.5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 s="15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5">
        <f t="shared" si="97"/>
        <v>10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 s="15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5">
        <f t="shared" si="97"/>
        <v>100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 s="15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5">
        <f t="shared" si="97"/>
        <v>108.05084745762711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 s="15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5">
        <f t="shared" si="97"/>
        <v>26.923076923076923</v>
      </c>
      <c r="Q1569" t="s">
        <v>8321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 s="15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5">
        <f t="shared" si="97"/>
        <v>155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 s="15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 s="15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5">
        <f t="shared" si="97"/>
        <v>47.769230769230766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 s="15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5">
        <f t="shared" si="97"/>
        <v>20</v>
      </c>
      <c r="Q1573" t="s">
        <v>8321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 s="15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5">
        <f t="shared" si="97"/>
        <v>41.666666666666664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 s="1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5">
        <f t="shared" si="97"/>
        <v>74.333333333333329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 s="15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5">
        <f t="shared" si="97"/>
        <v>84.333333333333329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 s="15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5">
        <f t="shared" si="97"/>
        <v>65.457142857142856</v>
      </c>
      <c r="Q1577" t="s">
        <v>8321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 s="15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5">
        <f t="shared" si="97"/>
        <v>65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 s="15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5">
        <f t="shared" si="97"/>
        <v>27.5</v>
      </c>
      <c r="Q1579" t="s">
        <v>8321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 s="15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5">
        <f t="shared" si="97"/>
        <v>51.25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 s="15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5">
        <f t="shared" si="97"/>
        <v>14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 s="15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t="s">
        <v>8321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 s="15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5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 s="15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5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 s="1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5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 s="15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 s="15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5">
        <f t="shared" si="97"/>
        <v>131.66666666666666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 s="15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 s="15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5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 s="15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 s="15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 s="15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5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 s="15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5">
        <f t="shared" si="97"/>
        <v>44.478260869565219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 s="15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 s="1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5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 s="15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5">
        <f t="shared" si="97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 s="15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5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 s="15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5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 s="15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 s="15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5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 s="15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 s="15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5">
        <f t="shared" si="97"/>
        <v>40.777777777777779</v>
      </c>
      <c r="Q1602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 s="15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5">
        <f t="shared" ref="P1603:P1666" si="101">E1603/L1603</f>
        <v>48.325535714285714</v>
      </c>
      <c r="Q1603" t="s">
        <v>8324</v>
      </c>
      <c r="R1603" t="s">
        <v>8325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 s="15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5">
        <f t="shared" si="101"/>
        <v>46.953125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 s="1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5">
        <f t="shared" si="101"/>
        <v>66.688666666666663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 s="15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5">
        <f t="shared" si="101"/>
        <v>48.842857142857142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 s="15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5">
        <f t="shared" si="101"/>
        <v>137.30909090909091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 s="15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5">
        <f t="shared" si="101"/>
        <v>87.829673913043479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 s="15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5">
        <f t="shared" si="101"/>
        <v>70.785365853658533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 s="15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5">
        <f t="shared" si="101"/>
        <v>52.826086956521742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 s="15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5">
        <f t="shared" si="101"/>
        <v>443.75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 s="15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5">
        <f t="shared" si="101"/>
        <v>48.544642857142854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 s="15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5">
        <f t="shared" si="101"/>
        <v>37.074074074074076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 s="15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5">
        <f t="shared" si="101"/>
        <v>50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 s="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5">
        <f t="shared" si="101"/>
        <v>39.03846153846154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 s="15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5">
        <f t="shared" si="101"/>
        <v>66.688311688311686</v>
      </c>
      <c r="Q1616" t="s">
        <v>8324</v>
      </c>
      <c r="R161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 s="15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5">
        <f t="shared" si="101"/>
        <v>67.132352941176464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 s="15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5">
        <f t="shared" si="101"/>
        <v>66.369426751592357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 s="15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5">
        <f t="shared" si="101"/>
        <v>64.620253164556956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 s="15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5">
        <f t="shared" si="101"/>
        <v>58.370370370370374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 s="15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5">
        <f t="shared" si="101"/>
        <v>86.956521739130437</v>
      </c>
      <c r="Q1621" t="s">
        <v>8324</v>
      </c>
      <c r="R1621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 s="15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5">
        <f t="shared" si="101"/>
        <v>66.470588235294116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 s="15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5">
        <f t="shared" si="101"/>
        <v>163.78378378378378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 s="15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5">
        <f t="shared" si="101"/>
        <v>107.98461538461538</v>
      </c>
      <c r="Q1624" t="s">
        <v>8324</v>
      </c>
      <c r="R1624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 s="1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5">
        <f t="shared" si="101"/>
        <v>42.111111111111114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 s="15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5">
        <f t="shared" si="101"/>
        <v>47.2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 s="15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5">
        <f t="shared" si="101"/>
        <v>112.01923076923077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 s="15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5">
        <f t="shared" si="101"/>
        <v>74.953703703703709</v>
      </c>
      <c r="Q1628" t="s">
        <v>8324</v>
      </c>
      <c r="R1628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 s="15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5">
        <f t="shared" si="101"/>
        <v>61.578947368421055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 s="15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5">
        <f t="shared" si="101"/>
        <v>45.875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 s="15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5">
        <f t="shared" si="101"/>
        <v>75.853658536585371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 s="15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5">
        <f t="shared" si="101"/>
        <v>84.206349206349202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 s="15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5">
        <f t="shared" si="101"/>
        <v>117.22556390977444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 s="15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5">
        <f t="shared" si="101"/>
        <v>86.489361702127653</v>
      </c>
      <c r="Q1634" t="s">
        <v>8324</v>
      </c>
      <c r="R1634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 s="1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5">
        <f t="shared" si="101"/>
        <v>172.41379310344828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 s="15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5">
        <f t="shared" si="101"/>
        <v>62.8125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 s="15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5">
        <f t="shared" si="101"/>
        <v>67.729729729729726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 s="15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5">
        <f t="shared" si="101"/>
        <v>53.5632183908046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 s="15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5">
        <f t="shared" si="101"/>
        <v>34.6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 s="15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5">
        <f t="shared" si="101"/>
        <v>38.888888888888886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 s="15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5">
        <f t="shared" si="101"/>
        <v>94.736842105263165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 s="15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5">
        <f t="shared" si="101"/>
        <v>39.967058823529413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 s="15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5">
        <f t="shared" si="101"/>
        <v>97.5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 s="15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5">
        <f t="shared" si="101"/>
        <v>42.857142857142854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 s="1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5">
        <f t="shared" si="101"/>
        <v>168.51351351351352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 s="15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5">
        <f t="shared" si="101"/>
        <v>85.546875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 s="15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5">
        <f t="shared" si="101"/>
        <v>554</v>
      </c>
      <c r="Q1647" t="s">
        <v>8324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 s="15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5">
        <f t="shared" si="101"/>
        <v>26.554216867469879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 s="15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5">
        <f t="shared" si="101"/>
        <v>113.82608695652173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 s="15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5">
        <f t="shared" si="101"/>
        <v>32.011111111111113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 s="15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5">
        <f t="shared" si="101"/>
        <v>47.189259259259259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 s="15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5">
        <f t="shared" si="101"/>
        <v>88.46875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 s="15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5">
        <f t="shared" si="101"/>
        <v>100.75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 s="15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5">
        <f t="shared" si="101"/>
        <v>64.714285714285708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 s="1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5">
        <f t="shared" si="101"/>
        <v>51.854285714285716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 s="15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5">
        <f t="shared" si="101"/>
        <v>38.794117647058826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 s="15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5">
        <f t="shared" si="101"/>
        <v>44.645833333333336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 s="15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5">
        <f t="shared" si="101"/>
        <v>156.77333333333334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 s="15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5">
        <f t="shared" si="101"/>
        <v>118.70339366515837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 s="15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5">
        <f t="shared" si="101"/>
        <v>74.149532710280369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 s="15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5">
        <f t="shared" si="101"/>
        <v>12.533333333333333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 s="15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5">
        <f t="shared" si="101"/>
        <v>27.861111111111111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 s="15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5">
        <f t="shared" si="101"/>
        <v>80.178217821782184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 s="15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5">
        <f t="shared" si="101"/>
        <v>132.43548387096774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 s="1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5">
        <f t="shared" si="101"/>
        <v>33.75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 s="15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5">
        <f t="shared" si="101"/>
        <v>34.384494382022467</v>
      </c>
      <c r="Q1666" t="s">
        <v>8324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 s="15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5">
        <f t="shared" ref="P1667:P1730" si="105">E1667/L1667</f>
        <v>44.956989247311824</v>
      </c>
      <c r="Q1667" t="s">
        <v>8324</v>
      </c>
      <c r="R1667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 s="15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5">
        <f t="shared" si="105"/>
        <v>41.04081632653061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 s="15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5">
        <f t="shared" si="105"/>
        <v>52.597560975609753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 s="15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5">
        <f t="shared" si="105"/>
        <v>70.784482758620683</v>
      </c>
      <c r="Q1670" t="s">
        <v>8324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 s="15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5">
        <f t="shared" si="105"/>
        <v>53.75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 s="15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5">
        <f t="shared" si="105"/>
        <v>44.608695652173914</v>
      </c>
      <c r="Q1672" t="s">
        <v>8324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 s="15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5">
        <f t="shared" si="105"/>
        <v>26.148961038961041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 s="15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5">
        <f t="shared" si="105"/>
        <v>39.183673469387756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 s="1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5">
        <f t="shared" si="105"/>
        <v>45.593220338983052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 s="15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5">
        <f t="shared" si="105"/>
        <v>89.247787610619469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 s="15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5">
        <f t="shared" si="105"/>
        <v>40.416470588235299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 s="15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5">
        <f t="shared" si="105"/>
        <v>82.38095238095238</v>
      </c>
      <c r="Q1678" t="s">
        <v>8324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 s="15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5">
        <f t="shared" si="105"/>
        <v>159.52380952380952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 s="15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5">
        <f t="shared" si="105"/>
        <v>36.244897959183675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 s="15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5">
        <f t="shared" si="105"/>
        <v>62.5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 s="15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5">
        <f t="shared" si="105"/>
        <v>47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 s="15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5">
        <f t="shared" si="105"/>
        <v>74.575090497737563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 s="15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 s="1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5">
        <f t="shared" si="105"/>
        <v>76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 s="15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5">
        <f t="shared" si="105"/>
        <v>86.43564356435644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 s="15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5">
        <f t="shared" si="105"/>
        <v>24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 s="15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5">
        <f t="shared" si="105"/>
        <v>18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 s="15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5">
        <f t="shared" si="105"/>
        <v>80.128205128205124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 s="15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5">
        <f t="shared" si="105"/>
        <v>253.14285714285714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 s="15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5">
        <f t="shared" si="105"/>
        <v>171.42857142857142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 s="15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5">
        <f t="shared" si="105"/>
        <v>57.727272727272727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 s="15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5">
        <f t="shared" si="105"/>
        <v>264.26315789473682</v>
      </c>
      <c r="Q1693" t="s">
        <v>8324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 s="15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5">
        <f t="shared" si="105"/>
        <v>159.33333333333334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 s="1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5">
        <f t="shared" si="105"/>
        <v>35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 s="15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5">
        <f t="shared" si="105"/>
        <v>5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 s="15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5">
        <f t="shared" si="105"/>
        <v>61.086956521739133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 s="15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 s="15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5">
        <f t="shared" si="105"/>
        <v>114.81818181818181</v>
      </c>
      <c r="Q1699" t="s">
        <v>8324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 s="15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 s="15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5">
        <f t="shared" si="105"/>
        <v>54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 s="15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5">
        <f t="shared" si="105"/>
        <v>65.974683544303801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 s="15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5">
        <f t="shared" si="105"/>
        <v>5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 s="15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5">
        <f t="shared" si="105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 s="1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5">
        <f t="shared" si="105"/>
        <v>25.5</v>
      </c>
      <c r="Q1705" t="s">
        <v>8324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 s="15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5">
        <f t="shared" si="105"/>
        <v>118.36363636363636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 s="15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 s="15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 s="15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5">
        <f t="shared" si="105"/>
        <v>54.111111111111114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 s="15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 s="15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5">
        <f t="shared" si="105"/>
        <v>21.25</v>
      </c>
      <c r="Q1711" t="s">
        <v>8324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 s="15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5">
        <f t="shared" si="105"/>
        <v>34</v>
      </c>
      <c r="Q1712" t="s">
        <v>8324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 s="15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5">
        <f t="shared" si="105"/>
        <v>525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 s="15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 s="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5">
        <f t="shared" si="105"/>
        <v>50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 s="15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5">
        <f t="shared" si="105"/>
        <v>115.70588235294117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 s="15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5">
        <f t="shared" si="105"/>
        <v>5.5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 s="15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5">
        <f t="shared" si="105"/>
        <v>50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 s="15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5">
        <f t="shared" si="105"/>
        <v>34.024390243902438</v>
      </c>
      <c r="Q1719" t="s">
        <v>8324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 s="15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5">
        <f t="shared" si="105"/>
        <v>37.5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 s="15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5">
        <f t="shared" si="105"/>
        <v>11.666666666666666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 s="15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5">
        <f t="shared" si="105"/>
        <v>28.125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 s="15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 s="15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5">
        <f t="shared" si="105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 s="1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5">
        <f t="shared" si="105"/>
        <v>216.66666666666666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 s="15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5">
        <f t="shared" si="105"/>
        <v>8.75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 s="15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5">
        <f t="shared" si="105"/>
        <v>62.222222222222221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 s="15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5">
        <f t="shared" si="105"/>
        <v>137.25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 s="15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5">
        <f t="shared" si="105"/>
        <v>1</v>
      </c>
      <c r="Q1729" t="s">
        <v>8324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 s="15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5">
        <f t="shared" si="105"/>
        <v>122.14285714285714</v>
      </c>
      <c r="Q1730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 s="15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5" t="e">
        <f t="shared" ref="P1731:P1794" si="109">E1731/L1731</f>
        <v>#DIV/0!</v>
      </c>
      <c r="Q1731" t="s">
        <v>8324</v>
      </c>
      <c r="R1731" t="s">
        <v>8346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 s="15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t="s">
        <v>8324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 s="15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 s="15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 s="1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 s="15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5">
        <f t="shared" si="109"/>
        <v>1</v>
      </c>
      <c r="Q173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 s="15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5">
        <f t="shared" si="109"/>
        <v>55</v>
      </c>
      <c r="Q1737" t="s">
        <v>8324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 s="15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5">
        <f t="shared" si="109"/>
        <v>22</v>
      </c>
      <c r="Q1738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 s="15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5">
        <f t="shared" si="109"/>
        <v>56.666666666666664</v>
      </c>
      <c r="Q1739" t="s">
        <v>8324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 s="15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5">
        <f t="shared" si="109"/>
        <v>20</v>
      </c>
      <c r="Q1740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 s="15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5">
        <f t="shared" si="109"/>
        <v>1</v>
      </c>
      <c r="Q1741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 s="15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t="s">
        <v>8324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 s="15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5">
        <f t="shared" si="109"/>
        <v>25.576923076923077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 s="15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5">
        <f t="shared" si="109"/>
        <v>63.970588235294116</v>
      </c>
      <c r="Q1744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 s="1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5">
        <f t="shared" si="109"/>
        <v>89.925373134328353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 s="15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5">
        <f t="shared" si="109"/>
        <v>93.071428571428569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 s="15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5">
        <f t="shared" si="109"/>
        <v>89.674157303370791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 s="15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5">
        <f t="shared" si="109"/>
        <v>207.61682242990653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 s="15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5">
        <f t="shared" si="109"/>
        <v>59.408805031446541</v>
      </c>
      <c r="Q1749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 s="15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5">
        <f t="shared" si="109"/>
        <v>358.97237569060775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 s="15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5">
        <f t="shared" si="109"/>
        <v>94.736641221374043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 s="15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5">
        <f t="shared" si="109"/>
        <v>80.647999999999996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 s="15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5">
        <f t="shared" si="109"/>
        <v>168.68852459016392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 s="15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5">
        <f t="shared" si="109"/>
        <v>34.68888888888889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 s="1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5">
        <f t="shared" si="109"/>
        <v>462.85714285714283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 s="15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5">
        <f t="shared" si="109"/>
        <v>104.38888888888889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 s="15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5">
        <f t="shared" si="109"/>
        <v>7.5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 s="15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5">
        <f t="shared" si="109"/>
        <v>47.13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 s="15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5">
        <f t="shared" si="109"/>
        <v>414.28571428571428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 s="15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5">
        <f t="shared" si="109"/>
        <v>42.481481481481481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 s="15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5">
        <f t="shared" si="109"/>
        <v>108.77551020408163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 s="15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5">
        <f t="shared" si="109"/>
        <v>81.098039215686271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 s="15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5">
        <f t="shared" si="109"/>
        <v>51.666666666666664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 s="15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5">
        <f t="shared" si="109"/>
        <v>35.4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 s="1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5">
        <f t="shared" si="109"/>
        <v>103.63559322033899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 s="15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5">
        <f t="shared" si="109"/>
        <v>55.282051282051285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 s="15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5">
        <f t="shared" si="109"/>
        <v>72.16970873786407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 s="15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 s="15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5">
        <f t="shared" si="109"/>
        <v>58.615384615384613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 s="15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5">
        <f t="shared" si="109"/>
        <v>12.466666666666667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 s="15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5">
        <f t="shared" si="109"/>
        <v>49.136363636363633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 s="15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5">
        <f t="shared" si="109"/>
        <v>150.5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 s="15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5">
        <f t="shared" si="109"/>
        <v>35.799999999999997</v>
      </c>
      <c r="Q1773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 s="15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5">
        <f t="shared" si="109"/>
        <v>45.157894736842103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 s="1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5">
        <f t="shared" si="109"/>
        <v>98.78947368421052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 s="15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5">
        <f t="shared" si="109"/>
        <v>88.307692307692307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 s="15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5">
        <f t="shared" si="109"/>
        <v>170.62903225806451</v>
      </c>
      <c r="Q1777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 s="15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5">
        <f t="shared" si="109"/>
        <v>83.75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 s="15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5">
        <f t="shared" si="109"/>
        <v>65.099999999999994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 s="15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5">
        <f t="shared" si="109"/>
        <v>66.333333333333329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 s="15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5">
        <f t="shared" si="109"/>
        <v>104.89473684210526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 s="15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5">
        <f t="shared" si="109"/>
        <v>78.440789473684205</v>
      </c>
      <c r="Q1782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 s="15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5">
        <f t="shared" si="109"/>
        <v>59.041666666666664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 s="15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5">
        <f t="shared" si="109"/>
        <v>71.34210526315789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 s="1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5">
        <f t="shared" si="109"/>
        <v>51.227027027027027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 s="15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5">
        <f t="shared" si="109"/>
        <v>60.242424242424242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 s="15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5">
        <f t="shared" si="109"/>
        <v>44.935185185185183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 s="15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5">
        <f t="shared" si="109"/>
        <v>31.206896551724139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 s="15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5">
        <f t="shared" si="109"/>
        <v>63.875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 s="15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5">
        <f t="shared" si="109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 s="15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5">
        <f t="shared" si="109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 s="15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5">
        <f t="shared" si="109"/>
        <v>109.06666666666666</v>
      </c>
      <c r="Q1792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 s="15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5">
        <f t="shared" si="109"/>
        <v>26.75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 s="15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5">
        <f t="shared" si="109"/>
        <v>109.93525179856115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 s="1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5">
        <f t="shared" ref="P1795:P1858" si="113">E1795/L1795</f>
        <v>20</v>
      </c>
      <c r="Q1795" t="s">
        <v>8337</v>
      </c>
      <c r="R1795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 s="15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5">
        <f t="shared" si="113"/>
        <v>55.388888888888886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 s="15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5">
        <f t="shared" si="113"/>
        <v>133.90123456790124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 s="15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5">
        <f t="shared" si="113"/>
        <v>48.720930232558139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 s="15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5">
        <f t="shared" si="113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 s="15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5">
        <f t="shared" si="113"/>
        <v>58.972972972972975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 s="15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5">
        <f t="shared" si="113"/>
        <v>11.638333333333334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 s="15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5">
        <f t="shared" si="113"/>
        <v>83.716814159292042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 s="15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5">
        <f t="shared" si="113"/>
        <v>63.648648648648646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 s="15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5">
        <f t="shared" si="113"/>
        <v>94.277777777777771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 s="1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5">
        <f t="shared" si="113"/>
        <v>71.86666666666666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 s="15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5">
        <f t="shared" si="113"/>
        <v>104.84615384615384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 s="15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5">
        <f t="shared" si="113"/>
        <v>67.139344262295083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 s="15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5">
        <f t="shared" si="113"/>
        <v>73.875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 s="15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5">
        <f t="shared" si="113"/>
        <v>69.125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 s="15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5">
        <f t="shared" si="113"/>
        <v>120.77083333333333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 s="15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5">
        <f t="shared" si="113"/>
        <v>42.222222222222221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 s="15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5">
        <f t="shared" si="113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 s="15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5">
        <f t="shared" si="113"/>
        <v>1.5384615384615385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 s="15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5">
        <f t="shared" si="113"/>
        <v>37.608695652173914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 s="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 s="15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5">
        <f t="shared" si="113"/>
        <v>42.157142857142858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 s="15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 s="15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5">
        <f t="shared" si="113"/>
        <v>84.833333333333329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 s="15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5">
        <f t="shared" si="113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 s="15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 s="15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5">
        <f t="shared" si="113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 s="15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5">
        <f t="shared" si="113"/>
        <v>213.375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 s="15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5">
        <f t="shared" si="113"/>
        <v>59.162280701754383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 s="15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5">
        <f t="shared" si="113"/>
        <v>27.272727272727273</v>
      </c>
      <c r="Q1824" t="s">
        <v>8324</v>
      </c>
      <c r="R1824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 s="1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5">
        <f t="shared" si="113"/>
        <v>24.575757575757574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 s="15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5">
        <f t="shared" si="113"/>
        <v>75.05</v>
      </c>
      <c r="Q1826" t="s">
        <v>8324</v>
      </c>
      <c r="R182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 s="15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5">
        <f t="shared" si="113"/>
        <v>42.02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 s="15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5">
        <f t="shared" si="113"/>
        <v>53.157894736842103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 s="15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5">
        <f t="shared" si="113"/>
        <v>83.885416666666671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 s="15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5">
        <f t="shared" si="113"/>
        <v>417.33333333333331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 s="15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5">
        <f t="shared" si="113"/>
        <v>75.765151515151516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 s="15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5">
        <f t="shared" si="113"/>
        <v>67.389380530973455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 s="15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5">
        <f t="shared" si="113"/>
        <v>73.571428571428569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 s="15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5">
        <f t="shared" si="113"/>
        <v>25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 s="1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5">
        <f t="shared" si="113"/>
        <v>42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 s="15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5">
        <f t="shared" si="113"/>
        <v>131.16666666666666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 s="15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5">
        <f t="shared" si="113"/>
        <v>47.272727272727273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 s="15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5">
        <f t="shared" si="113"/>
        <v>182.12727272727273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 s="15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5">
        <f t="shared" si="113"/>
        <v>61.366666666666667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 s="15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5">
        <f t="shared" si="113"/>
        <v>35.767499999999998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 s="15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5">
        <f t="shared" si="113"/>
        <v>45.62222222222222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 s="15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5">
        <f t="shared" si="113"/>
        <v>75.384615384615387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 s="15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5">
        <f t="shared" si="113"/>
        <v>50.875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 s="15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5">
        <f t="shared" si="113"/>
        <v>119.28571428571429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 s="1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5">
        <f t="shared" si="113"/>
        <v>92.541865671641801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 s="15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5">
        <f t="shared" si="113"/>
        <v>76.05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 s="15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5">
        <f t="shared" si="113"/>
        <v>52.631578947368418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 s="15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5">
        <f t="shared" si="113"/>
        <v>98.990430622009569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 s="15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5">
        <f t="shared" si="113"/>
        <v>79.526315789473685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 s="15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5">
        <f t="shared" si="113"/>
        <v>134.20833333333334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 s="15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5">
        <f t="shared" si="113"/>
        <v>37.625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 s="15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5">
        <f t="shared" si="113"/>
        <v>51.044692737430168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 s="15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5">
        <f t="shared" si="113"/>
        <v>50.03846153846154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 s="15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5">
        <f t="shared" si="113"/>
        <v>133.93129770992365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 s="1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5">
        <f t="shared" si="113"/>
        <v>58.214285714285715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 s="15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5">
        <f t="shared" si="113"/>
        <v>88.037643678160919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 s="15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5">
        <f t="shared" si="113"/>
        <v>70.576753926701571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 s="15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5">
        <f t="shared" si="113"/>
        <v>53.289473684210527</v>
      </c>
      <c r="Q1858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 s="15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5">
        <f t="shared" ref="P1859:P1922" si="117">E1859/L1859</f>
        <v>136.36363636363637</v>
      </c>
      <c r="Q1859" t="s">
        <v>8324</v>
      </c>
      <c r="R1859" t="s">
        <v>8325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 s="15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5">
        <f t="shared" si="117"/>
        <v>40.547315436241611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 s="15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5">
        <f t="shared" si="117"/>
        <v>70.625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 s="15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5">
        <f t="shared" si="117"/>
        <v>52.684210526315788</v>
      </c>
      <c r="Q1862" t="s">
        <v>8324</v>
      </c>
      <c r="R1862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 s="15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 s="15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5">
        <f t="shared" si="117"/>
        <v>90.9375</v>
      </c>
      <c r="Q1864" t="s">
        <v>8332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 s="1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5">
        <f t="shared" si="117"/>
        <v>5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 s="15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5">
        <f t="shared" si="117"/>
        <v>58.083333333333336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 s="15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5">
        <f t="shared" si="117"/>
        <v>2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 s="15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5">
        <f t="shared" si="117"/>
        <v>62.5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 s="15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5">
        <f t="shared" si="117"/>
        <v>10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 s="15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5">
        <f t="shared" si="117"/>
        <v>71.588235294117652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 s="15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 s="15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5">
        <f t="shared" si="117"/>
        <v>32.81818181818182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 s="15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5">
        <f t="shared" si="117"/>
        <v>49.11578947368421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 s="15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5">
        <f t="shared" si="117"/>
        <v>16.307692307692307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 s="1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5">
        <f t="shared" si="117"/>
        <v>18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 s="15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5">
        <f t="shared" si="117"/>
        <v>13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 s="15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5">
        <f t="shared" si="117"/>
        <v>17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 s="15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t="s">
        <v>8332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 s="15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 s="15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 s="15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5">
        <f t="shared" si="117"/>
        <v>3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 s="15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5">
        <f t="shared" si="117"/>
        <v>41.833333333333336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 s="15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5">
        <f t="shared" si="117"/>
        <v>49.338428571428572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 s="15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5">
        <f t="shared" si="117"/>
        <v>41.728395061728392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 s="1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5">
        <f t="shared" si="117"/>
        <v>32.71875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 s="15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5">
        <f t="shared" si="117"/>
        <v>51.96153846153846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 s="15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5">
        <f t="shared" si="117"/>
        <v>50.685714285714283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 s="15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5">
        <f t="shared" si="117"/>
        <v>42.241379310344826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 s="15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5">
        <f t="shared" si="117"/>
        <v>416.875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 s="15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5">
        <f t="shared" si="117"/>
        <v>46.651685393258425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 s="15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5">
        <f t="shared" si="117"/>
        <v>48.454545454545453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 s="15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5">
        <f t="shared" si="117"/>
        <v>70.5289837398374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 s="15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5">
        <f t="shared" si="117"/>
        <v>87.958333333333329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 s="15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5">
        <f t="shared" si="117"/>
        <v>26.26923076923077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 s="1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5">
        <f t="shared" si="117"/>
        <v>57.777777777777779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 s="15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5">
        <f t="shared" si="117"/>
        <v>57.25</v>
      </c>
      <c r="Q1896" t="s">
        <v>8324</v>
      </c>
      <c r="R189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 s="15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5">
        <f t="shared" si="117"/>
        <v>196.34042553191489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 s="15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5">
        <f t="shared" si="117"/>
        <v>43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 s="15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5">
        <f t="shared" si="117"/>
        <v>35.551912568306008</v>
      </c>
      <c r="Q1899" t="s">
        <v>8324</v>
      </c>
      <c r="R1899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 s="15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5">
        <f t="shared" si="117"/>
        <v>68.80952380952381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 s="15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5">
        <f t="shared" si="117"/>
        <v>28.571428571428573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 s="15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5">
        <f t="shared" si="117"/>
        <v>50.631666666666668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 s="15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5">
        <f t="shared" si="117"/>
        <v>106.8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 s="15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5">
        <f t="shared" si="117"/>
        <v>4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 s="1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5">
        <f t="shared" si="117"/>
        <v>34.097560975609753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 s="15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5">
        <f t="shared" si="117"/>
        <v>25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 s="15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5">
        <f t="shared" si="117"/>
        <v>10.5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 s="15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5">
        <f t="shared" si="117"/>
        <v>215.95959595959596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 s="15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5">
        <f t="shared" si="117"/>
        <v>21.25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 s="15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5">
        <f t="shared" si="117"/>
        <v>108.25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 s="15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5">
        <f t="shared" si="117"/>
        <v>129.97368421052633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 s="15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5">
        <f t="shared" si="117"/>
        <v>117.49473684210527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 s="15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5">
        <f t="shared" si="117"/>
        <v>10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 s="15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5">
        <f t="shared" si="117"/>
        <v>70.595238095238102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 s="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5">
        <f t="shared" si="117"/>
        <v>24.5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 s="15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5">
        <f t="shared" si="117"/>
        <v>30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 s="15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5">
        <f t="shared" si="117"/>
        <v>2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 s="15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5">
        <f t="shared" si="117"/>
        <v>17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 s="15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5">
        <f t="shared" si="117"/>
        <v>2928.9285714285716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 s="15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5">
        <f t="shared" si="117"/>
        <v>28.888888888888889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 s="15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5">
        <f t="shared" si="117"/>
        <v>29.625</v>
      </c>
      <c r="Q1921" t="s">
        <v>8318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 s="15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5">
        <f t="shared" si="117"/>
        <v>40.980952380952381</v>
      </c>
      <c r="Q1922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 s="15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5">
        <f t="shared" ref="P1923:P1986" si="121">E1923/L1923</f>
        <v>54</v>
      </c>
      <c r="Q1923" t="s">
        <v>8324</v>
      </c>
      <c r="R1923" t="s">
        <v>8328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 s="15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5">
        <f t="shared" si="121"/>
        <v>36.109375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 s="1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5">
        <f t="shared" si="121"/>
        <v>23.153846153846153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 s="15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5">
        <f t="shared" si="121"/>
        <v>104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 s="15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5">
        <f t="shared" si="121"/>
        <v>31.826923076923077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 s="15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5">
        <f t="shared" si="121"/>
        <v>27.3896261682243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 s="15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5">
        <f t="shared" si="121"/>
        <v>56.363636363636367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 s="15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5">
        <f t="shared" si="121"/>
        <v>77.352941176470594</v>
      </c>
      <c r="Q1930" t="s">
        <v>8324</v>
      </c>
      <c r="R1930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 s="15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5">
        <f t="shared" si="121"/>
        <v>42.8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 s="15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5">
        <f t="shared" si="121"/>
        <v>48.846153846153847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 s="15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5">
        <f t="shared" si="121"/>
        <v>48.240400000000001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 s="15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5">
        <f t="shared" si="121"/>
        <v>70.212500000000006</v>
      </c>
      <c r="Q1934" t="s">
        <v>8324</v>
      </c>
      <c r="R1934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 s="1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5">
        <f t="shared" si="121"/>
        <v>94.054545454545448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 s="15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5">
        <f t="shared" si="121"/>
        <v>80.272727272727266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 s="15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5">
        <f t="shared" si="121"/>
        <v>54.2</v>
      </c>
      <c r="Q1937" t="s">
        <v>8324</v>
      </c>
      <c r="R1937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 s="15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5">
        <f t="shared" si="121"/>
        <v>60.26903448275862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 s="15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5">
        <f t="shared" si="121"/>
        <v>38.740344827586206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 s="15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5">
        <f t="shared" si="121"/>
        <v>152.54385964912279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 s="15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5">
        <f t="shared" si="121"/>
        <v>115.3125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 s="15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5">
        <f t="shared" si="121"/>
        <v>35.838709677419352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 s="15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5">
        <f t="shared" si="121"/>
        <v>64.570118779438872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 s="15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5">
        <f t="shared" si="121"/>
        <v>87.436000000000007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 s="1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5">
        <f t="shared" si="121"/>
        <v>68.815577078288939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 s="15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5">
        <f t="shared" si="121"/>
        <v>176.200223588597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 s="15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5">
        <f t="shared" si="121"/>
        <v>511.79117647058825</v>
      </c>
      <c r="Q1947" t="s">
        <v>8318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 s="15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5">
        <f t="shared" si="121"/>
        <v>160.44285714285715</v>
      </c>
      <c r="Q1948" t="s">
        <v>8318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 s="15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5">
        <f t="shared" si="121"/>
        <v>35.003043478260871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 s="15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5">
        <f t="shared" si="121"/>
        <v>188.50671378091872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 s="15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5">
        <f t="shared" si="121"/>
        <v>56.204984093319197</v>
      </c>
      <c r="Q1951" t="s">
        <v>8318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 s="15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5">
        <f t="shared" si="121"/>
        <v>51.3054157782516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 s="15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5">
        <f t="shared" si="121"/>
        <v>127.36450839328538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 s="15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5">
        <f t="shared" si="121"/>
        <v>101.85532258064516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 s="1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5">
        <f t="shared" si="121"/>
        <v>230.55782312925169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 s="15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5">
        <f t="shared" si="121"/>
        <v>842.10602409638557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 s="15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5">
        <f t="shared" si="121"/>
        <v>577.27593103448271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 s="15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5">
        <f t="shared" si="121"/>
        <v>483.34246575342468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 s="15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5">
        <f t="shared" si="121"/>
        <v>76.138500000000008</v>
      </c>
      <c r="Q1959" t="s">
        <v>8318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 s="15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5">
        <f t="shared" si="121"/>
        <v>74.107684365781708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 s="15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5">
        <f t="shared" si="121"/>
        <v>36.965660377358489</v>
      </c>
      <c r="Q1961" t="s">
        <v>8318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 s="15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5">
        <f t="shared" si="121"/>
        <v>2500.969696969697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 s="15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5">
        <f t="shared" si="121"/>
        <v>67.690214329454989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 s="15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5">
        <f t="shared" si="121"/>
        <v>63.04738562091503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 s="1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5">
        <f t="shared" si="121"/>
        <v>117.6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 s="15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5">
        <f t="shared" si="121"/>
        <v>180.75185011709601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 s="15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5">
        <f t="shared" si="121"/>
        <v>127.32038834951456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 s="15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5">
        <f t="shared" si="121"/>
        <v>136.6444745538665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 s="15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5">
        <f t="shared" si="121"/>
        <v>182.78024691358024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 s="15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5">
        <f t="shared" si="121"/>
        <v>279.37843137254902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 s="15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5">
        <f t="shared" si="121"/>
        <v>61.375728669846318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 s="15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5">
        <f t="shared" si="121"/>
        <v>80.727532097004286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 s="15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5">
        <f t="shared" si="121"/>
        <v>272.35590732591254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 s="15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5">
        <f t="shared" si="121"/>
        <v>70.848739495798313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 s="1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5">
        <f t="shared" si="121"/>
        <v>247.94003412969283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 s="15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5">
        <f t="shared" si="121"/>
        <v>186.81393034825871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 s="15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5">
        <f t="shared" si="121"/>
        <v>131.98948616600788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 s="15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5">
        <f t="shared" si="121"/>
        <v>29.310782241014799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 s="15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5">
        <f t="shared" si="121"/>
        <v>245.02436053593178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 s="15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5">
        <f t="shared" si="121"/>
        <v>1323.2540463917526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 s="15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5">
        <f t="shared" si="121"/>
        <v>282.65966789667897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 s="15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5">
        <f t="shared" si="121"/>
        <v>91.214401028277635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 s="15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5">
        <f t="shared" si="121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 s="15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 s="1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5">
        <f t="shared" si="121"/>
        <v>88.6875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 s="15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5">
        <f t="shared" si="121"/>
        <v>453.14285714285717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 s="15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5">
        <f t="shared" ref="P1987:P2050" si="125">E1987/L1987</f>
        <v>12.75</v>
      </c>
      <c r="Q1987" t="s">
        <v>8337</v>
      </c>
      <c r="R1987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 s="15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5">
        <f t="shared" si="125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 s="15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5">
        <f t="shared" si="125"/>
        <v>83.428571428571431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 s="15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5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 s="15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5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 s="15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5">
        <f t="shared" si="125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 s="15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5">
        <f t="shared" si="125"/>
        <v>46.666666666666664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 s="15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5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 s="1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 s="15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 s="15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5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 s="15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 s="15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 s="15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5">
        <f t="shared" si="125"/>
        <v>218.33333333333334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 s="15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5">
        <f t="shared" si="125"/>
        <v>33.714285714285715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 s="15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5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 s="15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5">
        <f t="shared" si="125"/>
        <v>128.38790470372632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 s="15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5">
        <f t="shared" si="125"/>
        <v>78.834261818181815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 s="1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5">
        <f t="shared" si="125"/>
        <v>91.764705882352942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 s="15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5">
        <f t="shared" si="125"/>
        <v>331.10237288135596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 s="15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5">
        <f t="shared" si="125"/>
        <v>194.26193717277485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 s="15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5">
        <f t="shared" si="125"/>
        <v>408.97689768976898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 s="15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5">
        <f t="shared" si="125"/>
        <v>84.459270072992695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 s="15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5">
        <f t="shared" si="125"/>
        <v>44.853658536585364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 s="15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5">
        <f t="shared" si="125"/>
        <v>383.3643216080402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 s="15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5">
        <f t="shared" si="125"/>
        <v>55.276856649395505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 s="15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5">
        <f t="shared" si="125"/>
        <v>422.02059732234807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 s="15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5">
        <f t="shared" si="125"/>
        <v>64.180327868852459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 s="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5">
        <f t="shared" si="125"/>
        <v>173.57781674704077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 s="15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5">
        <f t="shared" si="125"/>
        <v>88.601680840609291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 s="15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5">
        <f t="shared" si="125"/>
        <v>50.222283950617282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 s="15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5">
        <f t="shared" si="125"/>
        <v>192.38876826722338</v>
      </c>
      <c r="Q2018" t="s">
        <v>8318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 s="15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5">
        <f t="shared" si="125"/>
        <v>73.416901408450698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 s="15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5">
        <f t="shared" si="125"/>
        <v>147.68495555555555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 s="15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5">
        <f t="shared" si="125"/>
        <v>108.96848314606741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 s="15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5">
        <f t="shared" si="125"/>
        <v>23.647540983606557</v>
      </c>
      <c r="Q2022" t="s">
        <v>8318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 s="15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5">
        <f t="shared" si="125"/>
        <v>147.94736842105263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 s="15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5">
        <f t="shared" si="125"/>
        <v>385.03692307692307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 s="1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5">
        <f t="shared" si="125"/>
        <v>457.39093484419266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 s="15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5">
        <f t="shared" si="125"/>
        <v>222.99047619047619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 s="15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5">
        <f t="shared" si="125"/>
        <v>220.74074074074073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 s="15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5">
        <f t="shared" si="125"/>
        <v>73.503898678414089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 s="15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5">
        <f t="shared" si="125"/>
        <v>223.09647495361781</v>
      </c>
      <c r="Q2029" t="s">
        <v>8318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 s="15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5">
        <f t="shared" si="125"/>
        <v>47.911392405063289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 s="15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5">
        <f t="shared" si="125"/>
        <v>96.063829787234042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 s="15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5">
        <f t="shared" si="125"/>
        <v>118.6144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 s="15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5">
        <f t="shared" si="125"/>
        <v>118.45472440944881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 s="15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5">
        <f t="shared" si="125"/>
        <v>143.21468926553672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 s="1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5">
        <f t="shared" si="125"/>
        <v>282.71518987341773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 s="15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5">
        <f t="shared" si="125"/>
        <v>593.93620078740162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 s="15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5">
        <f t="shared" si="125"/>
        <v>262.15704968944101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 s="15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5">
        <f t="shared" si="125"/>
        <v>46.580778301886795</v>
      </c>
      <c r="Q2038" t="s">
        <v>8318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 s="15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5">
        <f t="shared" si="125"/>
        <v>70.041118881118877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 s="15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5">
        <f t="shared" si="125"/>
        <v>164.90686274509804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 s="15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5">
        <f t="shared" si="125"/>
        <v>449.26385224274406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 s="15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5">
        <f t="shared" si="125"/>
        <v>27.472841328413285</v>
      </c>
      <c r="Q2042" t="s">
        <v>8318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 s="15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5">
        <f t="shared" si="125"/>
        <v>143.97499999999999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 s="15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5">
        <f t="shared" si="125"/>
        <v>88.23571428571428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 s="1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5">
        <f t="shared" si="125"/>
        <v>36.326424870466319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 s="15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5">
        <f t="shared" si="125"/>
        <v>90.177777777777777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 s="15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5">
        <f t="shared" si="125"/>
        <v>152.62361216730039</v>
      </c>
      <c r="Q2047" t="s">
        <v>8318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 s="15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5">
        <f t="shared" si="125"/>
        <v>55.806451612903224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 s="15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5">
        <f t="shared" si="125"/>
        <v>227.85327313769753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 s="15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5">
        <f t="shared" si="125"/>
        <v>91.82989803350327</v>
      </c>
      <c r="Q2050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 s="15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5">
        <f t="shared" ref="P2051:P2114" si="129">E2051/L2051</f>
        <v>80.991037735849048</v>
      </c>
      <c r="Q2051" t="s">
        <v>8318</v>
      </c>
      <c r="R2051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 s="15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5">
        <f t="shared" si="129"/>
        <v>278.39411764705881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 s="15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5">
        <f t="shared" si="129"/>
        <v>43.095041322314053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 s="15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5">
        <f t="shared" si="129"/>
        <v>326.29205175600737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 s="1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5">
        <f t="shared" si="129"/>
        <v>41.743801652892564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 s="15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5">
        <f t="shared" si="129"/>
        <v>64.020933977455712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 s="15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5">
        <f t="shared" si="129"/>
        <v>99.455445544554451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 s="15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5">
        <f t="shared" si="129"/>
        <v>138.49458483754512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 s="15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5">
        <f t="shared" si="129"/>
        <v>45.547792792792798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 s="15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5">
        <f t="shared" si="129"/>
        <v>10.507317073170732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 s="15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5">
        <f t="shared" si="129"/>
        <v>114.76533333333333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 s="15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5">
        <f t="shared" si="129"/>
        <v>35.997067448680355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 s="15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5">
        <f t="shared" si="129"/>
        <v>154.17142857142858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 s="15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5">
        <f t="shared" si="129"/>
        <v>566.38916256157631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 s="1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5">
        <f t="shared" si="129"/>
        <v>120.85714285714286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 s="15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5">
        <f t="shared" si="129"/>
        <v>86.163845492085343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 s="15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5">
        <f t="shared" si="129"/>
        <v>51.212114395886893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 s="15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5">
        <f t="shared" si="129"/>
        <v>67.261538461538464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 s="15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5">
        <f t="shared" si="129"/>
        <v>62.8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 s="15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5">
        <f t="shared" si="129"/>
        <v>346.13118421052633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 s="15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5">
        <f t="shared" si="129"/>
        <v>244.11912547528519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 s="15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5">
        <f t="shared" si="129"/>
        <v>259.25424836601309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 s="15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5">
        <f t="shared" si="129"/>
        <v>201.96402877697841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 s="15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5">
        <f t="shared" si="129"/>
        <v>226.20857142857142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 s="1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5">
        <f t="shared" si="129"/>
        <v>324.69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 s="15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5">
        <f t="shared" si="129"/>
        <v>205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 s="15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5">
        <f t="shared" si="129"/>
        <v>20.465926829268295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 s="15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5">
        <f t="shared" si="129"/>
        <v>116.35303146309367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 s="15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5">
        <f t="shared" si="129"/>
        <v>307.20212765957444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 s="15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5">
        <f t="shared" si="129"/>
        <v>546.6875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 s="15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5">
        <f t="shared" si="129"/>
        <v>47.474464579901152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 s="15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5">
        <f t="shared" si="129"/>
        <v>101.56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 s="15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5">
        <f t="shared" si="129"/>
        <v>72.909090909090907</v>
      </c>
      <c r="Q2083" t="s">
        <v>8324</v>
      </c>
      <c r="R2083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 s="15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5">
        <f t="shared" si="129"/>
        <v>43.710526315789473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 s="1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5">
        <f t="shared" si="129"/>
        <v>34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 s="15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5">
        <f t="shared" si="129"/>
        <v>70.652173913043484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 s="15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5">
        <f t="shared" si="129"/>
        <v>89.301204819277103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 s="15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5">
        <f t="shared" si="129"/>
        <v>115.08571428571429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 s="15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5">
        <f t="shared" si="129"/>
        <v>62.12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 s="15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5">
        <f t="shared" si="129"/>
        <v>46.204266666666669</v>
      </c>
      <c r="Q2090" t="s">
        <v>8324</v>
      </c>
      <c r="R2090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 s="15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5">
        <f t="shared" si="129"/>
        <v>48.54854838709678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 s="15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5">
        <f t="shared" si="129"/>
        <v>57.520187499999999</v>
      </c>
      <c r="Q2092" t="s">
        <v>8324</v>
      </c>
      <c r="R2092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 s="15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5">
        <f t="shared" si="129"/>
        <v>88.147154471544724</v>
      </c>
      <c r="Q2093" t="s">
        <v>8324</v>
      </c>
      <c r="R2093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 s="15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5">
        <f t="shared" si="129"/>
        <v>110.49090909090908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 s="1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5">
        <f t="shared" si="129"/>
        <v>66.826086956521735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 s="15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5">
        <f t="shared" si="129"/>
        <v>58.597222222222221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 s="15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5">
        <f t="shared" si="129"/>
        <v>113.63636363636364</v>
      </c>
      <c r="Q2097" t="s">
        <v>8324</v>
      </c>
      <c r="R2097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 s="15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5">
        <f t="shared" si="129"/>
        <v>43.571428571428569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 s="15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5">
        <f t="shared" si="129"/>
        <v>78.94736842105263</v>
      </c>
      <c r="Q2099" t="s">
        <v>8324</v>
      </c>
      <c r="R2099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 s="15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5">
        <f t="shared" si="129"/>
        <v>188.125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 s="15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5">
        <f t="shared" si="129"/>
        <v>63.031746031746032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 s="15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5">
        <f t="shared" si="129"/>
        <v>30.37037037037037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 s="15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5">
        <f t="shared" si="129"/>
        <v>51.477272727272727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 s="15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5">
        <f t="shared" si="129"/>
        <v>35.789473684210527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 s="1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5">
        <f t="shared" si="129"/>
        <v>98.817391304347822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 s="15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5">
        <f t="shared" si="129"/>
        <v>28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 s="15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5">
        <f t="shared" si="129"/>
        <v>51.313131313131315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 s="15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5">
        <f t="shared" si="129"/>
        <v>53.522727272727273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 s="15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5">
        <f t="shared" si="129"/>
        <v>37.149310344827583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 s="15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5">
        <f t="shared" si="129"/>
        <v>89.895287958115176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 s="15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5">
        <f t="shared" si="129"/>
        <v>106.52500000000001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 s="15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5">
        <f t="shared" si="129"/>
        <v>52.815789473684212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 s="15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5">
        <f t="shared" si="129"/>
        <v>54.615384615384613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 s="15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5">
        <f t="shared" si="129"/>
        <v>27.272727272727273</v>
      </c>
      <c r="Q2114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 s="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5">
        <f t="shared" ref="P2115:P2178" si="133">E2115/L2115</f>
        <v>68.598130841121488</v>
      </c>
      <c r="Q2115" t="s">
        <v>8324</v>
      </c>
      <c r="R2115" t="s">
        <v>8328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 s="15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5">
        <f t="shared" si="133"/>
        <v>35.612244897959187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 s="15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5">
        <f t="shared" si="133"/>
        <v>94.027777777777771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 s="15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5">
        <f t="shared" si="133"/>
        <v>526.45652173913038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 s="15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5">
        <f t="shared" si="133"/>
        <v>50.657142857142858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 s="15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5">
        <f t="shared" si="133"/>
        <v>79.182941176470578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 s="15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5">
        <f t="shared" si="133"/>
        <v>91.590909090909093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 s="15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5">
        <f t="shared" si="133"/>
        <v>116.96275362318841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 s="15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5">
        <f t="shared" si="133"/>
        <v>28.4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 s="15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5">
        <f t="shared" si="133"/>
        <v>103.33333333333333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 s="1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5">
        <f t="shared" si="133"/>
        <v>10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 s="15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5">
        <f t="shared" si="133"/>
        <v>23</v>
      </c>
      <c r="Q2126" t="s">
        <v>8332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 s="15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5">
        <f t="shared" si="133"/>
        <v>31.555555555555557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 s="15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5">
        <f t="shared" si="133"/>
        <v>5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 s="15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5">
        <f t="shared" si="133"/>
        <v>34.220338983050844</v>
      </c>
      <c r="Q2129" t="s">
        <v>8332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 s="15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5">
        <f t="shared" si="133"/>
        <v>25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 s="15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5">
        <f t="shared" si="133"/>
        <v>19.666666666666668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 s="15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5">
        <f t="shared" si="133"/>
        <v>21.25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 s="15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5">
        <f t="shared" si="133"/>
        <v>8.3333333333333339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 s="15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5">
        <f t="shared" si="133"/>
        <v>21.34333333333333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 s="1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5">
        <f t="shared" si="133"/>
        <v>5.333333333333333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 s="15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5">
        <f t="shared" si="133"/>
        <v>34.666666666666664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 s="15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5">
        <f t="shared" si="133"/>
        <v>21.727272727272727</v>
      </c>
      <c r="Q2137" t="s">
        <v>8332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 s="15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5">
        <f t="shared" si="133"/>
        <v>11.922499999999999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 s="15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5">
        <f t="shared" si="133"/>
        <v>26.59737827715356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 s="15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5">
        <f t="shared" si="133"/>
        <v>10.666666666666666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 s="15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5">
        <f t="shared" si="133"/>
        <v>29.035714285714285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 s="15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5">
        <f t="shared" si="133"/>
        <v>50.909090909090907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 s="15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 s="15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5">
        <f t="shared" si="133"/>
        <v>50.083333333333336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 s="1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5">
        <f t="shared" si="133"/>
        <v>45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 s="15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5">
        <f t="shared" si="133"/>
        <v>25.291666666666668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 s="15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5">
        <f t="shared" si="133"/>
        <v>51.292134831460672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 s="15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5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 s="15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5">
        <f t="shared" si="133"/>
        <v>49.381818181818183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 s="15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5">
        <f t="shared" si="133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 s="15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 s="15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5">
        <f t="shared" si="133"/>
        <v>101.25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 s="15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5">
        <f t="shared" si="133"/>
        <v>19.666666666666668</v>
      </c>
      <c r="Q2153" t="s">
        <v>8332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 s="15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5">
        <f t="shared" si="133"/>
        <v>12.5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 s="1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5">
        <f t="shared" si="133"/>
        <v>8.5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 s="15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5">
        <f t="shared" si="133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 s="15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5">
        <f t="shared" si="133"/>
        <v>23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 s="15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5">
        <f t="shared" si="133"/>
        <v>17.987951807228917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 s="15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5">
        <f t="shared" si="133"/>
        <v>370.94736842105266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 s="15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5">
        <f t="shared" si="133"/>
        <v>63.569485530546629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 s="15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5">
        <f t="shared" si="133"/>
        <v>13</v>
      </c>
      <c r="Q2161" t="s">
        <v>8332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 s="15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5">
        <f t="shared" si="133"/>
        <v>5.3125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 s="15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5">
        <f t="shared" si="133"/>
        <v>35.615384615384613</v>
      </c>
      <c r="Q2163" t="s">
        <v>8324</v>
      </c>
      <c r="R2163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 s="15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5">
        <f t="shared" si="133"/>
        <v>87.103448275862064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 s="1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5">
        <f t="shared" si="133"/>
        <v>75.11363636363636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 s="15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5">
        <f t="shared" si="133"/>
        <v>68.01204819277109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 s="15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5">
        <f t="shared" si="133"/>
        <v>29.623931623931625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 s="15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5">
        <f t="shared" si="133"/>
        <v>91.625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 s="15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5">
        <f t="shared" si="133"/>
        <v>22.5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 s="15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5">
        <f t="shared" si="133"/>
        <v>64.366735294117646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 s="15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5">
        <f t="shared" si="133"/>
        <v>21.857142857142858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 s="15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5">
        <f t="shared" si="133"/>
        <v>33.315789473684212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 s="15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5">
        <f t="shared" si="133"/>
        <v>90.276595744680847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 s="15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5">
        <f t="shared" si="133"/>
        <v>76.92307692307692</v>
      </c>
      <c r="Q2174" t="s">
        <v>8324</v>
      </c>
      <c r="R2174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 s="1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5">
        <f t="shared" si="133"/>
        <v>59.233333333333334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 s="15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5">
        <f t="shared" si="133"/>
        <v>65.38095238095238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 s="15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5">
        <f t="shared" si="133"/>
        <v>67.307692307692307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 s="15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5">
        <f t="shared" si="133"/>
        <v>88.74647887323944</v>
      </c>
      <c r="Q2178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 s="15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5">
        <f t="shared" ref="P2179:P2242" si="137">E2179/L2179</f>
        <v>65.868421052631575</v>
      </c>
      <c r="Q2179" t="s">
        <v>8324</v>
      </c>
      <c r="R2179" t="s">
        <v>8325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 s="15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5">
        <f t="shared" si="137"/>
        <v>40.349243306169967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 s="15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5">
        <f t="shared" si="137"/>
        <v>76.857142857142861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 s="15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5">
        <f t="shared" si="137"/>
        <v>68.707820512820518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 s="15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5">
        <f t="shared" si="137"/>
        <v>57.773584905660378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 s="15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5">
        <f t="shared" si="137"/>
        <v>44.171348314606739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 s="1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5">
        <f t="shared" si="137"/>
        <v>31.566308243727597</v>
      </c>
      <c r="Q2185" t="s">
        <v>8332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 s="15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5">
        <f t="shared" si="137"/>
        <v>107.04511278195488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 s="15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5">
        <f t="shared" si="137"/>
        <v>149.03451043338683</v>
      </c>
      <c r="Q2187" t="s">
        <v>8332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 s="15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5">
        <f t="shared" si="137"/>
        <v>55.956632653061227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 s="15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5">
        <f t="shared" si="137"/>
        <v>56.970381807973048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 s="15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5">
        <f t="shared" si="137"/>
        <v>44.056420233463037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 s="15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5">
        <f t="shared" si="137"/>
        <v>68.625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 s="15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5">
        <f t="shared" si="137"/>
        <v>65.318435754189949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 s="15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5">
        <f t="shared" si="137"/>
        <v>35.92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 s="15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5">
        <f t="shared" si="137"/>
        <v>40.070667078443485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 s="1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5">
        <f t="shared" si="137"/>
        <v>75.647714604236342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 s="15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5">
        <f t="shared" si="137"/>
        <v>61.203872437357631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 s="15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5">
        <f t="shared" si="137"/>
        <v>48.130434782608695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 s="15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5">
        <f t="shared" si="137"/>
        <v>68.106837606837601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 s="15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5">
        <f t="shared" si="137"/>
        <v>65.891300230946882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 s="15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5">
        <f t="shared" si="137"/>
        <v>81.654377880184327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 s="15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5">
        <f t="shared" si="137"/>
        <v>52.701195219123505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 s="15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5">
        <f t="shared" si="137"/>
        <v>41.228136882129277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 s="15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5">
        <f t="shared" si="137"/>
        <v>15.035357142857142</v>
      </c>
      <c r="Q2203" t="s">
        <v>8324</v>
      </c>
      <c r="R2203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 s="15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5">
        <f t="shared" si="137"/>
        <v>39.066920943134534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 s="1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5">
        <f t="shared" si="137"/>
        <v>43.82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 s="15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5">
        <f t="shared" si="137"/>
        <v>27.301369863013697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 s="15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5">
        <f t="shared" si="137"/>
        <v>42.222222222222221</v>
      </c>
      <c r="Q2207" t="s">
        <v>8324</v>
      </c>
      <c r="R2207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 s="15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5">
        <f t="shared" si="137"/>
        <v>33.235294117647058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 s="15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5">
        <f t="shared" si="137"/>
        <v>285.71428571428572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 s="15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5">
        <f t="shared" si="137"/>
        <v>42.333333333333336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 s="15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5">
        <f t="shared" si="137"/>
        <v>50.266666666666666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 s="15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5">
        <f t="shared" si="137"/>
        <v>61.902777777777779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 s="15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5">
        <f t="shared" si="137"/>
        <v>40.75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 s="15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5">
        <f t="shared" si="137"/>
        <v>55.796747967479675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 s="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5">
        <f t="shared" si="137"/>
        <v>10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 s="15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5">
        <f t="shared" si="137"/>
        <v>73.125416666666666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 s="15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5">
        <f t="shared" si="137"/>
        <v>26.060606060606062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 s="15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5">
        <f t="shared" si="137"/>
        <v>22.642857142857142</v>
      </c>
      <c r="Q2218" t="s">
        <v>8324</v>
      </c>
      <c r="R2218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 s="15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5">
        <f t="shared" si="137"/>
        <v>47.222222222222221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 s="15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5">
        <f t="shared" si="137"/>
        <v>32.324473684210524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 s="15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5">
        <f t="shared" si="137"/>
        <v>53.421052631578945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 s="15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5">
        <f t="shared" si="137"/>
        <v>51.304347826086953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 s="15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5">
        <f t="shared" si="137"/>
        <v>37.197247706422019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 s="15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5">
        <f t="shared" si="137"/>
        <v>27.1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 s="1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5">
        <f t="shared" si="137"/>
        <v>206.31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 s="15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5">
        <f t="shared" si="137"/>
        <v>82.145270270270274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 s="15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5">
        <f t="shared" si="137"/>
        <v>164.79651993355483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 s="15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5">
        <f t="shared" si="137"/>
        <v>60.820280373831778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 s="15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5">
        <f t="shared" si="137"/>
        <v>67.970099667774093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 s="15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5">
        <f t="shared" si="137"/>
        <v>81.561805555555551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 s="15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5">
        <f t="shared" si="137"/>
        <v>25.42547309833024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 s="15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5">
        <f t="shared" si="137"/>
        <v>21.497991967871485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 s="15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5">
        <f t="shared" si="137"/>
        <v>27.226630727762803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 s="15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5">
        <f t="shared" si="137"/>
        <v>25.091093117408906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 s="1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5">
        <f t="shared" si="137"/>
        <v>21.230179028132991</v>
      </c>
      <c r="Q2235" t="s">
        <v>8332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 s="15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5">
        <f t="shared" si="137"/>
        <v>41.607142857142854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 s="15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5">
        <f t="shared" si="137"/>
        <v>135.58503401360545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 s="15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5">
        <f t="shared" si="137"/>
        <v>22.116176470588236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 s="15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5">
        <f t="shared" si="137"/>
        <v>64.625635808748726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 s="15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5">
        <f t="shared" si="137"/>
        <v>69.569620253164558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 s="15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5">
        <f t="shared" si="137"/>
        <v>75.133028169014082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 s="15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5">
        <f t="shared" si="137"/>
        <v>140.97916666666666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 s="15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5">
        <f t="shared" ref="P2243:P2306" si="141">E2243/L2243</f>
        <v>49.472392638036808</v>
      </c>
      <c r="Q2243" t="s">
        <v>8332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 s="15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5">
        <f t="shared" si="141"/>
        <v>53.865251485148519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 s="1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5">
        <f t="shared" si="141"/>
        <v>4.5712530712530715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 s="15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5">
        <f t="shared" si="141"/>
        <v>65.00344827586207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 s="15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5">
        <f t="shared" si="141"/>
        <v>53.475252525252522</v>
      </c>
      <c r="Q2247" t="s">
        <v>8332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 s="15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5">
        <f t="shared" si="141"/>
        <v>43.912280701754383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 s="15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5">
        <f t="shared" si="141"/>
        <v>50.852631578947367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 s="15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5">
        <f t="shared" si="141"/>
        <v>58.6328125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 s="15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5">
        <f t="shared" si="141"/>
        <v>32.81666666666667</v>
      </c>
      <c r="Q2251" t="s">
        <v>8332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 s="15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5">
        <f t="shared" si="141"/>
        <v>426.93169877408059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 s="15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5">
        <f t="shared" si="141"/>
        <v>23.808729166666669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 s="15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5">
        <f t="shared" si="141"/>
        <v>98.413654618473899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 s="1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5">
        <f t="shared" si="141"/>
        <v>107.32142857142857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 s="15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5">
        <f t="shared" si="141"/>
        <v>11.67005076142132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 s="15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5">
        <f t="shared" si="141"/>
        <v>41.782287822878232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 s="15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5">
        <f t="shared" si="141"/>
        <v>21.38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 s="15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5">
        <f t="shared" si="141"/>
        <v>94.103550295857985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 s="15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5">
        <f t="shared" si="141"/>
        <v>15.721951219512196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 s="15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5">
        <f t="shared" si="141"/>
        <v>90.635922330097088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 s="15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5">
        <f t="shared" si="141"/>
        <v>97.297619047619051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 s="15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5">
        <f t="shared" si="141"/>
        <v>37.11904761904762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 s="15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5">
        <f t="shared" si="141"/>
        <v>28.104972375690608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 s="1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5">
        <f t="shared" si="141"/>
        <v>144.43333333333334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 s="15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5">
        <f t="shared" si="141"/>
        <v>24.274157303370785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 s="15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5">
        <f t="shared" si="141"/>
        <v>35.117647058823529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 s="15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5">
        <f t="shared" si="141"/>
        <v>24.762886597938145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 s="15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5">
        <f t="shared" si="141"/>
        <v>188.37871287128712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 s="15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5">
        <f t="shared" si="141"/>
        <v>148.08247422680412</v>
      </c>
      <c r="Q2270" t="s">
        <v>8332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 s="15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5">
        <f t="shared" si="141"/>
        <v>49.934589800443462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 s="15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5">
        <f t="shared" si="141"/>
        <v>107.82155688622754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 s="15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5">
        <f t="shared" si="141"/>
        <v>42.63403614457831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 s="15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5">
        <f t="shared" si="141"/>
        <v>14.370762711864407</v>
      </c>
      <c r="Q2274" t="s">
        <v>8332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 s="1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5">
        <f t="shared" si="141"/>
        <v>37.476190476190474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 s="15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5">
        <f t="shared" si="141"/>
        <v>30.202020202020201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 s="15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5">
        <f t="shared" si="141"/>
        <v>33.550632911392405</v>
      </c>
      <c r="Q2277" t="s">
        <v>8332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 s="15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5">
        <f t="shared" si="141"/>
        <v>64.74666666666667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 s="15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5">
        <f t="shared" si="141"/>
        <v>57.932367149758456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 s="15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5">
        <f t="shared" si="141"/>
        <v>53.078431372549019</v>
      </c>
      <c r="Q2280" t="s">
        <v>8332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 s="15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5">
        <f t="shared" si="141"/>
        <v>48.0625</v>
      </c>
      <c r="Q2281" t="s">
        <v>8332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 s="15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5">
        <f t="shared" si="141"/>
        <v>82.396874999999994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 s="15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5">
        <f t="shared" si="141"/>
        <v>50.454545454545453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 s="15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5">
        <f t="shared" si="141"/>
        <v>115.83333333333333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 s="1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5">
        <f t="shared" si="141"/>
        <v>63.03458333333333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 s="15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5">
        <f t="shared" si="141"/>
        <v>108.02152542372882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 s="15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5">
        <f t="shared" si="141"/>
        <v>46.088607594936711</v>
      </c>
      <c r="Q2287" t="s">
        <v>8324</v>
      </c>
      <c r="R2287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 s="15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5">
        <f t="shared" si="141"/>
        <v>107.21428571428571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 s="15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5">
        <f t="shared" si="141"/>
        <v>50.9338679245283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 s="15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5">
        <f t="shared" si="141"/>
        <v>40.04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 s="15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5">
        <f t="shared" si="141"/>
        <v>64.44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 s="15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5">
        <f t="shared" si="141"/>
        <v>53.827586206896555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 s="15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5">
        <f t="shared" si="141"/>
        <v>100.46511627906976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 s="15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5">
        <f t="shared" si="141"/>
        <v>46.630652173913049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 s="1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5">
        <f t="shared" si="141"/>
        <v>34.074074074074076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 s="15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5">
        <f t="shared" si="141"/>
        <v>65.214642857142863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 s="15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5">
        <f t="shared" si="141"/>
        <v>44.205882352941174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 s="15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5">
        <f t="shared" si="141"/>
        <v>71.965517241379317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 s="15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5">
        <f t="shared" si="141"/>
        <v>52.94736842105263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 s="15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5">
        <f t="shared" si="141"/>
        <v>109.45138888888889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 s="15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5">
        <f t="shared" si="141"/>
        <v>75.035714285714292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 s="15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5">
        <f t="shared" si="141"/>
        <v>115.71428571428571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 s="15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5">
        <f t="shared" si="141"/>
        <v>31.659810426540286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 s="15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5">
        <f t="shared" si="141"/>
        <v>46.176470588235297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 s="1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5">
        <f t="shared" si="141"/>
        <v>68.481650485436887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 s="15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5">
        <f t="shared" si="141"/>
        <v>53.469203539823013</v>
      </c>
      <c r="Q230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 s="15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5">
        <f t="shared" ref="P2307:P2370" si="145">E2307/L2307</f>
        <v>109.10778443113773</v>
      </c>
      <c r="Q2307" t="s">
        <v>8324</v>
      </c>
      <c r="R2307" t="s">
        <v>8328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 s="15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5">
        <f t="shared" si="145"/>
        <v>51.185616438356163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 s="15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5">
        <f t="shared" si="145"/>
        <v>27.936800000000002</v>
      </c>
      <c r="Q2309" t="s">
        <v>8324</v>
      </c>
      <c r="R2309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 s="15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5">
        <f t="shared" si="145"/>
        <v>82.496921824104234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 s="15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5">
        <f t="shared" si="145"/>
        <v>59.817476635514019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 s="15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5">
        <f t="shared" si="145"/>
        <v>64.816470588235291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 s="15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5">
        <f t="shared" si="145"/>
        <v>90.09615384615384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 s="15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5">
        <f t="shared" si="145"/>
        <v>40.962025316455694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 s="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5">
        <f t="shared" si="145"/>
        <v>56.000127388535034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 s="15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5">
        <f t="shared" si="145"/>
        <v>37.672800000000002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 s="15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5">
        <f t="shared" si="145"/>
        <v>40.078125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 s="15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5">
        <f t="shared" si="145"/>
        <v>78.031999999999996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 s="15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5">
        <f t="shared" si="145"/>
        <v>18.90909090909091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 s="15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5">
        <f t="shared" si="145"/>
        <v>37.134969325153371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 s="15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5">
        <f t="shared" si="145"/>
        <v>41.961038961038959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 s="15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5">
        <f t="shared" si="145"/>
        <v>61.044943820224717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 s="15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5">
        <f t="shared" si="145"/>
        <v>64.53125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 s="15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5">
        <f t="shared" si="145"/>
        <v>21.25</v>
      </c>
      <c r="Q2324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 s="1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5">
        <f t="shared" si="145"/>
        <v>30</v>
      </c>
      <c r="Q2325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 s="15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5">
        <f t="shared" si="145"/>
        <v>25.491803278688526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 s="15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5">
        <f t="shared" si="145"/>
        <v>11.428571428571429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 s="15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5">
        <f t="shared" si="145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 s="15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5">
        <f t="shared" si="145"/>
        <v>54.883162444113267</v>
      </c>
      <c r="Q2329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 s="15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5">
        <f t="shared" si="145"/>
        <v>47.383612662942269</v>
      </c>
      <c r="Q2330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 s="15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5">
        <f t="shared" si="145"/>
        <v>211.84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 s="15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5">
        <f t="shared" si="145"/>
        <v>219.92638036809817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 s="15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5">
        <f t="shared" si="145"/>
        <v>40.795406360424032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 s="15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5">
        <f t="shared" si="145"/>
        <v>75.502840909090907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 s="1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5">
        <f t="shared" si="145"/>
        <v>13.542553191489361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 s="15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5">
        <f t="shared" si="145"/>
        <v>60.865671641791046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 s="15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5">
        <f t="shared" si="145"/>
        <v>115.69230769230769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 s="15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5">
        <f t="shared" si="145"/>
        <v>48.104623556581984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 s="15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5">
        <f t="shared" si="145"/>
        <v>74.184357541899445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 s="15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5">
        <f t="shared" si="145"/>
        <v>123.34552845528455</v>
      </c>
      <c r="Q2340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 s="15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5">
        <f t="shared" si="145"/>
        <v>66.623188405797094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 s="15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5">
        <f t="shared" si="145"/>
        <v>104.99007444168734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 s="15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 s="15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 s="1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5">
        <f t="shared" si="145"/>
        <v>300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 s="15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5">
        <f t="shared" si="145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 s="15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 s="15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5">
        <f t="shared" si="145"/>
        <v>13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 s="15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5">
        <f t="shared" si="145"/>
        <v>15</v>
      </c>
      <c r="Q2349" t="s">
        <v>8318</v>
      </c>
      <c r="R2349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 s="15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5">
        <f t="shared" si="145"/>
        <v>54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 s="15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 s="15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 s="15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5">
        <f t="shared" si="145"/>
        <v>15.428571428571429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 s="15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 s="1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 s="15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5">
        <f t="shared" si="145"/>
        <v>25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 s="15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5">
        <f t="shared" si="145"/>
        <v>27.5</v>
      </c>
      <c r="Q2357" t="s">
        <v>8318</v>
      </c>
      <c r="R2357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 s="15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 s="15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t="s">
        <v>8318</v>
      </c>
      <c r="R2359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 s="15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 s="15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5">
        <f t="shared" si="145"/>
        <v>367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 s="15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5">
        <f t="shared" si="145"/>
        <v>2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 s="15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 s="15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5">
        <f t="shared" si="145"/>
        <v>60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 s="1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 s="15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 s="15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 s="15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5">
        <f t="shared" si="145"/>
        <v>97.407407407407405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 s="15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5">
        <f t="shared" si="145"/>
        <v>47.857142857142854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 s="15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5">
        <f t="shared" si="145"/>
        <v>50</v>
      </c>
      <c r="Q2370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 s="15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5" t="e">
        <f t="shared" ref="P2371:P2434" si="149">E2371/L2371</f>
        <v>#DIV/0!</v>
      </c>
      <c r="Q2371" t="s">
        <v>8318</v>
      </c>
      <c r="R2371" t="s">
        <v>8319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 s="15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5">
        <f t="shared" si="149"/>
        <v>20.5</v>
      </c>
      <c r="Q2372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 s="15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 s="15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5">
        <f t="shared" si="149"/>
        <v>30</v>
      </c>
      <c r="Q2374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 s="1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5">
        <f t="shared" si="149"/>
        <v>50</v>
      </c>
      <c r="Q2375" t="s">
        <v>8318</v>
      </c>
      <c r="R2375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 s="15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5">
        <f t="shared" si="149"/>
        <v>10</v>
      </c>
      <c r="Q2376" t="s">
        <v>8318</v>
      </c>
      <c r="R237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 s="15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 s="15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5">
        <f t="shared" si="149"/>
        <v>81.582499999999996</v>
      </c>
      <c r="Q2378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 s="15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 s="15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 s="15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 s="15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5">
        <f t="shared" si="149"/>
        <v>18.333333333333332</v>
      </c>
      <c r="Q2382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 s="15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5">
        <f t="shared" si="149"/>
        <v>224.42857142857142</v>
      </c>
      <c r="Q2383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 s="15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5">
        <f t="shared" si="149"/>
        <v>37.5</v>
      </c>
      <c r="Q2384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 s="1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5">
        <f t="shared" si="149"/>
        <v>145</v>
      </c>
      <c r="Q2385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 s="15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5">
        <f t="shared" si="149"/>
        <v>1</v>
      </c>
      <c r="Q238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 s="15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5">
        <f t="shared" si="149"/>
        <v>112.57142857142857</v>
      </c>
      <c r="Q2387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 s="15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 s="15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5">
        <f t="shared" si="149"/>
        <v>342</v>
      </c>
      <c r="Q2389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 s="15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5">
        <f t="shared" si="149"/>
        <v>57.875</v>
      </c>
      <c r="Q2390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 s="15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5">
        <f t="shared" si="149"/>
        <v>30</v>
      </c>
      <c r="Q2391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 s="15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 s="15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5">
        <f t="shared" si="149"/>
        <v>25</v>
      </c>
      <c r="Q2393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 s="15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 s="1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5">
        <f t="shared" si="149"/>
        <v>50</v>
      </c>
      <c r="Q2395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 s="15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5">
        <f t="shared" si="149"/>
        <v>1.5</v>
      </c>
      <c r="Q239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 s="15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 s="15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5">
        <f t="shared" si="149"/>
        <v>10</v>
      </c>
      <c r="Q2398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 s="15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 s="15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 s="15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 s="15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 s="15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5">
        <f t="shared" si="149"/>
        <v>22.333333333333332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 s="15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5">
        <f t="shared" si="149"/>
        <v>52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 s="1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5">
        <f t="shared" si="149"/>
        <v>16.833333333333332</v>
      </c>
      <c r="Q2405" t="s">
        <v>8335</v>
      </c>
      <c r="R2405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 s="15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 s="15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5">
        <f t="shared" si="149"/>
        <v>56.3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 s="15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5">
        <f t="shared" si="149"/>
        <v>84.0625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 s="15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5">
        <f t="shared" si="149"/>
        <v>168.39393939393941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 s="15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5">
        <f t="shared" si="149"/>
        <v>15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 s="15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5">
        <f t="shared" si="149"/>
        <v>76.666666666666671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 s="15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 s="15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5">
        <f t="shared" si="149"/>
        <v>50.333333333333336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 s="15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 s="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5">
        <f t="shared" si="149"/>
        <v>8.3333333333333339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 s="15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5">
        <f t="shared" si="149"/>
        <v>35.384615384615387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 s="15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5">
        <f t="shared" si="149"/>
        <v>55.833333333333336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 s="15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5">
        <f t="shared" si="149"/>
        <v>5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 s="15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 s="15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5">
        <f t="shared" si="149"/>
        <v>1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 s="15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t="s">
        <v>8335</v>
      </c>
      <c r="R2421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 s="15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5">
        <f t="shared" si="149"/>
        <v>69.472222222222229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 s="15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5">
        <f t="shared" si="149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 s="15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5">
        <f t="shared" si="149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 s="1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5">
        <f t="shared" si="149"/>
        <v>8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 s="15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5">
        <f t="shared" si="149"/>
        <v>34.444444444444443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 s="15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5">
        <f t="shared" si="149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 s="15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t="s">
        <v>8335</v>
      </c>
      <c r="R2428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 s="15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5">
        <f t="shared" si="149"/>
        <v>1</v>
      </c>
      <c r="Q2429" t="s">
        <v>8335</v>
      </c>
      <c r="R2429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 s="15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5">
        <f t="shared" si="149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 s="15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5">
        <f t="shared" si="149"/>
        <v>501.25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 s="15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5">
        <f t="shared" si="149"/>
        <v>10.5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 s="15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5">
        <f t="shared" si="149"/>
        <v>1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 s="15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5">
        <f t="shared" si="149"/>
        <v>1</v>
      </c>
      <c r="Q2434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 s="1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5" t="e">
        <f t="shared" ref="P2435:P2498" si="153">E2435/L2435</f>
        <v>#DIV/0!</v>
      </c>
      <c r="Q2435" t="s">
        <v>8335</v>
      </c>
      <c r="R2435" t="s">
        <v>8336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 s="15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5">
        <f t="shared" si="153"/>
        <v>13</v>
      </c>
      <c r="Q2436" t="s">
        <v>8335</v>
      </c>
      <c r="R2436" t="s">
        <v>8336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 s="15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5">
        <f t="shared" si="153"/>
        <v>306</v>
      </c>
      <c r="Q2437" t="s">
        <v>8335</v>
      </c>
      <c r="R2437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 s="15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5">
        <f t="shared" si="153"/>
        <v>22.5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 s="15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 s="15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5">
        <f t="shared" si="153"/>
        <v>50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 s="15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 s="15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5">
        <f t="shared" si="153"/>
        <v>5</v>
      </c>
      <c r="Q2442" t="s">
        <v>8335</v>
      </c>
      <c r="R2442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 s="15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5">
        <f t="shared" si="153"/>
        <v>74.22935779816514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 s="15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5">
        <f t="shared" si="153"/>
        <v>81.252688172043008</v>
      </c>
      <c r="Q2444" t="s">
        <v>8335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 s="1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5">
        <f t="shared" si="153"/>
        <v>130.23469453376205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 s="15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5">
        <f t="shared" si="153"/>
        <v>53.409836065573771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 s="15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5">
        <f t="shared" si="153"/>
        <v>75.130434782608702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 s="15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5">
        <f t="shared" si="153"/>
        <v>75.666666666666671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 s="15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5">
        <f t="shared" si="153"/>
        <v>31.691394658753708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 s="15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5">
        <f t="shared" si="153"/>
        <v>47.777777777777779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 s="15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5">
        <f t="shared" si="153"/>
        <v>90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 s="15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5">
        <f t="shared" si="153"/>
        <v>149.31401960784314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 s="15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5">
        <f t="shared" si="153"/>
        <v>62.06989247311828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 s="15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5">
        <f t="shared" si="153"/>
        <v>53.4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 s="1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5">
        <f t="shared" si="153"/>
        <v>69.268656716417908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 s="15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5">
        <f t="shared" si="153"/>
        <v>271.50769230769231</v>
      </c>
      <c r="Q2456" t="s">
        <v>8335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 s="15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5">
        <f t="shared" si="153"/>
        <v>34.125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 s="15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5">
        <f t="shared" si="153"/>
        <v>40.492537313432834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 s="15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5">
        <f t="shared" si="153"/>
        <v>189.75806451612902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 s="15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5">
        <f t="shared" si="153"/>
        <v>68.862499999999997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 s="15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5">
        <f t="shared" si="153"/>
        <v>108.77659574468085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 s="15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5">
        <f t="shared" si="153"/>
        <v>125.98529411764706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 s="15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5">
        <f t="shared" si="153"/>
        <v>90.523255813953483</v>
      </c>
      <c r="Q2463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 s="15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5">
        <f t="shared" si="153"/>
        <v>28.880434782608695</v>
      </c>
      <c r="Q2464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 s="1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5">
        <f t="shared" si="153"/>
        <v>31</v>
      </c>
      <c r="Q2465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 s="15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5">
        <f t="shared" si="153"/>
        <v>51.674418604651166</v>
      </c>
      <c r="Q246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 s="15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5">
        <f t="shared" si="153"/>
        <v>26.270833333333332</v>
      </c>
      <c r="Q2467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 s="15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5">
        <f t="shared" si="153"/>
        <v>48.07692307692308</v>
      </c>
      <c r="Q2468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 s="15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5">
        <f t="shared" si="153"/>
        <v>27.558139534883722</v>
      </c>
      <c r="Q2469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 s="15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5">
        <f t="shared" si="153"/>
        <v>36.97137931034483</v>
      </c>
      <c r="Q2470" t="s">
        <v>8324</v>
      </c>
      <c r="R2470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 s="15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5">
        <f t="shared" si="153"/>
        <v>29.021276595744681</v>
      </c>
      <c r="Q2471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 s="15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5">
        <f t="shared" si="153"/>
        <v>28.65666666666667</v>
      </c>
      <c r="Q2472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 s="15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5">
        <f t="shared" si="153"/>
        <v>37.647058823529413</v>
      </c>
      <c r="Q2473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 s="15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5">
        <f t="shared" si="153"/>
        <v>97.904038461538462</v>
      </c>
      <c r="Q2474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 s="1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5">
        <f t="shared" si="153"/>
        <v>42.553191489361701</v>
      </c>
      <c r="Q2475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 s="15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5">
        <f t="shared" si="153"/>
        <v>131.58368421052631</v>
      </c>
      <c r="Q247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 s="15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5">
        <f t="shared" si="153"/>
        <v>32.320987654320987</v>
      </c>
      <c r="Q2477" t="s">
        <v>8324</v>
      </c>
      <c r="R2477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 s="15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5">
        <f t="shared" si="153"/>
        <v>61.103999999999999</v>
      </c>
      <c r="Q2478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 s="15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5">
        <f t="shared" si="153"/>
        <v>31.341463414634145</v>
      </c>
      <c r="Q2479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 s="15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5">
        <f t="shared" si="153"/>
        <v>129.1139240506329</v>
      </c>
      <c r="Q2480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 s="15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5">
        <f t="shared" si="153"/>
        <v>25.020624999999999</v>
      </c>
      <c r="Q2481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 s="15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5">
        <f t="shared" si="153"/>
        <v>250</v>
      </c>
      <c r="Q2482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 s="15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5">
        <f t="shared" si="153"/>
        <v>47.541473684210523</v>
      </c>
      <c r="Q2483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 s="15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5">
        <f t="shared" si="153"/>
        <v>40.04</v>
      </c>
      <c r="Q2484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 s="1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5">
        <f t="shared" si="153"/>
        <v>65.84210526315789</v>
      </c>
      <c r="Q2485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 s="15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5">
        <f t="shared" si="153"/>
        <v>46.401222222222216</v>
      </c>
      <c r="Q248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 s="15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5">
        <f t="shared" si="153"/>
        <v>50.365853658536587</v>
      </c>
      <c r="Q2487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 s="15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5">
        <f t="shared" si="153"/>
        <v>26.566666666666666</v>
      </c>
      <c r="Q2488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 s="15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5">
        <f t="shared" si="153"/>
        <v>39.493684210526318</v>
      </c>
      <c r="Q2489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 s="15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5">
        <f t="shared" si="153"/>
        <v>49.246153846153845</v>
      </c>
      <c r="Q2490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 s="15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5">
        <f t="shared" si="153"/>
        <v>62.38</v>
      </c>
      <c r="Q2491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 s="15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5">
        <f t="shared" si="153"/>
        <v>37.9375</v>
      </c>
      <c r="Q2492" t="s">
        <v>8324</v>
      </c>
      <c r="R2492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 s="15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5">
        <f t="shared" si="153"/>
        <v>51.6</v>
      </c>
      <c r="Q2493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 s="15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5">
        <f t="shared" si="153"/>
        <v>27.777777777777779</v>
      </c>
      <c r="Q2494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 s="1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5">
        <f t="shared" si="153"/>
        <v>99.382239382239376</v>
      </c>
      <c r="Q2495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 s="15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5">
        <f t="shared" si="153"/>
        <v>38.848205128205123</v>
      </c>
      <c r="Q2496" t="s">
        <v>8324</v>
      </c>
      <c r="R249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 s="15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5">
        <f t="shared" si="153"/>
        <v>45.548809523809524</v>
      </c>
      <c r="Q2497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 s="15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5">
        <f t="shared" si="153"/>
        <v>600</v>
      </c>
      <c r="Q2498" t="s">
        <v>8324</v>
      </c>
      <c r="R2498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 s="15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5">
        <f t="shared" ref="P2499:P2562" si="157">E2499/L2499</f>
        <v>80.551071428571419</v>
      </c>
      <c r="Q2499" t="s">
        <v>8324</v>
      </c>
      <c r="R2499" t="s">
        <v>8328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 s="15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5">
        <f t="shared" si="157"/>
        <v>52.8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 s="15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5">
        <f t="shared" si="157"/>
        <v>47.676470588235297</v>
      </c>
      <c r="Q2501" t="s">
        <v>8324</v>
      </c>
      <c r="R2501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 s="15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5">
        <f t="shared" si="157"/>
        <v>23.448275862068964</v>
      </c>
      <c r="Q2502" t="s">
        <v>8324</v>
      </c>
      <c r="R2502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 s="15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5">
        <f t="shared" si="157"/>
        <v>40.142857142857146</v>
      </c>
      <c r="Q2503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 s="15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5">
        <f t="shared" si="157"/>
        <v>17.2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 s="1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 s="15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 s="15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 s="15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5">
        <f t="shared" si="157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 s="15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 s="15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 s="15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5">
        <f t="shared" si="157"/>
        <v>35.714285714285715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 s="15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5">
        <f t="shared" si="157"/>
        <v>37.5</v>
      </c>
      <c r="Q2512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 s="15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 s="15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 s="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 s="15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5">
        <f t="shared" si="157"/>
        <v>52.5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 s="15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5">
        <f t="shared" si="157"/>
        <v>77.5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 s="15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 s="15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5">
        <f t="shared" si="157"/>
        <v>53.545454545454547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 s="15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 s="15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5">
        <f t="shared" si="157"/>
        <v>16.25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 s="15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 s="15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5">
        <f t="shared" si="157"/>
        <v>103.68174242424243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 s="15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5">
        <f t="shared" si="157"/>
        <v>185.18518518518519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 s="1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5">
        <f t="shared" si="157"/>
        <v>54.153846153846153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 s="15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5">
        <f t="shared" si="157"/>
        <v>177.2093023255814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 s="15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5">
        <f t="shared" si="157"/>
        <v>100.325</v>
      </c>
      <c r="Q2527" t="s">
        <v>8324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 s="15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5">
        <f t="shared" si="157"/>
        <v>136.90909090909091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 s="15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5">
        <f t="shared" si="157"/>
        <v>57.535211267605632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 s="15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5">
        <f t="shared" si="157"/>
        <v>52.962839506172834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 s="15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5">
        <f t="shared" si="157"/>
        <v>82.328947368421055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 s="15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5">
        <f t="shared" si="157"/>
        <v>135.41666666666666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 s="15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5">
        <f t="shared" si="157"/>
        <v>74.06557377049181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 s="15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5">
        <f t="shared" si="157"/>
        <v>84.083333333333329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 s="1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5">
        <f t="shared" si="157"/>
        <v>61.029411764705884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 s="15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5">
        <f t="shared" si="157"/>
        <v>150</v>
      </c>
      <c r="Q2536" t="s">
        <v>8324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 s="15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5">
        <f t="shared" si="157"/>
        <v>266.08974358974359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 s="15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5">
        <f t="shared" si="157"/>
        <v>7.25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 s="15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5">
        <f t="shared" si="157"/>
        <v>100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 s="15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5">
        <f t="shared" si="157"/>
        <v>109.96308108108107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 s="15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5">
        <f t="shared" si="157"/>
        <v>169.91525423728814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 s="15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5">
        <f t="shared" si="157"/>
        <v>95.740740740740748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 s="15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5">
        <f t="shared" si="157"/>
        <v>59.460317460317462</v>
      </c>
      <c r="Q2543" t="s">
        <v>8324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 s="15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5">
        <f t="shared" si="157"/>
        <v>55.769230769230766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 s="1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5">
        <f t="shared" si="157"/>
        <v>30.076923076923077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 s="15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5">
        <f t="shared" si="157"/>
        <v>88.438596491228068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 s="15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5">
        <f t="shared" si="157"/>
        <v>64.032786885245898</v>
      </c>
      <c r="Q2547" t="s">
        <v>8324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 s="15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5">
        <f t="shared" si="157"/>
        <v>60.153846153846153</v>
      </c>
      <c r="Q2548" t="s">
        <v>8324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 s="15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5">
        <f t="shared" si="157"/>
        <v>49.194029850746269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 s="15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5">
        <f t="shared" si="157"/>
        <v>165.16216216216216</v>
      </c>
      <c r="Q2550" t="s">
        <v>8324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 s="15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5">
        <f t="shared" si="157"/>
        <v>43.621621621621621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 s="15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5">
        <f t="shared" si="157"/>
        <v>43.7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 s="15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5">
        <f t="shared" si="157"/>
        <v>67.419642857142861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 s="15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5">
        <f t="shared" si="157"/>
        <v>177.5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 s="1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5">
        <f t="shared" si="157"/>
        <v>38.883333333333333</v>
      </c>
      <c r="Q2555" t="s">
        <v>8324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 s="15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5">
        <f t="shared" si="157"/>
        <v>54.985074626865675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 s="15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5">
        <f t="shared" si="157"/>
        <v>61.342857142857142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 s="15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5">
        <f t="shared" si="157"/>
        <v>23.117647058823529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 s="15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5">
        <f t="shared" si="157"/>
        <v>29.611111111111111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 s="15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5">
        <f t="shared" si="157"/>
        <v>75.611111111111114</v>
      </c>
      <c r="Q2560" t="s">
        <v>8324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 s="15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5">
        <f t="shared" si="157"/>
        <v>35.6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 s="15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5">
        <f t="shared" si="157"/>
        <v>143</v>
      </c>
      <c r="Q2562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 s="15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5" t="e">
        <f t="shared" ref="P2563:P2626" si="161">E2563/L2563</f>
        <v>#DIV/0!</v>
      </c>
      <c r="Q2563" t="s">
        <v>8335</v>
      </c>
      <c r="R2563" t="s">
        <v>8336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 s="15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5">
        <f t="shared" si="161"/>
        <v>25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 s="1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 s="15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 s="15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5">
        <f t="shared" si="161"/>
        <v>100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 s="15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 s="15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5">
        <f t="shared" si="161"/>
        <v>60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 s="15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5">
        <f t="shared" si="161"/>
        <v>50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 s="15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5">
        <f t="shared" si="161"/>
        <v>72.5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 s="15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5">
        <f t="shared" si="161"/>
        <v>29.5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 s="15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5">
        <f t="shared" si="161"/>
        <v>62.5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 s="15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 s="1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 s="15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 s="15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t="s">
        <v>8335</v>
      </c>
      <c r="R2577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 s="15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 s="15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 s="15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t="s">
        <v>8335</v>
      </c>
      <c r="R2580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 s="15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5">
        <f t="shared" si="161"/>
        <v>23.083333333333332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 s="15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5">
        <f t="shared" si="161"/>
        <v>25.5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 s="15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5">
        <f t="shared" si="161"/>
        <v>48.18181818181818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 s="15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5">
        <f t="shared" si="161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 s="1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5">
        <f t="shared" si="161"/>
        <v>1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 s="15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t="s">
        <v>8335</v>
      </c>
      <c r="R258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 s="15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5">
        <f t="shared" si="161"/>
        <v>50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 s="15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5">
        <f t="shared" si="161"/>
        <v>5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 s="15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5">
        <f t="shared" si="161"/>
        <v>202.83333333333334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 s="15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5">
        <f t="shared" si="161"/>
        <v>29.125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 s="15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5">
        <f t="shared" si="161"/>
        <v>5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 s="15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 s="15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5">
        <f t="shared" si="161"/>
        <v>13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 s="15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5">
        <f t="shared" si="161"/>
        <v>50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 s="1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t="s">
        <v>8335</v>
      </c>
      <c r="R2595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 s="15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5">
        <f t="shared" si="161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 s="15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5">
        <f t="shared" si="161"/>
        <v>96.05263157894737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 s="15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5">
        <f t="shared" si="161"/>
        <v>305.77777777777777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 s="15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5">
        <f t="shared" si="161"/>
        <v>12.142857142857142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 s="15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5">
        <f t="shared" si="161"/>
        <v>83.571428571428569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 s="15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5">
        <f t="shared" si="161"/>
        <v>18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 s="15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5">
        <f t="shared" si="161"/>
        <v>115.53333333333333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 s="15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5">
        <f t="shared" si="161"/>
        <v>21.900662251655628</v>
      </c>
      <c r="Q2603" t="s">
        <v>8318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 s="15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5">
        <f t="shared" si="161"/>
        <v>80.022494887525568</v>
      </c>
      <c r="Q2604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 s="1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5">
        <f t="shared" si="161"/>
        <v>35.520000000000003</v>
      </c>
      <c r="Q2605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 s="15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5">
        <f t="shared" si="161"/>
        <v>64.933333333333323</v>
      </c>
      <c r="Q260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 s="15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5">
        <f t="shared" si="161"/>
        <v>60.965703745743475</v>
      </c>
      <c r="Q2607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 s="15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5">
        <f t="shared" si="161"/>
        <v>31.444155844155844</v>
      </c>
      <c r="Q2608" t="s">
        <v>8318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 s="15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5">
        <f t="shared" si="161"/>
        <v>81.949748743718587</v>
      </c>
      <c r="Q2609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 s="15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5">
        <f t="shared" si="161"/>
        <v>58.92763157894737</v>
      </c>
      <c r="Q2610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 s="15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5">
        <f t="shared" si="161"/>
        <v>157.29347633136095</v>
      </c>
      <c r="Q2611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 s="15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5">
        <f t="shared" si="161"/>
        <v>55.758509532062391</v>
      </c>
      <c r="Q2612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 s="15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5">
        <f t="shared" si="161"/>
        <v>83.802893802893806</v>
      </c>
      <c r="Q2613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 s="15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5">
        <f t="shared" si="161"/>
        <v>58.422210884353746</v>
      </c>
      <c r="Q2614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 s="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5">
        <f t="shared" si="161"/>
        <v>270.57142857142856</v>
      </c>
      <c r="Q2615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 s="15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5">
        <f t="shared" si="161"/>
        <v>107.1</v>
      </c>
      <c r="Q261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 s="15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5">
        <f t="shared" si="161"/>
        <v>47.180555555555557</v>
      </c>
      <c r="Q2617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 s="15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5">
        <f t="shared" si="161"/>
        <v>120.30882352941177</v>
      </c>
      <c r="Q2618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 s="15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5">
        <f t="shared" si="161"/>
        <v>27.59748427672956</v>
      </c>
      <c r="Q2619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 s="15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5">
        <f t="shared" si="161"/>
        <v>205.2987012987013</v>
      </c>
      <c r="Q2620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 s="15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5">
        <f t="shared" si="161"/>
        <v>35.547169811320757</v>
      </c>
      <c r="Q2621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 s="15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5">
        <f t="shared" si="161"/>
        <v>74.639488409272587</v>
      </c>
      <c r="Q2622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 s="15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5">
        <f t="shared" si="161"/>
        <v>47.058064516129029</v>
      </c>
      <c r="Q2623" t="s">
        <v>8318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 s="15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5">
        <f t="shared" si="161"/>
        <v>26.591351351351353</v>
      </c>
      <c r="Q2624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 s="1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5">
        <f t="shared" si="161"/>
        <v>36.774193548387096</v>
      </c>
      <c r="Q2625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 s="15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5">
        <f t="shared" si="161"/>
        <v>31.820544982698959</v>
      </c>
      <c r="Q2626" t="s">
        <v>8318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 s="15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5">
        <f t="shared" ref="P2627:P2690" si="165">E2627/L2627</f>
        <v>27.576923076923077</v>
      </c>
      <c r="Q2627" t="s">
        <v>8318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 s="15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5">
        <f t="shared" si="165"/>
        <v>56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 s="15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5">
        <f t="shared" si="165"/>
        <v>21.555555555555557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 s="15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5">
        <f t="shared" si="165"/>
        <v>44.095238095238095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 s="15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5">
        <f t="shared" si="165"/>
        <v>63.87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 s="15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5">
        <f t="shared" si="165"/>
        <v>38.987654320987652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 s="15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5">
        <f t="shared" si="165"/>
        <v>80.185489510489504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 s="15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5">
        <f t="shared" si="165"/>
        <v>34.904761904761905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 s="1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5">
        <f t="shared" si="165"/>
        <v>89.100502512562812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 s="15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5">
        <f t="shared" si="165"/>
        <v>39.44</v>
      </c>
      <c r="Q2636" t="s">
        <v>8318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 s="15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5">
        <f t="shared" si="165"/>
        <v>136.9047619047619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 s="15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5">
        <f t="shared" si="165"/>
        <v>37.46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 s="15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5">
        <f t="shared" si="165"/>
        <v>31.96153846153846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 s="15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5">
        <f t="shared" si="165"/>
        <v>25.214285714285715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 s="15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5">
        <f t="shared" si="165"/>
        <v>10.040816326530612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 s="15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5">
        <f t="shared" si="165"/>
        <v>45.94202898550725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 s="15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5">
        <f t="shared" si="165"/>
        <v>15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 s="15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 s="1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5">
        <f t="shared" si="165"/>
        <v>223.58248500999335</v>
      </c>
      <c r="Q2645" t="s">
        <v>8318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 s="15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5">
        <f t="shared" si="165"/>
        <v>39.480769230769234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 s="15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5">
        <f t="shared" si="165"/>
        <v>91.304347826086953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 s="15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5">
        <f t="shared" si="165"/>
        <v>78.666205607476627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 s="15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5">
        <f t="shared" si="165"/>
        <v>12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 s="15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5">
        <f t="shared" si="165"/>
        <v>17.666666666666668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 s="15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5">
        <f t="shared" si="165"/>
        <v>41.333333333333336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 s="15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5">
        <f t="shared" si="165"/>
        <v>71.599999999999994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 s="15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5">
        <f t="shared" si="165"/>
        <v>307.8235294117647</v>
      </c>
      <c r="Q2653" t="s">
        <v>8318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 s="15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5">
        <f t="shared" si="165"/>
        <v>80.454545454545453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 s="1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5">
        <f t="shared" si="165"/>
        <v>83.942857142857136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 s="15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5">
        <f t="shared" si="165"/>
        <v>8.5</v>
      </c>
      <c r="Q2656" t="s">
        <v>8318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 s="15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5">
        <f t="shared" si="165"/>
        <v>73.372093023255815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 s="15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5">
        <f t="shared" si="165"/>
        <v>112.86184210526316</v>
      </c>
      <c r="Q2658" t="s">
        <v>8318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 s="15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5">
        <f t="shared" si="165"/>
        <v>95.277627118644077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 s="15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5">
        <f t="shared" si="165"/>
        <v>22.75</v>
      </c>
      <c r="Q2660" t="s">
        <v>8318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 s="15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5">
        <f t="shared" si="165"/>
        <v>133.30000000000001</v>
      </c>
      <c r="Q2661" t="s">
        <v>8318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 s="15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5">
        <f t="shared" si="165"/>
        <v>3.8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 s="15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5">
        <f t="shared" si="165"/>
        <v>85.75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 s="15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5">
        <f t="shared" si="165"/>
        <v>267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 s="1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5">
        <f t="shared" si="165"/>
        <v>373.55803571428572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 s="15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5">
        <f t="shared" si="165"/>
        <v>174.03846153846155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 s="15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5">
        <f t="shared" si="165"/>
        <v>93.695652173913047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 s="15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5">
        <f t="shared" si="165"/>
        <v>77.327718446601949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 s="15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5">
        <f t="shared" si="165"/>
        <v>92.222222222222229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 s="15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5">
        <f t="shared" si="165"/>
        <v>60.964285714285715</v>
      </c>
      <c r="Q2670" t="s">
        <v>8318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 s="15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5">
        <f t="shared" si="165"/>
        <v>91</v>
      </c>
      <c r="Q2671" t="s">
        <v>8318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 s="15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5">
        <f t="shared" si="165"/>
        <v>41.583333333333336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 s="15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5">
        <f t="shared" si="165"/>
        <v>33.761904761904759</v>
      </c>
      <c r="Q2673" t="s">
        <v>8318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 s="15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5">
        <f t="shared" si="165"/>
        <v>70.61702127659575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 s="1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5">
        <f t="shared" si="165"/>
        <v>167.15151515151516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 s="15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5">
        <f t="shared" si="165"/>
        <v>128.61988304093566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 s="15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5">
        <f t="shared" si="165"/>
        <v>65.41379310344827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 s="15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5">
        <f t="shared" si="165"/>
        <v>117.55555555555556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 s="15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5">
        <f t="shared" si="165"/>
        <v>126.48148148148148</v>
      </c>
      <c r="Q2679" t="s">
        <v>8318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 s="15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5">
        <f t="shared" si="165"/>
        <v>550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 s="15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5">
        <f t="shared" si="165"/>
        <v>44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 s="15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5">
        <f t="shared" si="165"/>
        <v>69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 s="15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5">
        <f t="shared" si="165"/>
        <v>27.5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 s="15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5">
        <f t="shared" si="165"/>
        <v>84.9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 s="1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5">
        <f t="shared" si="165"/>
        <v>12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 s="15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5">
        <f t="shared" si="165"/>
        <v>200</v>
      </c>
      <c r="Q2686" t="s">
        <v>8335</v>
      </c>
      <c r="R268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 s="15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5">
        <f t="shared" si="165"/>
        <v>10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 s="15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 s="15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 s="15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5">
        <f t="shared" si="165"/>
        <v>5.2857142857142856</v>
      </c>
      <c r="Q2690" t="s">
        <v>8335</v>
      </c>
      <c r="R2690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 s="15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5">
        <f t="shared" ref="P2691:P2754" si="169">E2691/L2691</f>
        <v>1</v>
      </c>
      <c r="Q2691" t="s">
        <v>8335</v>
      </c>
      <c r="R2691" t="s">
        <v>8336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 s="15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5">
        <f t="shared" si="169"/>
        <v>72.762711864406782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 s="15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5">
        <f t="shared" si="169"/>
        <v>17.5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 s="15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5">
        <f t="shared" si="169"/>
        <v>25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 s="1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5">
        <f t="shared" si="169"/>
        <v>13.333333333333334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 s="15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5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 s="15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5">
        <f t="shared" si="169"/>
        <v>23.666666666666668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 s="15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5">
        <f t="shared" si="169"/>
        <v>89.21052631578948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 s="15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5">
        <f t="shared" si="169"/>
        <v>116.55769230769231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 s="15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5">
        <f t="shared" si="169"/>
        <v>13.005000000000001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 s="15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 s="15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5">
        <f t="shared" si="169"/>
        <v>17.5</v>
      </c>
      <c r="Q2702" t="s">
        <v>8335</v>
      </c>
      <c r="R2702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 s="15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5">
        <f t="shared" si="169"/>
        <v>34.130434782608695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 s="15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5">
        <f t="shared" si="169"/>
        <v>132.34615384615384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 s="1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5">
        <f t="shared" si="169"/>
        <v>922.22222222222217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 s="15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5">
        <f t="shared" si="169"/>
        <v>163.57142857142858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 s="15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5">
        <f t="shared" si="169"/>
        <v>217.375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 s="15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5">
        <f t="shared" si="169"/>
        <v>149.44486692015209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 s="15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5">
        <f t="shared" si="169"/>
        <v>71.237487309644663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 s="15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5">
        <f t="shared" si="169"/>
        <v>44.464318398474738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 s="15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5">
        <f t="shared" si="169"/>
        <v>164.94480519480518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 s="15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5">
        <f t="shared" si="169"/>
        <v>84.871516544117654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 s="15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5">
        <f t="shared" si="169"/>
        <v>53.945205479452056</v>
      </c>
      <c r="Q2713" t="s">
        <v>8316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 s="15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5">
        <f t="shared" si="169"/>
        <v>50.531468531468533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 s="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5">
        <f t="shared" si="169"/>
        <v>108.00140845070422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 s="15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5">
        <f t="shared" si="169"/>
        <v>95.373770491803285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 s="15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5">
        <f t="shared" si="169"/>
        <v>57.631016333938291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 s="15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5">
        <f t="shared" si="169"/>
        <v>64.160481283422456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 s="15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5">
        <f t="shared" si="169"/>
        <v>92.387692307692305</v>
      </c>
      <c r="Q2719" t="s">
        <v>8316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 s="15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5">
        <f t="shared" si="169"/>
        <v>125.97972972972973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 s="15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5">
        <f t="shared" si="169"/>
        <v>94.637681159420296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 s="15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5">
        <f t="shared" si="169"/>
        <v>170.69942196531792</v>
      </c>
      <c r="Q2722" t="s">
        <v>8316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 s="15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5">
        <f t="shared" si="169"/>
        <v>40.762081784386616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 s="15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5">
        <f t="shared" si="169"/>
        <v>68.254054054054052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 s="1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5">
        <f t="shared" si="169"/>
        <v>95.48863636363636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 s="15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5">
        <f t="shared" si="169"/>
        <v>7.1902649656526005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 s="15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5">
        <f t="shared" si="169"/>
        <v>511.65486725663715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 s="15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5">
        <f t="shared" si="169"/>
        <v>261.74504950495049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 s="15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5">
        <f t="shared" si="169"/>
        <v>69.760961810466767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 s="15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5">
        <f t="shared" si="169"/>
        <v>77.229591836734699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 s="15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5">
        <f t="shared" si="169"/>
        <v>340.56521739130437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 s="15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5">
        <f t="shared" si="169"/>
        <v>67.417903225806455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 s="15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5">
        <f t="shared" si="169"/>
        <v>845.70270270270271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 s="15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5">
        <f t="shared" si="169"/>
        <v>97.191780821917803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 s="1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5">
        <f t="shared" si="169"/>
        <v>451.84033613445376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 s="15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5">
        <f t="shared" si="169"/>
        <v>138.66871165644173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 s="15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5">
        <f t="shared" si="169"/>
        <v>21.640147492625371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 s="15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5">
        <f t="shared" si="169"/>
        <v>169.51724137931035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 s="15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5">
        <f t="shared" si="169"/>
        <v>161.88210526315791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 s="15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5">
        <f t="shared" si="169"/>
        <v>493.13333333333333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 s="15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5">
        <f t="shared" si="169"/>
        <v>22.120418848167539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 s="15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5">
        <f t="shared" si="169"/>
        <v>18.235294117647058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 s="15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5">
        <f t="shared" si="169"/>
        <v>8.75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 s="15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5">
        <f t="shared" si="169"/>
        <v>40.611111111111114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 s="1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 s="15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5">
        <f t="shared" si="169"/>
        <v>37.954545454545453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 s="15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5">
        <f t="shared" si="169"/>
        <v>35.734693877551024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 s="15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5">
        <f t="shared" si="169"/>
        <v>42.157894736842103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 s="15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5">
        <f t="shared" si="169"/>
        <v>35</v>
      </c>
      <c r="Q2749" t="s">
        <v>8321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 s="15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5">
        <f t="shared" si="169"/>
        <v>13.25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 s="15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5">
        <f t="shared" si="169"/>
        <v>55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 s="15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t="s">
        <v>8321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 s="15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t="s">
        <v>8321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 s="15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5">
        <f t="shared" si="169"/>
        <v>39.285714285714285</v>
      </c>
      <c r="Q2754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 s="1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5">
        <f t="shared" ref="P2755:P2818" si="173">E2755/L2755</f>
        <v>47.5</v>
      </c>
      <c r="Q2755" t="s">
        <v>8321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 s="15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t="s">
        <v>8321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 s="15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5">
        <f t="shared" si="173"/>
        <v>17.333333333333332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 s="15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5">
        <f t="shared" si="173"/>
        <v>31.757575757575758</v>
      </c>
      <c r="Q2758" t="s">
        <v>8321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 s="15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5">
        <f t="shared" si="173"/>
        <v>5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 s="15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5">
        <f t="shared" si="173"/>
        <v>39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 s="15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5">
        <f t="shared" si="173"/>
        <v>52.5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 s="15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 s="15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5">
        <f t="shared" si="173"/>
        <v>9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 s="15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5">
        <f t="shared" si="173"/>
        <v>25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 s="1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5">
        <f t="shared" si="173"/>
        <v>30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 s="15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5">
        <f t="shared" si="173"/>
        <v>11.25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 s="15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 s="15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5">
        <f t="shared" si="173"/>
        <v>25</v>
      </c>
      <c r="Q2768" t="s">
        <v>8321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 s="15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5">
        <f t="shared" si="173"/>
        <v>11.333333333333334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 s="15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5">
        <f t="shared" si="173"/>
        <v>29.470588235294116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 s="15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5">
        <f t="shared" si="173"/>
        <v>1</v>
      </c>
      <c r="Q2771" t="s">
        <v>8321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 s="15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5">
        <f t="shared" si="173"/>
        <v>63.098484848484851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 s="15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 s="15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 s="1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5">
        <f t="shared" si="173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 s="15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5">
        <f t="shared" si="173"/>
        <v>43.846153846153847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 s="15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5">
        <f t="shared" si="173"/>
        <v>75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 s="15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5">
        <f t="shared" si="173"/>
        <v>45.972222222222221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 s="15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5">
        <f t="shared" si="173"/>
        <v>10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 s="15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5">
        <f t="shared" si="173"/>
        <v>93.666666666666671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 s="15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5">
        <f t="shared" si="173"/>
        <v>53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 s="15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 s="15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5">
        <f t="shared" si="173"/>
        <v>47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 s="15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5">
        <f t="shared" si="173"/>
        <v>66.666666666666671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 s="1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5">
        <f t="shared" si="173"/>
        <v>18.770491803278688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 s="15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5">
        <f t="shared" si="173"/>
        <v>66.111111111111114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 s="15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5">
        <f t="shared" si="173"/>
        <v>36.859154929577464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 s="15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5">
        <f t="shared" si="173"/>
        <v>39.810810810810814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 s="15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5">
        <f t="shared" si="173"/>
        <v>31.5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 s="15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5">
        <f t="shared" si="173"/>
        <v>102.5</v>
      </c>
      <c r="Q2790" t="s">
        <v>8316</v>
      </c>
      <c r="R2790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 s="15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5">
        <f t="shared" si="173"/>
        <v>126.45833333333333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 s="15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5">
        <f t="shared" si="173"/>
        <v>47.878787878787875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 s="15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5">
        <f t="shared" si="173"/>
        <v>73.214285714285708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 s="15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5">
        <f t="shared" si="173"/>
        <v>89.666666666666671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 s="1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5">
        <f t="shared" si="173"/>
        <v>151.4623287671233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 s="15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5">
        <f t="shared" si="173"/>
        <v>25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 s="15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5">
        <f t="shared" si="173"/>
        <v>36.5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 s="15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5">
        <f t="shared" si="173"/>
        <v>44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 s="15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5">
        <f t="shared" si="173"/>
        <v>87.357553191489373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 s="15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5">
        <f t="shared" si="173"/>
        <v>36.474820143884891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 s="15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5">
        <f t="shared" si="173"/>
        <v>44.859538461538463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 s="15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5">
        <f t="shared" si="173"/>
        <v>42.903225806451616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 s="15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5">
        <f t="shared" si="173"/>
        <v>51.230769230769234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 s="15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5">
        <f t="shared" si="173"/>
        <v>33.944444444444443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 s="1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5">
        <f t="shared" si="173"/>
        <v>90.744680851063833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 s="15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5">
        <f t="shared" si="173"/>
        <v>50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 s="15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5">
        <f t="shared" si="173"/>
        <v>24.444444444444443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 s="15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5">
        <f t="shared" si="173"/>
        <v>44.25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 s="15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5">
        <f t="shared" si="173"/>
        <v>67.741935483870961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 s="15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5">
        <f t="shared" si="173"/>
        <v>65.376811594202906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 s="15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5">
        <f t="shared" si="173"/>
        <v>121.9047619047619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 s="15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5">
        <f t="shared" si="173"/>
        <v>47.456140350877192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 s="15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5">
        <f t="shared" si="173"/>
        <v>92.842592592592595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 s="15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5">
        <f t="shared" si="173"/>
        <v>68.253012048192772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 s="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5">
        <f t="shared" si="173"/>
        <v>37.209583333333335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 s="15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5">
        <f t="shared" si="173"/>
        <v>25.25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 s="15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5">
        <f t="shared" si="173"/>
        <v>43.214285714285715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 s="15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5">
        <f t="shared" si="173"/>
        <v>25.130177514792898</v>
      </c>
      <c r="Q2818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 s="15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5">
        <f t="shared" ref="P2819:P2882" si="177">E2819/L2819</f>
        <v>23.636363636363637</v>
      </c>
      <c r="Q2819" t="s">
        <v>8316</v>
      </c>
      <c r="R2819" t="s">
        <v>8317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 s="15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5">
        <f t="shared" si="177"/>
        <v>103.95098039215686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 s="15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5">
        <f t="shared" si="177"/>
        <v>50.384615384615387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 s="15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5">
        <f t="shared" si="177"/>
        <v>13.6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 s="15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5">
        <f t="shared" si="177"/>
        <v>28.571428571428573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 s="15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5">
        <f t="shared" si="177"/>
        <v>63.829787234042556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 s="1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5">
        <f t="shared" si="177"/>
        <v>8.8571428571428577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 s="15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5">
        <f t="shared" si="177"/>
        <v>50.666666666666664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 s="15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5">
        <f t="shared" si="177"/>
        <v>60.784313725490193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 s="15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5">
        <f t="shared" si="177"/>
        <v>113.42105263157895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 s="15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5">
        <f t="shared" si="177"/>
        <v>104.56521739130434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 s="15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5">
        <f t="shared" si="177"/>
        <v>98.30927835051547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 s="15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5">
        <f t="shared" si="177"/>
        <v>35.039473684210527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 s="15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5">
        <f t="shared" si="177"/>
        <v>272.72727272727275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 s="15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5">
        <f t="shared" si="177"/>
        <v>63.846153846153847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 s="15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5">
        <f t="shared" si="177"/>
        <v>30.189368421052631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 s="1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5">
        <f t="shared" si="177"/>
        <v>83.51428571428572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 s="15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5">
        <f t="shared" si="177"/>
        <v>64.761904761904759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 s="15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5">
        <f t="shared" si="177"/>
        <v>20.118172043010752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 s="15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5">
        <f t="shared" si="177"/>
        <v>44.090909090909093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 s="15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5">
        <f t="shared" si="177"/>
        <v>40.476190476190474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 s="15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5">
        <f t="shared" si="177"/>
        <v>44.537037037037038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 s="15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5">
        <f t="shared" si="177"/>
        <v>125.80645161290323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 s="15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5">
        <f t="shared" si="177"/>
        <v>19.696969696969695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 s="15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5">
        <f t="shared" si="177"/>
        <v>10</v>
      </c>
      <c r="Q2843" t="s">
        <v>8316</v>
      </c>
      <c r="R2843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 s="15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t="s">
        <v>8316</v>
      </c>
      <c r="R2844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 s="1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 s="15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5">
        <f t="shared" si="177"/>
        <v>30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 s="15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5">
        <f t="shared" si="177"/>
        <v>60.666666666666664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 s="15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 s="15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 s="15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5">
        <f t="shared" si="177"/>
        <v>23.333333333333332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 s="15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5">
        <f t="shared" si="177"/>
        <v>5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 s="15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5">
        <f t="shared" si="177"/>
        <v>23.923076923076923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 s="15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 s="15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5">
        <f t="shared" si="177"/>
        <v>15.833333333333334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 s="1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 s="15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5">
        <f t="shared" si="177"/>
        <v>29.785714285714285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 s="15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5">
        <f t="shared" si="177"/>
        <v>60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 s="15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5">
        <f t="shared" si="177"/>
        <v>24.333333333333332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 s="15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5">
        <f t="shared" si="177"/>
        <v>500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 s="15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 s="15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5">
        <f t="shared" si="177"/>
        <v>35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 s="15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5">
        <f t="shared" si="177"/>
        <v>29.555555555555557</v>
      </c>
      <c r="Q2862" t="s">
        <v>8316</v>
      </c>
      <c r="R2862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 s="15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5">
        <f t="shared" si="177"/>
        <v>26.666666666666668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 s="15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5">
        <f t="shared" si="177"/>
        <v>18.333333333333332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 s="1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5">
        <f t="shared" si="177"/>
        <v>20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 s="15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5">
        <f t="shared" si="177"/>
        <v>13.333333333333334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 s="15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 s="15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5">
        <f t="shared" si="177"/>
        <v>22.5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 s="15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5">
        <f t="shared" si="177"/>
        <v>50.4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 s="15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5">
        <f t="shared" si="177"/>
        <v>105.02933333333334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 s="15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5">
        <f t="shared" si="177"/>
        <v>35.4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 s="15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5">
        <f t="shared" si="177"/>
        <v>83.333333333333329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 s="15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5">
        <f t="shared" si="177"/>
        <v>35.92307692307692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 s="15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 s="1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5">
        <f t="shared" si="177"/>
        <v>119.125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 s="15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5">
        <f t="shared" si="177"/>
        <v>90.333333333333329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 s="15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5">
        <f t="shared" si="177"/>
        <v>2.3333333333333335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 s="15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 s="15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5">
        <f t="shared" si="177"/>
        <v>108.33333333333333</v>
      </c>
      <c r="Q2879" t="s">
        <v>8316</v>
      </c>
      <c r="R2879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 s="15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5">
        <f t="shared" si="177"/>
        <v>15.75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 s="15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5">
        <f t="shared" si="177"/>
        <v>29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 s="15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5">
        <f t="shared" si="177"/>
        <v>96.551724137931032</v>
      </c>
      <c r="Q2882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 s="15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5" t="e">
        <f t="shared" ref="P2883:P2946" si="181">E2883/L2883</f>
        <v>#DIV/0!</v>
      </c>
      <c r="Q2883" t="s">
        <v>8316</v>
      </c>
      <c r="R2883" t="s">
        <v>8317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 s="15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5">
        <f t="shared" si="181"/>
        <v>63</v>
      </c>
      <c r="Q2884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 s="1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5">
        <f t="shared" si="181"/>
        <v>381.6</v>
      </c>
      <c r="Q2885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 s="15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5">
        <f t="shared" si="181"/>
        <v>46.25</v>
      </c>
      <c r="Q288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 s="15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5">
        <f t="shared" si="181"/>
        <v>26</v>
      </c>
      <c r="Q2887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 s="15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5">
        <f t="shared" si="181"/>
        <v>10</v>
      </c>
      <c r="Q2888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 s="15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5">
        <f t="shared" si="181"/>
        <v>5</v>
      </c>
      <c r="Q2889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 s="15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 s="15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5">
        <f t="shared" si="181"/>
        <v>81.571428571428569</v>
      </c>
      <c r="Q2891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 s="15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5">
        <f t="shared" si="181"/>
        <v>7</v>
      </c>
      <c r="Q2892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 s="15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5">
        <f t="shared" si="181"/>
        <v>27.3</v>
      </c>
      <c r="Q2893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 s="15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5">
        <f t="shared" si="181"/>
        <v>29.411764705882351</v>
      </c>
      <c r="Q2894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 s="1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5">
        <f t="shared" si="181"/>
        <v>12.5</v>
      </c>
      <c r="Q2895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 s="15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 s="15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5">
        <f t="shared" si="181"/>
        <v>5.75</v>
      </c>
      <c r="Q2897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 s="15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5">
        <f t="shared" si="181"/>
        <v>52.083333333333336</v>
      </c>
      <c r="Q2898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 s="15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5">
        <f t="shared" si="181"/>
        <v>183.33333333333334</v>
      </c>
      <c r="Q2899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 s="15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5">
        <f t="shared" si="181"/>
        <v>26.333333333333332</v>
      </c>
      <c r="Q2900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 s="15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 s="15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5">
        <f t="shared" si="181"/>
        <v>486.42857142857144</v>
      </c>
      <c r="Q2902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 s="15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5">
        <f t="shared" si="181"/>
        <v>3</v>
      </c>
      <c r="Q2903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 s="15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5">
        <f t="shared" si="181"/>
        <v>25</v>
      </c>
      <c r="Q2904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 s="1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5">
        <f t="shared" si="181"/>
        <v>9.75</v>
      </c>
      <c r="Q2905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 s="15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5">
        <f t="shared" si="181"/>
        <v>18.75</v>
      </c>
      <c r="Q290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 s="15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5">
        <f t="shared" si="181"/>
        <v>36.588235294117645</v>
      </c>
      <c r="Q2907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 s="15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5">
        <f t="shared" si="181"/>
        <v>80.714285714285708</v>
      </c>
      <c r="Q2908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 s="15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5">
        <f t="shared" si="181"/>
        <v>1</v>
      </c>
      <c r="Q2909" t="s">
        <v>8316</v>
      </c>
      <c r="R2909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 s="15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5">
        <f t="shared" si="181"/>
        <v>52.8</v>
      </c>
      <c r="Q2910" t="s">
        <v>8316</v>
      </c>
      <c r="R2910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 s="15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5">
        <f t="shared" si="181"/>
        <v>20</v>
      </c>
      <c r="Q2911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 s="15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5">
        <f t="shared" si="181"/>
        <v>1</v>
      </c>
      <c r="Q2912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 s="15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5">
        <f t="shared" si="181"/>
        <v>46.928571428571431</v>
      </c>
      <c r="Q2913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 s="15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5">
        <f t="shared" si="181"/>
        <v>78.07692307692308</v>
      </c>
      <c r="Q2914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 s="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5">
        <f t="shared" si="181"/>
        <v>1</v>
      </c>
      <c r="Q2915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 s="15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5">
        <f t="shared" si="181"/>
        <v>1</v>
      </c>
      <c r="Q291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 s="15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5">
        <f t="shared" si="181"/>
        <v>203.66666666666666</v>
      </c>
      <c r="Q2917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 s="15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5">
        <f t="shared" si="181"/>
        <v>20.714285714285715</v>
      </c>
      <c r="Q2918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 s="15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5">
        <f t="shared" si="181"/>
        <v>48.555555555555557</v>
      </c>
      <c r="Q2919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 s="15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5">
        <f t="shared" si="181"/>
        <v>68.099999999999994</v>
      </c>
      <c r="Q2920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 s="15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5">
        <f t="shared" si="181"/>
        <v>8.5</v>
      </c>
      <c r="Q2921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 s="15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5">
        <f t="shared" si="181"/>
        <v>51.615384615384613</v>
      </c>
      <c r="Q2922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 s="15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5">
        <f t="shared" si="181"/>
        <v>43</v>
      </c>
      <c r="Q2923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 s="15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5">
        <f t="shared" si="181"/>
        <v>83.333333333333329</v>
      </c>
      <c r="Q2924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 s="1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5">
        <f t="shared" si="181"/>
        <v>30</v>
      </c>
      <c r="Q2925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 s="15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5">
        <f t="shared" si="181"/>
        <v>175.51020408163265</v>
      </c>
      <c r="Q292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 s="15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5">
        <f t="shared" si="181"/>
        <v>231.66175879396985</v>
      </c>
      <c r="Q2927" t="s">
        <v>8316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 s="15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5">
        <f t="shared" si="181"/>
        <v>75</v>
      </c>
      <c r="Q2928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 s="15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5">
        <f t="shared" si="181"/>
        <v>112.14285714285714</v>
      </c>
      <c r="Q2929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 s="15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5">
        <f t="shared" si="181"/>
        <v>41.666666666666664</v>
      </c>
      <c r="Q2930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 s="15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5">
        <f t="shared" si="181"/>
        <v>255.17343750000001</v>
      </c>
      <c r="Q2931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 s="15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5">
        <f t="shared" si="181"/>
        <v>162.7741935483871</v>
      </c>
      <c r="Q2932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 s="15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5">
        <f t="shared" si="181"/>
        <v>88.333333333333329</v>
      </c>
      <c r="Q2933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 s="15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5">
        <f t="shared" si="181"/>
        <v>85.736842105263165</v>
      </c>
      <c r="Q2934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 s="1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5">
        <f t="shared" si="181"/>
        <v>47.574074074074076</v>
      </c>
      <c r="Q2935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 s="15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5">
        <f t="shared" si="181"/>
        <v>72.972972972972968</v>
      </c>
      <c r="Q293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 s="15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5">
        <f t="shared" si="181"/>
        <v>90.538461538461533</v>
      </c>
      <c r="Q2937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 s="15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5">
        <f t="shared" si="181"/>
        <v>37.647058823529413</v>
      </c>
      <c r="Q2938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 s="15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5">
        <f t="shared" si="181"/>
        <v>36.363636363636367</v>
      </c>
      <c r="Q2939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 s="15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5">
        <f t="shared" si="181"/>
        <v>126.71875</v>
      </c>
      <c r="Q2940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 s="15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5">
        <f t="shared" si="181"/>
        <v>329.2</v>
      </c>
      <c r="Q2941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 s="15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5">
        <f t="shared" si="181"/>
        <v>81.242424242424249</v>
      </c>
      <c r="Q2942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 s="15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5">
        <f t="shared" si="181"/>
        <v>1</v>
      </c>
      <c r="Q2943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 s="15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5">
        <f t="shared" si="181"/>
        <v>202.22772277227722</v>
      </c>
      <c r="Q2944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 s="1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 s="15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5">
        <f t="shared" si="181"/>
        <v>100</v>
      </c>
      <c r="Q2946" t="s">
        <v>8316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 s="15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5" t="e">
        <f t="shared" ref="P2947:P3010" si="185">E2947/L2947</f>
        <v>#DIV/0!</v>
      </c>
      <c r="Q2947" t="s">
        <v>8316</v>
      </c>
      <c r="R2947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 s="15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5">
        <f t="shared" si="185"/>
        <v>1</v>
      </c>
      <c r="Q2948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 s="15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5">
        <f t="shared" si="185"/>
        <v>82.461538461538467</v>
      </c>
      <c r="Q2949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 s="15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5">
        <f t="shared" si="185"/>
        <v>2.6666666666666665</v>
      </c>
      <c r="Q2950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 s="15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5">
        <f t="shared" si="185"/>
        <v>12.5</v>
      </c>
      <c r="Q2951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 s="15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 s="15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5">
        <f t="shared" si="185"/>
        <v>18.896551724137932</v>
      </c>
      <c r="Q2953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 s="15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5">
        <f t="shared" si="185"/>
        <v>200.625</v>
      </c>
      <c r="Q2954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 s="1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5">
        <f t="shared" si="185"/>
        <v>201.66666666666666</v>
      </c>
      <c r="Q2955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 s="15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 s="15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5">
        <f t="shared" si="185"/>
        <v>65</v>
      </c>
      <c r="Q2957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 s="15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5">
        <f t="shared" si="185"/>
        <v>66.099999999999994</v>
      </c>
      <c r="Q2958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 s="15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5">
        <f t="shared" si="185"/>
        <v>93.333333333333329</v>
      </c>
      <c r="Q2959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 s="15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 s="15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 s="15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 s="15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5">
        <f t="shared" si="185"/>
        <v>50.75</v>
      </c>
      <c r="Q2963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 s="15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5">
        <f t="shared" si="185"/>
        <v>60.9</v>
      </c>
      <c r="Q2964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 s="1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5">
        <f t="shared" si="185"/>
        <v>109.03061224489795</v>
      </c>
      <c r="Q2965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 s="15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5">
        <f t="shared" si="185"/>
        <v>25.692295918367346</v>
      </c>
      <c r="Q296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 s="15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5">
        <f t="shared" si="185"/>
        <v>41.92307692307692</v>
      </c>
      <c r="Q2967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 s="15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5">
        <f t="shared" si="185"/>
        <v>88.7734375</v>
      </c>
      <c r="Q2968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 s="15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5">
        <f t="shared" si="185"/>
        <v>80.225352112676063</v>
      </c>
      <c r="Q2969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 s="15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5">
        <f t="shared" si="185"/>
        <v>78.936170212765958</v>
      </c>
      <c r="Q2970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 s="15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5">
        <f t="shared" si="185"/>
        <v>95.588235294117652</v>
      </c>
      <c r="Q2971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 s="15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5">
        <f t="shared" si="185"/>
        <v>69.890109890109883</v>
      </c>
      <c r="Q2972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 s="15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5">
        <f t="shared" si="185"/>
        <v>74.534883720930239</v>
      </c>
      <c r="Q2973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 s="15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5">
        <f t="shared" si="185"/>
        <v>123.94117647058823</v>
      </c>
      <c r="Q2974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 s="1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5">
        <f t="shared" si="185"/>
        <v>264.84848484848487</v>
      </c>
      <c r="Q2975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 s="15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5">
        <f t="shared" si="185"/>
        <v>58.620689655172413</v>
      </c>
      <c r="Q297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 s="15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5">
        <f t="shared" si="185"/>
        <v>70.884955752212392</v>
      </c>
      <c r="Q2977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 s="15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5">
        <f t="shared" si="185"/>
        <v>8.5714285714285712</v>
      </c>
      <c r="Q2978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 s="15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5">
        <f t="shared" si="185"/>
        <v>113.56666666666666</v>
      </c>
      <c r="Q2979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 s="15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5">
        <f t="shared" si="185"/>
        <v>60.6875</v>
      </c>
      <c r="Q2980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 s="15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5">
        <f t="shared" si="185"/>
        <v>110.21739130434783</v>
      </c>
      <c r="Q2981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 s="15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5">
        <f t="shared" si="185"/>
        <v>136.45833333333334</v>
      </c>
      <c r="Q2982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 s="15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5">
        <f t="shared" si="185"/>
        <v>53.164948453608247</v>
      </c>
      <c r="Q2983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 s="15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5">
        <f t="shared" si="185"/>
        <v>86.491525423728817</v>
      </c>
      <c r="Q2984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 s="1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5">
        <f t="shared" si="185"/>
        <v>155.23827397260274</v>
      </c>
      <c r="Q2985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 s="15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5">
        <f t="shared" si="185"/>
        <v>115.08256880733946</v>
      </c>
      <c r="Q298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 s="15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5">
        <f t="shared" si="185"/>
        <v>109.5945945945946</v>
      </c>
      <c r="Q2987" t="s">
        <v>8316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 s="15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5">
        <f t="shared" si="185"/>
        <v>45.214285714285715</v>
      </c>
      <c r="Q2988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 s="15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5">
        <f t="shared" si="185"/>
        <v>104.15169811320754</v>
      </c>
      <c r="Q2989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 s="15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5">
        <f t="shared" si="185"/>
        <v>35.714285714285715</v>
      </c>
      <c r="Q2990" t="s">
        <v>8316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 s="15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5">
        <f t="shared" si="185"/>
        <v>96.997252747252745</v>
      </c>
      <c r="Q2991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 s="15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5">
        <f t="shared" si="185"/>
        <v>370.37037037037038</v>
      </c>
      <c r="Q2992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 s="15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5">
        <f t="shared" si="185"/>
        <v>94.408602150537632</v>
      </c>
      <c r="Q2993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 s="15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5">
        <f t="shared" si="185"/>
        <v>48.984375</v>
      </c>
      <c r="Q2994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 s="1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5">
        <f t="shared" si="185"/>
        <v>45.590909090909093</v>
      </c>
      <c r="Q2995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 s="15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5">
        <f t="shared" si="185"/>
        <v>23.275254237288134</v>
      </c>
      <c r="Q299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 s="15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5">
        <f t="shared" si="185"/>
        <v>63.2289156626506</v>
      </c>
      <c r="Q2997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 s="15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5">
        <f t="shared" si="185"/>
        <v>153.5204081632653</v>
      </c>
      <c r="Q2998" t="s">
        <v>8316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 s="15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5">
        <f t="shared" si="185"/>
        <v>90.2</v>
      </c>
      <c r="Q2999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 s="15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5">
        <f t="shared" si="185"/>
        <v>118.97113163972287</v>
      </c>
      <c r="Q3000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 s="15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5">
        <f t="shared" si="185"/>
        <v>80.25</v>
      </c>
      <c r="Q3001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 s="15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5">
        <f t="shared" si="185"/>
        <v>62.5</v>
      </c>
      <c r="Q3002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 s="15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5">
        <f t="shared" si="185"/>
        <v>131.37719999999999</v>
      </c>
      <c r="Q3003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 s="15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5">
        <f t="shared" si="185"/>
        <v>73.032980769230775</v>
      </c>
      <c r="Q3004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 s="1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5">
        <f t="shared" si="185"/>
        <v>178.52941176470588</v>
      </c>
      <c r="Q3005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 s="15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5">
        <f t="shared" si="185"/>
        <v>162.90974729241879</v>
      </c>
      <c r="Q300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 s="15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5">
        <f t="shared" si="185"/>
        <v>108.24237288135593</v>
      </c>
      <c r="Q3007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 s="15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5">
        <f t="shared" si="185"/>
        <v>88.865979381443296</v>
      </c>
      <c r="Q3008" t="s">
        <v>8316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 s="15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5">
        <f t="shared" si="185"/>
        <v>54</v>
      </c>
      <c r="Q3009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 s="15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5">
        <f t="shared" si="185"/>
        <v>116.73076923076923</v>
      </c>
      <c r="Q3010" t="s">
        <v>8316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 s="15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5">
        <f t="shared" ref="P3011:P3074" si="189">E3011/L3011</f>
        <v>233.8984375</v>
      </c>
      <c r="Q3011" t="s">
        <v>8316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 s="15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5">
        <f t="shared" si="189"/>
        <v>158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 s="15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5">
        <f t="shared" si="189"/>
        <v>14.84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 s="15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5">
        <f t="shared" si="189"/>
        <v>85.181818181818187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 s="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5">
        <f t="shared" si="189"/>
        <v>146.69158878504672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 s="15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5">
        <f t="shared" si="189"/>
        <v>50.764811490125673</v>
      </c>
      <c r="Q3016" t="s">
        <v>8316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 s="15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5">
        <f t="shared" si="189"/>
        <v>87.7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 s="15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5">
        <f t="shared" si="189"/>
        <v>242.27777777777777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 s="15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5">
        <f t="shared" si="189"/>
        <v>146.44654088050314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 s="15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5">
        <f t="shared" si="189"/>
        <v>103.17073170731707</v>
      </c>
      <c r="Q3020" t="s">
        <v>8316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 s="15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5">
        <f t="shared" si="189"/>
        <v>80.464601769911511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 s="15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5">
        <f t="shared" si="189"/>
        <v>234.66666666666666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 s="15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5">
        <f t="shared" si="189"/>
        <v>50.689320388349515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 s="15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5">
        <f t="shared" si="189"/>
        <v>162.70967741935485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 s="1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5">
        <f t="shared" si="189"/>
        <v>120.16666666666667</v>
      </c>
      <c r="Q3025" t="s">
        <v>8316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 s="15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5">
        <f t="shared" si="189"/>
        <v>67.697802197802204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 s="15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5">
        <f t="shared" si="189"/>
        <v>52.103448275862071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 s="15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5">
        <f t="shared" si="189"/>
        <v>51.6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 s="15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5">
        <f t="shared" si="189"/>
        <v>164.3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 s="15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5">
        <f t="shared" si="189"/>
        <v>84.858585858585855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 s="15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5">
        <f t="shared" si="189"/>
        <v>94.548850574712645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 s="15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5">
        <f t="shared" si="189"/>
        <v>45.536585365853661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 s="15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5">
        <f t="shared" si="189"/>
        <v>51.724137931034484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 s="15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5">
        <f t="shared" si="189"/>
        <v>50.88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 s="1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5">
        <f t="shared" si="189"/>
        <v>191.13043478260869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 s="15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5">
        <f t="shared" si="189"/>
        <v>89.314285714285717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 s="15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5">
        <f t="shared" si="189"/>
        <v>88.588631921824103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 s="15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5">
        <f t="shared" si="189"/>
        <v>96.300911854103347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 s="15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5">
        <f t="shared" si="189"/>
        <v>33.3125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 s="15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5">
        <f t="shared" si="189"/>
        <v>37.222222222222221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 s="15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5">
        <f t="shared" si="189"/>
        <v>92.130423728813554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 s="15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5">
        <f t="shared" si="189"/>
        <v>76.785714285714292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 s="15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5">
        <f t="shared" si="189"/>
        <v>96.526315789473685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 s="15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5">
        <f t="shared" si="189"/>
        <v>51.891891891891895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 s="1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5">
        <f t="shared" si="189"/>
        <v>128.9140625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 s="15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5">
        <f t="shared" si="189"/>
        <v>84.108974358974365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 s="15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5">
        <f t="shared" si="189"/>
        <v>82.941562500000003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 s="15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5">
        <f t="shared" si="189"/>
        <v>259.94827586206895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 s="15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5">
        <f t="shared" si="189"/>
        <v>37.25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 s="15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5">
        <f t="shared" si="189"/>
        <v>177.02127659574469</v>
      </c>
      <c r="Q3050" t="s">
        <v>8316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 s="15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5">
        <f t="shared" si="189"/>
        <v>74.074074074074076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 s="15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5">
        <f t="shared" si="189"/>
        <v>70.666666666666671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 s="15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5">
        <f t="shared" si="189"/>
        <v>23.62857142857143</v>
      </c>
      <c r="Q3053" t="s">
        <v>8316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 s="15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5">
        <f t="shared" si="189"/>
        <v>37.5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 s="1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5">
        <f t="shared" si="189"/>
        <v>13.333333333333334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 s="15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 s="15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5">
        <f t="shared" si="189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 s="15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 s="15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 s="15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5">
        <f t="shared" si="189"/>
        <v>1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 s="15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5">
        <f t="shared" si="189"/>
        <v>41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 s="15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5">
        <f t="shared" si="189"/>
        <v>55.833333333333336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 s="15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 s="15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5">
        <f t="shared" si="189"/>
        <v>99.761194029850742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 s="1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5">
        <f t="shared" si="189"/>
        <v>25.521739130434781</v>
      </c>
      <c r="Q3065" t="s">
        <v>8316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 s="15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5">
        <f t="shared" si="189"/>
        <v>117.65277777777777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 s="15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5">
        <f t="shared" si="189"/>
        <v>5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 s="15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5">
        <f t="shared" si="189"/>
        <v>2796.6666666666665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 s="15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5">
        <f t="shared" si="189"/>
        <v>200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 s="15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5">
        <f t="shared" si="189"/>
        <v>87.5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 s="15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5">
        <f t="shared" si="189"/>
        <v>20.142857142857142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 s="15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5">
        <f t="shared" si="189"/>
        <v>20.875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 s="15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5">
        <f t="shared" si="189"/>
        <v>61.307692307692307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 s="15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5">
        <f t="shared" si="189"/>
        <v>1</v>
      </c>
      <c r="Q3074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 s="1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5">
        <f t="shared" ref="P3075:P3138" si="193">E3075/L3075</f>
        <v>92.142857142857139</v>
      </c>
      <c r="Q3075" t="s">
        <v>8316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 s="15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5">
        <f t="shared" si="193"/>
        <v>7.333333333333333</v>
      </c>
      <c r="Q3076" t="s">
        <v>8316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 s="15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5">
        <f t="shared" si="193"/>
        <v>64.8</v>
      </c>
      <c r="Q3077" t="s">
        <v>8316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 s="15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5">
        <f t="shared" si="193"/>
        <v>30.12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 s="15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5">
        <f t="shared" si="193"/>
        <v>52.5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 s="15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5">
        <f t="shared" si="193"/>
        <v>23.666666666666668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 s="15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5">
        <f t="shared" si="193"/>
        <v>415.77777777777777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 s="15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5">
        <f t="shared" si="193"/>
        <v>53.714285714285715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 s="15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5">
        <f t="shared" si="193"/>
        <v>420.6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 s="15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 s="1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5">
        <f t="shared" si="193"/>
        <v>18.666666666666668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 s="15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5">
        <f t="shared" si="193"/>
        <v>78.333333333333329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 s="15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5">
        <f t="shared" si="193"/>
        <v>67.777777777777771</v>
      </c>
      <c r="Q3087" t="s">
        <v>8316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 s="15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5">
        <f t="shared" si="193"/>
        <v>16.666666666666668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 s="15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5">
        <f t="shared" si="193"/>
        <v>62.5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 s="15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5">
        <f t="shared" si="193"/>
        <v>42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 s="15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5">
        <f t="shared" si="193"/>
        <v>130.0888888888889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 s="15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5">
        <f t="shared" si="193"/>
        <v>1270.2222222222222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 s="15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5">
        <f t="shared" si="193"/>
        <v>88.444444444444443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 s="15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5">
        <f t="shared" si="193"/>
        <v>56.342380952380957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 s="1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5">
        <f t="shared" si="193"/>
        <v>53.529411764705884</v>
      </c>
      <c r="Q3095" t="s">
        <v>8316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 s="15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5">
        <f t="shared" si="193"/>
        <v>25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 s="15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5">
        <f t="shared" si="193"/>
        <v>50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 s="15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5">
        <f t="shared" si="193"/>
        <v>56.785714285714285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 s="15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5">
        <f t="shared" si="193"/>
        <v>40.833333333333336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 s="15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5">
        <f t="shared" si="193"/>
        <v>65.111111111111114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 s="15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5">
        <f t="shared" si="193"/>
        <v>55.6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 s="15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5">
        <f t="shared" si="193"/>
        <v>140.53846153846155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 s="15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5">
        <f t="shared" si="193"/>
        <v>25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 s="15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5">
        <f t="shared" si="193"/>
        <v>69.533333333333331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 s="1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5">
        <f t="shared" si="193"/>
        <v>5.5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 s="15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5">
        <f t="shared" si="193"/>
        <v>237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 s="15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5">
        <f t="shared" si="193"/>
        <v>79.870967741935488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 s="15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5">
        <f t="shared" si="193"/>
        <v>10.25</v>
      </c>
      <c r="Q3108" t="s">
        <v>8316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 s="15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5">
        <f t="shared" si="193"/>
        <v>272.58620689655174</v>
      </c>
      <c r="Q3109" t="s">
        <v>8316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 s="15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5">
        <f t="shared" si="193"/>
        <v>13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 s="15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5">
        <f t="shared" si="193"/>
        <v>58.184210526315788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 s="15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5">
        <f t="shared" si="193"/>
        <v>10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 s="15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5">
        <f t="shared" si="193"/>
        <v>70.10526315789474</v>
      </c>
      <c r="Q3113" t="s">
        <v>8316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 s="15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5">
        <f t="shared" si="193"/>
        <v>57.888888888888886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 s="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5">
        <f t="shared" si="193"/>
        <v>125.27027027027027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 s="15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 s="15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5">
        <f t="shared" si="193"/>
        <v>300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 s="15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5">
        <f t="shared" si="193"/>
        <v>43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 s="15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5">
        <f t="shared" si="193"/>
        <v>1</v>
      </c>
      <c r="Q3119" t="s">
        <v>8316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 s="15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5">
        <f t="shared" si="193"/>
        <v>775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 s="15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5">
        <f t="shared" si="193"/>
        <v>5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 s="15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5">
        <f t="shared" si="193"/>
        <v>12.8</v>
      </c>
      <c r="Q3122" t="s">
        <v>8316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 s="15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5">
        <f t="shared" si="193"/>
        <v>10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 s="15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5">
        <f t="shared" si="193"/>
        <v>58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 s="1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5">
        <f t="shared" si="193"/>
        <v>244.80459770114942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 s="15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5">
        <f t="shared" si="193"/>
        <v>6.5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 s="15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 s="15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5">
        <f t="shared" si="193"/>
        <v>61.176470588235297</v>
      </c>
      <c r="Q3128" t="s">
        <v>8316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 s="15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 s="15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5">
        <f t="shared" si="193"/>
        <v>139.23931623931625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 s="15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5">
        <f t="shared" si="193"/>
        <v>10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 s="15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5">
        <f t="shared" si="193"/>
        <v>93.75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 s="15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5">
        <f t="shared" si="193"/>
        <v>53.75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 s="15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5">
        <f t="shared" si="193"/>
        <v>10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 s="1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5">
        <f t="shared" si="193"/>
        <v>33.75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 s="15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5">
        <f t="shared" si="193"/>
        <v>18.75</v>
      </c>
      <c r="Q3136" t="s">
        <v>8316</v>
      </c>
      <c r="R313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 s="15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5">
        <f t="shared" si="193"/>
        <v>23.142857142857142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 s="15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5">
        <f t="shared" si="193"/>
        <v>29.045454545454547</v>
      </c>
      <c r="Q3138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 s="15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5">
        <f t="shared" ref="P3139:P3202" si="197">E3139/L3139</f>
        <v>50</v>
      </c>
      <c r="Q3139" t="s">
        <v>8316</v>
      </c>
      <c r="R3139" t="s">
        <v>8317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 s="15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 s="15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5">
        <f t="shared" si="197"/>
        <v>450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 s="15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5">
        <f t="shared" si="197"/>
        <v>24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 s="15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5">
        <f t="shared" si="197"/>
        <v>32.25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 s="15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5">
        <f t="shared" si="197"/>
        <v>15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 s="1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 s="15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5">
        <f t="shared" si="197"/>
        <v>251.33333333333334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 s="15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 s="15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5">
        <f t="shared" si="197"/>
        <v>437.5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 s="15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5">
        <f t="shared" si="197"/>
        <v>110.35211267605634</v>
      </c>
      <c r="Q3149" t="s">
        <v>8316</v>
      </c>
      <c r="R3149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 s="15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5">
        <f t="shared" si="197"/>
        <v>41.421052631578945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 s="15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5">
        <f t="shared" si="197"/>
        <v>52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 s="15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5">
        <f t="shared" si="197"/>
        <v>33.990384615384613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 s="15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5">
        <f t="shared" si="197"/>
        <v>103.35294117647059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 s="15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5">
        <f t="shared" si="197"/>
        <v>34.791044776119406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 s="1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5">
        <f t="shared" si="197"/>
        <v>41.773858921161825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 s="15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5">
        <f t="shared" si="197"/>
        <v>64.268292682926827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 s="15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5">
        <f t="shared" si="197"/>
        <v>31.209370860927152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 s="15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5">
        <f t="shared" si="197"/>
        <v>62.921348314606739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 s="15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5">
        <f t="shared" si="197"/>
        <v>98.536585365853654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 s="15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5">
        <f t="shared" si="197"/>
        <v>82.608695652173907</v>
      </c>
      <c r="Q3160" t="s">
        <v>8316</v>
      </c>
      <c r="R3160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 s="15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5">
        <f t="shared" si="197"/>
        <v>38.504230769230773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 s="15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5">
        <f t="shared" si="197"/>
        <v>80.15789473684211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 s="15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5">
        <f t="shared" si="197"/>
        <v>28.405405405405407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 s="15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5">
        <f t="shared" si="197"/>
        <v>80.730158730158735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 s="1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5">
        <f t="shared" si="197"/>
        <v>200.69444444444446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 s="15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5">
        <f t="shared" si="197"/>
        <v>37.591549295774648</v>
      </c>
      <c r="Q3166" t="s">
        <v>8316</v>
      </c>
      <c r="R316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 s="15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5">
        <f t="shared" si="197"/>
        <v>58.095238095238095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 s="15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5">
        <f t="shared" si="197"/>
        <v>60.300892473118282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 s="15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5">
        <f t="shared" si="197"/>
        <v>63.363636363636367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 s="15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5">
        <f t="shared" si="197"/>
        <v>50.901639344262293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 s="15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5">
        <f t="shared" si="197"/>
        <v>100.5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 s="15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5">
        <f t="shared" si="197"/>
        <v>31.619718309859156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 s="15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5">
        <f t="shared" si="197"/>
        <v>65.102564102564102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 s="15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5">
        <f t="shared" si="197"/>
        <v>79.310344827586206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 s="1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5">
        <f t="shared" si="197"/>
        <v>139.18918918918919</v>
      </c>
      <c r="Q3175" t="s">
        <v>8316</v>
      </c>
      <c r="R3175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 s="15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5">
        <f t="shared" si="197"/>
        <v>131.91304347826087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 s="15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5">
        <f t="shared" si="197"/>
        <v>91.3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 s="15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5">
        <f t="shared" si="197"/>
        <v>39.672727272727272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 s="15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5">
        <f t="shared" si="197"/>
        <v>57.549019607843135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 s="15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5">
        <f t="shared" si="197"/>
        <v>33.025641025641029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 s="15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5">
        <f t="shared" si="197"/>
        <v>77.335806451612896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 s="15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5">
        <f t="shared" si="197"/>
        <v>31.933333333333334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 s="15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5">
        <f t="shared" si="197"/>
        <v>36.333333333333336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 s="15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5">
        <f t="shared" si="197"/>
        <v>46.768211920529801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 s="1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5">
        <f t="shared" si="197"/>
        <v>40.073529411764703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 s="15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5">
        <f t="shared" si="197"/>
        <v>100.21739130434783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 s="15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5">
        <f t="shared" si="197"/>
        <v>41.666666666666664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 s="15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5">
        <f t="shared" si="197"/>
        <v>46.714285714285715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 s="15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5">
        <f t="shared" si="197"/>
        <v>71.491803278688522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 s="15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5">
        <f t="shared" si="197"/>
        <v>14.444444444444445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 s="15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5">
        <f t="shared" si="197"/>
        <v>356.84210526315792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 s="15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 s="15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5">
        <f t="shared" si="197"/>
        <v>37.75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 s="15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5">
        <f t="shared" si="197"/>
        <v>12.75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 s="1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5">
        <f t="shared" si="197"/>
        <v>24.458333333333332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 s="15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 s="15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5">
        <f t="shared" si="197"/>
        <v>53.07692307692308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 s="15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5">
        <f t="shared" si="197"/>
        <v>300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 s="15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5">
        <f t="shared" si="197"/>
        <v>286.25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 s="15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5">
        <f t="shared" si="197"/>
        <v>36.666666666666664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 s="15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5">
        <f t="shared" si="197"/>
        <v>49.20754716981132</v>
      </c>
      <c r="Q3201" t="s">
        <v>8316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 s="15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5">
        <f t="shared" si="197"/>
        <v>1</v>
      </c>
      <c r="Q3202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 s="15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5">
        <f t="shared" ref="P3203:P3266" si="201">E3203/L3203</f>
        <v>12.5</v>
      </c>
      <c r="Q3203" t="s">
        <v>8316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 s="15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5">
        <f t="shared" si="201"/>
        <v>109.04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 s="1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5">
        <f t="shared" si="201"/>
        <v>41.666666666666664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 s="15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 s="15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5">
        <f t="shared" si="201"/>
        <v>22.75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 s="15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 s="15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5">
        <f t="shared" si="201"/>
        <v>70.833333333333329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 s="15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5">
        <f t="shared" si="201"/>
        <v>63.109756097560975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 s="15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5">
        <f t="shared" si="201"/>
        <v>50.157964601769912</v>
      </c>
      <c r="Q3211" t="s">
        <v>8316</v>
      </c>
      <c r="R3211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 s="15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5">
        <f t="shared" si="201"/>
        <v>62.883333333333333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 s="15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5">
        <f t="shared" si="201"/>
        <v>85.531055900621112</v>
      </c>
      <c r="Q3213" t="s">
        <v>8316</v>
      </c>
      <c r="R3213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 s="15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5">
        <f t="shared" si="201"/>
        <v>53.723404255319146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 s="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5">
        <f t="shared" si="201"/>
        <v>127.80851063829788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 s="15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5">
        <f t="shared" si="201"/>
        <v>106.57391304347826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 s="15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5">
        <f t="shared" si="201"/>
        <v>262.11194029850748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 s="15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5">
        <f t="shared" si="201"/>
        <v>57.171428571428571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 s="15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5">
        <f t="shared" si="201"/>
        <v>50.20192307692308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 s="15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5">
        <f t="shared" si="201"/>
        <v>66.586956521739125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 s="15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5">
        <f t="shared" si="201"/>
        <v>168.25210084033614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 s="15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5">
        <f t="shared" si="201"/>
        <v>256.37288135593218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 s="15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5">
        <f t="shared" si="201"/>
        <v>36.610619469026545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 s="15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5">
        <f t="shared" si="201"/>
        <v>37.142857142857146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 s="1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5">
        <f t="shared" si="201"/>
        <v>45.878378378378379</v>
      </c>
      <c r="Q3225" t="s">
        <v>8316</v>
      </c>
      <c r="R3225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 s="15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5">
        <f t="shared" si="201"/>
        <v>141.71296296296296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 s="15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5">
        <f t="shared" si="201"/>
        <v>52.487179487179489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 s="15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5">
        <f t="shared" si="201"/>
        <v>59.523809523809526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 s="15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5">
        <f t="shared" si="201"/>
        <v>50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 s="15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5">
        <f t="shared" si="201"/>
        <v>193.62162162162161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 s="15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5">
        <f t="shared" si="201"/>
        <v>106.79702970297029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 s="15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5">
        <f t="shared" si="201"/>
        <v>77.21621621621621</v>
      </c>
      <c r="Q3232" t="s">
        <v>8316</v>
      </c>
      <c r="R3232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 s="15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5">
        <f t="shared" si="201"/>
        <v>57.5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 s="15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5">
        <f t="shared" si="201"/>
        <v>50.46153846153846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 s="1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5">
        <f t="shared" si="201"/>
        <v>97.377049180327873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 s="15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5">
        <f t="shared" si="201"/>
        <v>34.91921739130435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 s="15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5">
        <f t="shared" si="201"/>
        <v>85.530386740331494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 s="15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5">
        <f t="shared" si="201"/>
        <v>182.90909090909091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 s="15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5">
        <f t="shared" si="201"/>
        <v>131.13620817843866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 s="15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5">
        <f t="shared" si="201"/>
        <v>39.810126582278478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 s="15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5">
        <f t="shared" si="201"/>
        <v>59.701730769230764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 s="15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5">
        <f t="shared" si="201"/>
        <v>88.735294117647058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 s="15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5">
        <f t="shared" si="201"/>
        <v>58.688622754491021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 s="15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5">
        <f t="shared" si="201"/>
        <v>69.56513661202186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 s="1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5">
        <f t="shared" si="201"/>
        <v>115.87323943661971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 s="15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5">
        <f t="shared" si="201"/>
        <v>23.869565217391305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 s="15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5">
        <f t="shared" si="201"/>
        <v>81.125925925925927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 s="15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5">
        <f t="shared" si="201"/>
        <v>57.626943005181346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 s="15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5">
        <f t="shared" si="201"/>
        <v>46.429824561403507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 s="15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5">
        <f t="shared" si="201"/>
        <v>60.475000000000001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 s="15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5">
        <f t="shared" si="201"/>
        <v>65.579545454545453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 s="15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5">
        <f t="shared" si="201"/>
        <v>119.1924882629108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 s="15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5">
        <f t="shared" si="201"/>
        <v>83.05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 s="15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5">
        <f t="shared" si="201"/>
        <v>57.52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 s="1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5">
        <f t="shared" si="201"/>
        <v>177.08695652173913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 s="15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5">
        <f t="shared" si="201"/>
        <v>70.771505376344081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 s="15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5">
        <f t="shared" si="201"/>
        <v>29.166666666666668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 s="15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5">
        <f t="shared" si="201"/>
        <v>72.76136363636364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 s="15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5">
        <f t="shared" si="201"/>
        <v>51.853414634146333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 s="15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5">
        <f t="shared" si="201"/>
        <v>98.2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 s="15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5">
        <f t="shared" si="201"/>
        <v>251.7381443298969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 s="15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5">
        <f t="shared" si="201"/>
        <v>74.821917808219183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 s="15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5">
        <f t="shared" si="201"/>
        <v>67.65306122448979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 s="15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5">
        <f t="shared" si="201"/>
        <v>93.81343283582089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 s="1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5">
        <f t="shared" si="201"/>
        <v>41.237647058823526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 s="15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5">
        <f t="shared" si="201"/>
        <v>52.551020408163268</v>
      </c>
      <c r="Q326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 s="15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5">
        <f t="shared" ref="P3267:P3330" si="205">E3267/L3267</f>
        <v>70.285714285714292</v>
      </c>
      <c r="Q3267" t="s">
        <v>8316</v>
      </c>
      <c r="R3267" t="s">
        <v>8317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 s="15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5">
        <f t="shared" si="205"/>
        <v>48.325153374233132</v>
      </c>
      <c r="Q3268" t="s">
        <v>8316</v>
      </c>
      <c r="R3268" t="s">
        <v>8317</v>
      </c>
      <c r="S3268" s="10">
        <f t="shared" si="206"/>
        <v>42136.536134259266</v>
      </c>
      <c r="T3268" s="10">
        <f t="shared" si="207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 s="15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5">
        <f t="shared" si="205"/>
        <v>53.177083333333336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 s="15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5">
        <f t="shared" si="205"/>
        <v>60.952380952380949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 s="15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5">
        <f t="shared" si="205"/>
        <v>116</v>
      </c>
      <c r="Q3271" t="s">
        <v>8316</v>
      </c>
      <c r="R3271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 s="15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5">
        <f t="shared" si="205"/>
        <v>61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 s="15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5">
        <f t="shared" si="205"/>
        <v>38.235294117647058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 s="15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5">
        <f t="shared" si="205"/>
        <v>106.50344827586207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 s="1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5">
        <f t="shared" si="205"/>
        <v>204.57142857142858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 s="15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5">
        <f t="shared" si="205"/>
        <v>54.912587412587413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 s="15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5">
        <f t="shared" si="205"/>
        <v>150.41666666666666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 s="15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5">
        <f t="shared" si="205"/>
        <v>52.58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 s="15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5">
        <f t="shared" si="205"/>
        <v>54.3</v>
      </c>
      <c r="Q3279" t="s">
        <v>8316</v>
      </c>
      <c r="R3279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 s="15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5">
        <f t="shared" si="205"/>
        <v>76.029411764705884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 s="15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5">
        <f t="shared" si="205"/>
        <v>105.2063492063492</v>
      </c>
      <c r="Q3281" t="s">
        <v>8316</v>
      </c>
      <c r="R3281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 s="15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5">
        <f t="shared" si="205"/>
        <v>68.666666666666671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 s="15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5">
        <f t="shared" si="205"/>
        <v>129.36170212765958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 s="15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5">
        <f t="shared" si="205"/>
        <v>134.26371308016877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 s="1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5">
        <f t="shared" si="205"/>
        <v>17.829787234042552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 s="15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5">
        <f t="shared" si="205"/>
        <v>203.2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 s="15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5">
        <f t="shared" si="205"/>
        <v>69.18518518518519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 s="15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5">
        <f t="shared" si="205"/>
        <v>125.12295081967213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 s="15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5">
        <f t="shared" si="205"/>
        <v>73.529411764705884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 s="15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5">
        <f t="shared" si="205"/>
        <v>48.437149758454105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 s="15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5">
        <f t="shared" si="205"/>
        <v>26.608400000000003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 s="15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5">
        <f t="shared" si="205"/>
        <v>33.666666666666664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 s="15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5">
        <f t="shared" si="205"/>
        <v>40.714285714285715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 s="15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5">
        <f t="shared" si="205"/>
        <v>19.266666666666666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 s="1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5">
        <f t="shared" si="205"/>
        <v>84.285714285714292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 s="15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5">
        <f t="shared" si="205"/>
        <v>29.583333333333332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 s="15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5">
        <f t="shared" si="205"/>
        <v>26.667037037037037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 s="15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5">
        <f t="shared" si="205"/>
        <v>45.978723404255319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 s="15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5">
        <f t="shared" si="205"/>
        <v>125.09090909090909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 s="15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5">
        <f t="shared" si="205"/>
        <v>141.29166666666666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 s="15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5">
        <f t="shared" si="205"/>
        <v>55.333333333333336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 s="15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5">
        <f t="shared" si="205"/>
        <v>46.420454545454547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 s="15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5">
        <f t="shared" si="205"/>
        <v>57.2</v>
      </c>
      <c r="Q3303" t="s">
        <v>8316</v>
      </c>
      <c r="R3303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 s="15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5">
        <f t="shared" si="205"/>
        <v>173.7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 s="1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5">
        <f t="shared" si="205"/>
        <v>59.6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 s="15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5">
        <f t="shared" si="205"/>
        <v>89.585714285714289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 s="15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5">
        <f t="shared" si="205"/>
        <v>204.05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 s="15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5">
        <f t="shared" si="205"/>
        <v>48.703703703703702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 s="15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5">
        <f t="shared" si="205"/>
        <v>53.339999999999996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 s="15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5">
        <f t="shared" si="205"/>
        <v>75.087719298245617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 s="15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5">
        <f t="shared" si="205"/>
        <v>18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 s="15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5">
        <f t="shared" si="205"/>
        <v>209.83870967741936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 s="15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5">
        <f t="shared" si="205"/>
        <v>61.022222222222226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 s="15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5">
        <f t="shared" si="205"/>
        <v>61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 s="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5">
        <f t="shared" si="205"/>
        <v>80.034482758620683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 s="15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5">
        <f t="shared" si="205"/>
        <v>29.068965517241381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 s="15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5">
        <f t="shared" si="205"/>
        <v>49.438202247191015</v>
      </c>
      <c r="Q3317" t="s">
        <v>8316</v>
      </c>
      <c r="R3317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 s="15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5">
        <f t="shared" si="205"/>
        <v>93.977440000000001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 s="15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5">
        <f t="shared" si="205"/>
        <v>61.944444444444443</v>
      </c>
      <c r="Q3319" t="s">
        <v>8316</v>
      </c>
      <c r="R3319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 s="15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5">
        <f t="shared" si="205"/>
        <v>78.5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 s="15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5">
        <f t="shared" si="205"/>
        <v>33.75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 s="15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5">
        <f t="shared" si="205"/>
        <v>66.44736842105263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 s="15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5">
        <f t="shared" si="205"/>
        <v>35.799999999999997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 s="15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5">
        <f t="shared" si="205"/>
        <v>145.65217391304347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 s="1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5">
        <f t="shared" si="205"/>
        <v>25.693877551020407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 s="15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5">
        <f t="shared" si="205"/>
        <v>152.5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 s="15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5">
        <f t="shared" si="205"/>
        <v>30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 s="15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5">
        <f t="shared" si="205"/>
        <v>142.28070175438597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 s="15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5">
        <f t="shared" si="205"/>
        <v>24.545454545454547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 s="15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5">
        <f t="shared" si="205"/>
        <v>292.77777777777777</v>
      </c>
      <c r="Q3330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 s="15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5">
        <f t="shared" ref="P3331:P3394" si="209">E3331/L3331</f>
        <v>44.92307692307692</v>
      </c>
      <c r="Q3331" t="s">
        <v>8316</v>
      </c>
      <c r="R3331" t="s">
        <v>8317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 s="15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5">
        <f t="shared" si="209"/>
        <v>23.10144927536232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 s="15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5">
        <f t="shared" si="209"/>
        <v>80.400000000000006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 s="15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5">
        <f t="shared" si="209"/>
        <v>72.289156626506028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 s="1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5">
        <f t="shared" si="209"/>
        <v>32.972972972972975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 s="15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5">
        <f t="shared" si="209"/>
        <v>116.65217391304348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 s="15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5">
        <f t="shared" si="209"/>
        <v>79.61904761904762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 s="15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5">
        <f t="shared" si="209"/>
        <v>27.777777777777779</v>
      </c>
      <c r="Q3338" t="s">
        <v>8316</v>
      </c>
      <c r="R3338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 s="15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5">
        <f t="shared" si="209"/>
        <v>81.029411764705884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 s="15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5">
        <f t="shared" si="209"/>
        <v>136.84821428571428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 s="15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5">
        <f t="shared" si="209"/>
        <v>177.61702127659575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 s="15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5">
        <f t="shared" si="209"/>
        <v>109.07894736842105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 s="15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5">
        <f t="shared" si="209"/>
        <v>119.64285714285714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 s="15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5">
        <f t="shared" si="209"/>
        <v>78.205128205128204</v>
      </c>
      <c r="Q3344" t="s">
        <v>8316</v>
      </c>
      <c r="R3344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 s="1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5">
        <f t="shared" si="209"/>
        <v>52.173913043478258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 s="15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5">
        <f t="shared" si="209"/>
        <v>114.125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 s="15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5">
        <f t="shared" si="209"/>
        <v>50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 s="15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5">
        <f t="shared" si="209"/>
        <v>91.666666666666671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 s="15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5">
        <f t="shared" si="209"/>
        <v>108.59090909090909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 s="15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5">
        <f t="shared" si="209"/>
        <v>69.822784810126578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 s="15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5">
        <f t="shared" si="209"/>
        <v>109.57142857142857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 s="15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5">
        <f t="shared" si="209"/>
        <v>71.666666666666671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 s="15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5">
        <f t="shared" si="209"/>
        <v>93.611111111111114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 s="15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5">
        <f t="shared" si="209"/>
        <v>76.8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 s="1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5">
        <f t="shared" si="209"/>
        <v>35.795454545454547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 s="15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5">
        <f t="shared" si="209"/>
        <v>55.6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 s="15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5">
        <f t="shared" si="209"/>
        <v>147.33333333333334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 s="15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5">
        <f t="shared" si="209"/>
        <v>56.333333333333336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 s="15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5">
        <f t="shared" si="209"/>
        <v>96.19047619047619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 s="15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5">
        <f t="shared" si="209"/>
        <v>63.574074074074076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 s="15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5">
        <f t="shared" si="209"/>
        <v>184.78260869565219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 s="15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5">
        <f t="shared" si="209"/>
        <v>126.72222222222223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 s="15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5">
        <f t="shared" si="209"/>
        <v>83.42647058823529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 s="15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5">
        <f t="shared" si="209"/>
        <v>54.5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 s="1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5">
        <f t="shared" si="209"/>
        <v>302.30769230769232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 s="15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5">
        <f t="shared" si="209"/>
        <v>44.138888888888886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 s="15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5">
        <f t="shared" si="209"/>
        <v>866.66666666666663</v>
      </c>
      <c r="Q3367" t="s">
        <v>8316</v>
      </c>
      <c r="R3367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 s="15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5">
        <f t="shared" si="209"/>
        <v>61.388888888888886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 s="15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5">
        <f t="shared" si="209"/>
        <v>29.666666666666668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 s="15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5">
        <f t="shared" si="209"/>
        <v>45.478260869565219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 s="15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5">
        <f t="shared" si="209"/>
        <v>96.203703703703709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 s="15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5">
        <f t="shared" si="209"/>
        <v>67.92307692307692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 s="15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5">
        <f t="shared" si="209"/>
        <v>30.777777777777779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 s="15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5">
        <f t="shared" si="209"/>
        <v>38.333333333333336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 s="1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5">
        <f t="shared" si="209"/>
        <v>66.833333333333329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 s="15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5">
        <f t="shared" si="209"/>
        <v>71.730769230769226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 s="15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5">
        <f t="shared" si="209"/>
        <v>176.47058823529412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 s="15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5">
        <f t="shared" si="209"/>
        <v>421.10526315789474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 s="15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5">
        <f t="shared" si="209"/>
        <v>104.98701298701299</v>
      </c>
      <c r="Q3379" t="s">
        <v>8316</v>
      </c>
      <c r="R3379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 s="15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5">
        <f t="shared" si="209"/>
        <v>28.19047619047619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 s="15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5">
        <f t="shared" si="209"/>
        <v>54.55263157894737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 s="15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5">
        <f t="shared" si="209"/>
        <v>111.89285714285714</v>
      </c>
      <c r="Q3382" t="s">
        <v>8316</v>
      </c>
      <c r="R3382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 s="15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5">
        <f t="shared" si="209"/>
        <v>85.208333333333329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 s="15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5">
        <f t="shared" si="209"/>
        <v>76.652173913043484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 s="1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5">
        <f t="shared" si="209"/>
        <v>65.166666666666671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 s="15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5">
        <f t="shared" si="209"/>
        <v>93.760312499999998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 s="15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5">
        <f t="shared" si="209"/>
        <v>133.33333333333334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 s="15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5">
        <f t="shared" si="209"/>
        <v>51.219512195121951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 s="15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5">
        <f t="shared" si="209"/>
        <v>100.17142857142858</v>
      </c>
      <c r="Q3389" t="s">
        <v>8316</v>
      </c>
      <c r="R3389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 s="15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5">
        <f t="shared" si="209"/>
        <v>34.6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 s="15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5">
        <f t="shared" si="209"/>
        <v>184.67741935483872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 s="15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5">
        <f t="shared" si="209"/>
        <v>69.818181818181813</v>
      </c>
      <c r="Q3392" t="s">
        <v>8316</v>
      </c>
      <c r="R3392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 s="15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5">
        <f t="shared" si="209"/>
        <v>61.944444444444443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 s="15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5">
        <f t="shared" si="209"/>
        <v>41.666666666666664</v>
      </c>
      <c r="Q3394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 s="1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5">
        <f t="shared" ref="P3395:P3458" si="213">E3395/L3395</f>
        <v>36.06818181818182</v>
      </c>
      <c r="Q3395" t="s">
        <v>8316</v>
      </c>
      <c r="R3395" t="s">
        <v>8317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 s="15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5">
        <f t="shared" si="213"/>
        <v>29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 s="15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5">
        <f t="shared" si="213"/>
        <v>24.210526315789473</v>
      </c>
      <c r="Q3397" t="s">
        <v>8316</v>
      </c>
      <c r="R3397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 s="15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5">
        <f t="shared" si="213"/>
        <v>55.892857142857146</v>
      </c>
      <c r="Q3398" t="s">
        <v>8316</v>
      </c>
      <c r="R3398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 s="15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5">
        <f t="shared" si="213"/>
        <v>11.666666666666666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 s="15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5">
        <f t="shared" si="213"/>
        <v>68.353846153846149</v>
      </c>
      <c r="Q3400" t="s">
        <v>8316</v>
      </c>
      <c r="R3400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 s="15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5">
        <f t="shared" si="213"/>
        <v>27.065217391304348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 s="15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5">
        <f t="shared" si="213"/>
        <v>118.12941176470588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 s="15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5">
        <f t="shared" si="213"/>
        <v>44.757575757575758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 s="15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5">
        <f t="shared" si="213"/>
        <v>99.787878787878782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 s="1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5">
        <f t="shared" si="213"/>
        <v>117.64705882352941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 s="15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5">
        <f t="shared" si="213"/>
        <v>203.33333333333334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 s="15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5">
        <f t="shared" si="213"/>
        <v>28.323529411764707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 s="15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5">
        <f t="shared" si="213"/>
        <v>110.23076923076923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 s="15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5">
        <f t="shared" si="213"/>
        <v>31.970149253731343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 s="15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5">
        <f t="shared" si="213"/>
        <v>58.611111111111114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 s="15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5">
        <f t="shared" si="213"/>
        <v>29.428571428571427</v>
      </c>
      <c r="Q3411" t="s">
        <v>8316</v>
      </c>
      <c r="R3411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 s="15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5">
        <f t="shared" si="213"/>
        <v>81.375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 s="15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5">
        <f t="shared" si="213"/>
        <v>199.16666666666666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 s="15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5">
        <f t="shared" si="213"/>
        <v>115.38461538461539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 s="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5">
        <f t="shared" si="213"/>
        <v>46.428571428571431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 s="15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5">
        <f t="shared" si="213"/>
        <v>70.568181818181813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 s="15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5">
        <f t="shared" si="213"/>
        <v>22.222222222222221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 s="15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5">
        <f t="shared" si="213"/>
        <v>159.46666666666667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 s="15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5">
        <f t="shared" si="213"/>
        <v>37.777999999999999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 s="15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5">
        <f t="shared" si="213"/>
        <v>72.053571428571431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 s="15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5">
        <f t="shared" si="213"/>
        <v>63.695652173913047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 s="15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5">
        <f t="shared" si="213"/>
        <v>28.411764705882351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 s="15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5">
        <f t="shared" si="213"/>
        <v>103.21428571428571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 s="15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5">
        <f t="shared" si="213"/>
        <v>71.152173913043484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 s="1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5">
        <f t="shared" si="213"/>
        <v>35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 s="15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5">
        <f t="shared" si="213"/>
        <v>81.776315789473685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 s="15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5">
        <f t="shared" si="213"/>
        <v>297.02980769230766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 s="15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5">
        <f t="shared" si="213"/>
        <v>46.609195402298852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 s="15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5">
        <f t="shared" si="213"/>
        <v>51.724137931034484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 s="15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5">
        <f t="shared" si="213"/>
        <v>40.294117647058826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 s="15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5">
        <f t="shared" si="213"/>
        <v>16.25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 s="15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5">
        <f t="shared" si="213"/>
        <v>30.152638888888887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 s="15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5">
        <f t="shared" si="213"/>
        <v>95.238095238095241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 s="15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5">
        <f t="shared" si="213"/>
        <v>52.214285714285715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 s="1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5">
        <f t="shared" si="213"/>
        <v>134.1549295774648</v>
      </c>
      <c r="Q3435" t="s">
        <v>8316</v>
      </c>
      <c r="R3435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 s="15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5">
        <f t="shared" si="213"/>
        <v>62.827380952380949</v>
      </c>
      <c r="Q3436" t="s">
        <v>8316</v>
      </c>
      <c r="R343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 s="15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5">
        <f t="shared" si="213"/>
        <v>58.94736842105263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 s="15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5">
        <f t="shared" si="213"/>
        <v>143.1081081081081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 s="15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5">
        <f t="shared" si="213"/>
        <v>84.166666666666671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 s="15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5">
        <f t="shared" si="213"/>
        <v>186.07142857142858</v>
      </c>
      <c r="Q3440" t="s">
        <v>8316</v>
      </c>
      <c r="R3440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 s="15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5">
        <f t="shared" si="213"/>
        <v>89.785555555555561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 s="15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5">
        <f t="shared" si="213"/>
        <v>64.157560975609755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 s="15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5">
        <f t="shared" si="213"/>
        <v>59.651162790697676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 s="15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5">
        <f t="shared" si="213"/>
        <v>31.25</v>
      </c>
      <c r="Q3444" t="s">
        <v>8316</v>
      </c>
      <c r="R3444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 s="1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5">
        <f t="shared" si="213"/>
        <v>41.222222222222221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 s="15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5">
        <f t="shared" si="213"/>
        <v>43.35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 s="15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5">
        <f t="shared" si="213"/>
        <v>64.516129032258064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 s="15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5">
        <f t="shared" si="213"/>
        <v>43.28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 s="15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5">
        <f t="shared" si="213"/>
        <v>77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 s="15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5">
        <f t="shared" si="213"/>
        <v>51.222222222222221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 s="15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5">
        <f t="shared" si="213"/>
        <v>68.25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 s="15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5">
        <f t="shared" si="213"/>
        <v>19.487179487179485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 s="15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5">
        <f t="shared" si="213"/>
        <v>41.125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 s="15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5">
        <f t="shared" si="213"/>
        <v>41.405405405405403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 s="1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5">
        <f t="shared" si="213"/>
        <v>27.5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 s="15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5">
        <f t="shared" si="213"/>
        <v>33.571428571428569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 s="15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5">
        <f t="shared" si="213"/>
        <v>145.86956521739131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 s="15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5">
        <f t="shared" si="213"/>
        <v>358.6875</v>
      </c>
      <c r="Q3458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 s="15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5">
        <f t="shared" ref="P3459:P3522" si="217">E3459/L3459</f>
        <v>50.981818181818184</v>
      </c>
      <c r="Q3459" t="s">
        <v>8316</v>
      </c>
      <c r="R3459" t="s">
        <v>8317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 s="15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5">
        <f t="shared" si="217"/>
        <v>45.037037037037038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 s="15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5">
        <f t="shared" si="217"/>
        <v>17.527777777777779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 s="15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5">
        <f t="shared" si="217"/>
        <v>50</v>
      </c>
      <c r="Q3462" t="s">
        <v>8316</v>
      </c>
      <c r="R3462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 s="15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5">
        <f t="shared" si="217"/>
        <v>57.916666666666664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 s="15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5">
        <f t="shared" si="217"/>
        <v>29.705882352941178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 s="1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5">
        <f t="shared" si="217"/>
        <v>90.684210526315795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 s="15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5">
        <f t="shared" si="217"/>
        <v>55.012688172043013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 s="15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5">
        <f t="shared" si="217"/>
        <v>57.222222222222221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 s="15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5">
        <f t="shared" si="217"/>
        <v>72.950819672131146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 s="15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5">
        <f t="shared" si="217"/>
        <v>64.468085106382972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 s="15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5">
        <f t="shared" si="217"/>
        <v>716.35294117647061</v>
      </c>
      <c r="Q3470" t="s">
        <v>8316</v>
      </c>
      <c r="R3470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 s="15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5">
        <f t="shared" si="217"/>
        <v>50.396825396825399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 s="15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5">
        <f t="shared" si="217"/>
        <v>41.666666666666664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 s="15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5">
        <f t="shared" si="217"/>
        <v>35.766666666666666</v>
      </c>
      <c r="Q3473" t="s">
        <v>8316</v>
      </c>
      <c r="R3473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 s="15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5">
        <f t="shared" si="217"/>
        <v>88.739130434782609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 s="1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5">
        <f t="shared" si="217"/>
        <v>148.4848484848485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 s="15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5">
        <f t="shared" si="217"/>
        <v>51.794871794871796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 s="15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5">
        <f t="shared" si="217"/>
        <v>20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 s="15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5">
        <f t="shared" si="217"/>
        <v>52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 s="15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5">
        <f t="shared" si="217"/>
        <v>53.230769230769234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 s="15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5">
        <f t="shared" si="217"/>
        <v>39.596491228070178</v>
      </c>
      <c r="Q3480" t="s">
        <v>8316</v>
      </c>
      <c r="R3480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 s="15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5">
        <f t="shared" si="217"/>
        <v>34.25</v>
      </c>
      <c r="Q3481" t="s">
        <v>8316</v>
      </c>
      <c r="R3481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 s="15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5">
        <f t="shared" si="217"/>
        <v>164.61538461538461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 s="15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5">
        <f t="shared" si="217"/>
        <v>125.05263157894737</v>
      </c>
      <c r="Q3483" t="s">
        <v>8316</v>
      </c>
      <c r="R3483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 s="15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5">
        <f t="shared" si="217"/>
        <v>51.875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 s="1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5">
        <f t="shared" si="217"/>
        <v>40.285714285714285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 s="15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5">
        <f t="shared" si="217"/>
        <v>64.909090909090907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 s="15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5">
        <f t="shared" si="217"/>
        <v>55.333333333333336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 s="15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5">
        <f t="shared" si="217"/>
        <v>83.142857142857139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 s="15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5">
        <f t="shared" si="217"/>
        <v>38.712121212121211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 s="15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5">
        <f t="shared" si="217"/>
        <v>125.37931034482759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 s="15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5">
        <f t="shared" si="217"/>
        <v>78.263888888888886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 s="15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5">
        <f t="shared" si="217"/>
        <v>47.222222222222221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 s="15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5">
        <f t="shared" si="217"/>
        <v>79.099999999999994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 s="15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5">
        <f t="shared" si="217"/>
        <v>114.29199999999999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 s="1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5">
        <f t="shared" si="217"/>
        <v>51.724137931034484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 s="15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5">
        <f t="shared" si="217"/>
        <v>30.76923076923077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 s="15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5">
        <f t="shared" si="217"/>
        <v>74.208333333333329</v>
      </c>
      <c r="Q3497" t="s">
        <v>8316</v>
      </c>
      <c r="R3497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 s="15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5">
        <f t="shared" si="217"/>
        <v>47.846153846153847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 s="15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5">
        <f t="shared" si="217"/>
        <v>34.408163265306122</v>
      </c>
      <c r="Q3499" t="s">
        <v>8316</v>
      </c>
      <c r="R3499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 s="15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5">
        <f t="shared" si="217"/>
        <v>40.238095238095241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 s="15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5">
        <f t="shared" si="217"/>
        <v>60.285714285714285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 s="15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5">
        <f t="shared" si="217"/>
        <v>25.30952380952381</v>
      </c>
      <c r="Q3502" t="s">
        <v>8316</v>
      </c>
      <c r="R3502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 s="15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5">
        <f t="shared" si="217"/>
        <v>35.952380952380949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 s="15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5">
        <f t="shared" si="217"/>
        <v>136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 s="1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5">
        <f t="shared" si="217"/>
        <v>70.763157894736835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 s="15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5">
        <f t="shared" si="217"/>
        <v>125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 s="15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5">
        <f t="shared" si="217"/>
        <v>66.512820512820511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 s="15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5">
        <f t="shared" si="217"/>
        <v>105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 s="15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5">
        <f t="shared" si="217"/>
        <v>145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 s="15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5">
        <f t="shared" si="217"/>
        <v>12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 s="15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5">
        <f t="shared" si="217"/>
        <v>96.666666666666671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 s="15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5">
        <f t="shared" si="217"/>
        <v>60.333333333333336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 s="15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5">
        <f t="shared" si="217"/>
        <v>79.89473684210526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 s="15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5">
        <f t="shared" si="217"/>
        <v>58.823529411764703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 s="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5">
        <f t="shared" si="217"/>
        <v>75.340909090909093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 s="15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5">
        <f t="shared" si="217"/>
        <v>55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 s="15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5">
        <f t="shared" si="217"/>
        <v>66.956521739130437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 s="15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5">
        <f t="shared" si="217"/>
        <v>227.27272727272728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 s="15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5">
        <f t="shared" si="217"/>
        <v>307.69230769230768</v>
      </c>
      <c r="Q3519" t="s">
        <v>8316</v>
      </c>
      <c r="R3519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 s="15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5">
        <f t="shared" si="217"/>
        <v>50.020909090909093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 s="15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5">
        <f t="shared" si="217"/>
        <v>72.392857142857139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 s="15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5">
        <f t="shared" si="217"/>
        <v>95.952380952380949</v>
      </c>
      <c r="Q3522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 s="15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5">
        <f t="shared" ref="P3523:P3586" si="221">E3523/L3523</f>
        <v>45.615384615384613</v>
      </c>
      <c r="Q3523" t="s">
        <v>8316</v>
      </c>
      <c r="R3523" t="s">
        <v>8317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 s="15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5">
        <f t="shared" si="221"/>
        <v>41.029411764705884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 s="1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5">
        <f t="shared" si="221"/>
        <v>56.825000000000003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 s="15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5">
        <f t="shared" si="221"/>
        <v>137.24324324324326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 s="15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5">
        <f t="shared" si="221"/>
        <v>75.714285714285708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 s="15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5">
        <f t="shared" si="221"/>
        <v>99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 s="15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5">
        <f t="shared" si="221"/>
        <v>81.569767441860463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 s="15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5">
        <f t="shared" si="221"/>
        <v>45.108108108108105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 s="15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5">
        <f t="shared" si="221"/>
        <v>36.666666666666664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 s="15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5">
        <f t="shared" si="221"/>
        <v>125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 s="15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5">
        <f t="shared" si="221"/>
        <v>49.230769230769234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 s="15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5">
        <f t="shared" si="221"/>
        <v>42.296296296296298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 s="1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5">
        <f t="shared" si="221"/>
        <v>78.875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 s="15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5">
        <f t="shared" si="221"/>
        <v>38.284313725490193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 s="15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5">
        <f t="shared" si="221"/>
        <v>44.847826086956523</v>
      </c>
      <c r="Q3537" t="s">
        <v>8316</v>
      </c>
      <c r="R3537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 s="15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5">
        <f t="shared" si="221"/>
        <v>13.529411764705882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 s="15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5">
        <f t="shared" si="221"/>
        <v>43.5</v>
      </c>
      <c r="Q3539" t="s">
        <v>8316</v>
      </c>
      <c r="R3539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 s="15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5">
        <f t="shared" si="221"/>
        <v>30.951807228915662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 s="15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5">
        <f t="shared" si="221"/>
        <v>55.230769230769234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 s="15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5">
        <f t="shared" si="221"/>
        <v>46.125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 s="15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5">
        <f t="shared" si="221"/>
        <v>39.375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 s="15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5">
        <f t="shared" si="221"/>
        <v>66.152941176470591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 s="1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5">
        <f t="shared" si="221"/>
        <v>54.137931034482762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 s="15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5">
        <f t="shared" si="221"/>
        <v>104.16666666666667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 s="15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5">
        <f t="shared" si="221"/>
        <v>31.375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 s="15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5">
        <f t="shared" si="221"/>
        <v>59.210526315789473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 s="15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5">
        <f t="shared" si="221"/>
        <v>119.17633928571429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 s="15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5">
        <f t="shared" si="221"/>
        <v>164.61538461538461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 s="15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5">
        <f t="shared" si="221"/>
        <v>24.285714285714285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 s="15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5">
        <f t="shared" si="221"/>
        <v>40.9375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 s="15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5">
        <f t="shared" si="221"/>
        <v>61.1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 s="15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5">
        <f t="shared" si="221"/>
        <v>38.65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 s="1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5">
        <f t="shared" si="221"/>
        <v>56.20192307692308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 s="15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5">
        <f t="shared" si="221"/>
        <v>107.00207547169811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 s="15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5">
        <f t="shared" si="221"/>
        <v>171.42857142857142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 s="15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5">
        <f t="shared" si="221"/>
        <v>110.5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 s="15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5">
        <f t="shared" si="221"/>
        <v>179.27598566308242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 s="15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5">
        <f t="shared" si="221"/>
        <v>22.90909090909091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 s="15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5">
        <f t="shared" si="221"/>
        <v>43.125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 s="15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5">
        <f t="shared" si="221"/>
        <v>46.891891891891895</v>
      </c>
      <c r="Q3562" t="s">
        <v>8316</v>
      </c>
      <c r="R3562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 s="15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5">
        <f t="shared" si="221"/>
        <v>47.407407407407405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 s="15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5">
        <f t="shared" si="221"/>
        <v>15.129032258064516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 s="1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5">
        <f t="shared" si="221"/>
        <v>21.098000000000003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 s="15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5">
        <f t="shared" si="221"/>
        <v>59.117647058823529</v>
      </c>
      <c r="Q3566" t="s">
        <v>8316</v>
      </c>
      <c r="R356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 s="15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5">
        <f t="shared" si="221"/>
        <v>97.916666666666671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 s="15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5">
        <f t="shared" si="221"/>
        <v>55.131578947368418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 s="15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5">
        <f t="shared" si="221"/>
        <v>26.536585365853657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 s="15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5">
        <f t="shared" si="221"/>
        <v>58.421052631578945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 s="15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5">
        <f t="shared" si="221"/>
        <v>122.53658536585365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 s="15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5">
        <f t="shared" si="221"/>
        <v>87.961538461538467</v>
      </c>
      <c r="Q3572" t="s">
        <v>8316</v>
      </c>
      <c r="R3572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 s="15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5">
        <f t="shared" si="221"/>
        <v>73.239999999999995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 s="15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5">
        <f t="shared" si="221"/>
        <v>55.555555555555557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 s="1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5">
        <f t="shared" si="221"/>
        <v>39.53846153846154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 s="15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5">
        <f t="shared" si="221"/>
        <v>136.77777777777777</v>
      </c>
      <c r="Q3576" t="s">
        <v>8316</v>
      </c>
      <c r="R357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 s="15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5">
        <f t="shared" si="221"/>
        <v>99.343137254901961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 s="15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5">
        <f t="shared" si="221"/>
        <v>20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 s="15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5">
        <f t="shared" si="221"/>
        <v>28.888888888888889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 s="15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5">
        <f t="shared" si="221"/>
        <v>40.545945945945945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 s="15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5">
        <f t="shared" si="221"/>
        <v>35.714285714285715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 s="15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5">
        <f t="shared" si="221"/>
        <v>37.962962962962962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 s="15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5">
        <f t="shared" si="221"/>
        <v>33.333333333333336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 s="15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5">
        <f t="shared" si="221"/>
        <v>58.571428571428569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 s="1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5">
        <f t="shared" si="221"/>
        <v>135.625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 s="15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5">
        <f t="shared" si="221"/>
        <v>30.9375</v>
      </c>
      <c r="Q358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 s="15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5">
        <f t="shared" ref="P3587:P3650" si="225">E3587/L3587</f>
        <v>176.08695652173913</v>
      </c>
      <c r="Q3587" t="s">
        <v>8316</v>
      </c>
      <c r="R3587" t="s">
        <v>8317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 s="15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5">
        <f t="shared" si="225"/>
        <v>151.9814814814815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 s="15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5">
        <f t="shared" si="225"/>
        <v>22.607142857142858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 s="15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5">
        <f t="shared" si="225"/>
        <v>18.272727272727273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 s="15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5">
        <f t="shared" si="225"/>
        <v>82.258064516129039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 s="15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5">
        <f t="shared" si="225"/>
        <v>68.534246575342465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 s="15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5">
        <f t="shared" si="225"/>
        <v>68.055555555555557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 s="15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5">
        <f t="shared" si="225"/>
        <v>72.714285714285708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 s="1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5">
        <f t="shared" si="225"/>
        <v>77.186046511627907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 s="15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5">
        <f t="shared" si="225"/>
        <v>55.972222222222221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 s="15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5">
        <f t="shared" si="225"/>
        <v>49.693548387096776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 s="15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5">
        <f t="shared" si="225"/>
        <v>79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 s="15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5">
        <f t="shared" si="225"/>
        <v>77.727272727272734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 s="15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5">
        <f t="shared" si="225"/>
        <v>40.777777777777779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 s="15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5">
        <f t="shared" si="225"/>
        <v>59.411764705882355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 s="15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5">
        <f t="shared" si="225"/>
        <v>3.25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 s="15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5">
        <f t="shared" si="225"/>
        <v>39.377358490566039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 s="15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5">
        <f t="shared" si="225"/>
        <v>81.673469387755105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 s="1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5">
        <f t="shared" si="225"/>
        <v>44.912280701754383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 s="15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5">
        <f t="shared" si="225"/>
        <v>49.05797101449275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 s="15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5">
        <f t="shared" si="225"/>
        <v>30.666666666666668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 s="15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5">
        <f t="shared" si="225"/>
        <v>61.0625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 s="15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5">
        <f t="shared" si="225"/>
        <v>29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 s="15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5">
        <f t="shared" si="225"/>
        <v>29.62962962962963</v>
      </c>
      <c r="Q3610" t="s">
        <v>8316</v>
      </c>
      <c r="R3610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 s="15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5">
        <f t="shared" si="225"/>
        <v>143.0952380952381</v>
      </c>
      <c r="Q3611" t="s">
        <v>8316</v>
      </c>
      <c r="R3611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 s="15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5">
        <f t="shared" si="225"/>
        <v>52.354838709677416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 s="15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5">
        <f t="shared" si="225"/>
        <v>66.666666666666671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 s="15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5">
        <f t="shared" si="225"/>
        <v>126.66666666666667</v>
      </c>
      <c r="Q3614" t="s">
        <v>8316</v>
      </c>
      <c r="R3614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 s="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5">
        <f t="shared" si="225"/>
        <v>62.5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 s="15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5">
        <f t="shared" si="225"/>
        <v>35.492957746478872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 s="15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5">
        <f t="shared" si="225"/>
        <v>37.083333333333336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 s="15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5">
        <f t="shared" si="225"/>
        <v>69.333333333333329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 s="15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5">
        <f t="shared" si="225"/>
        <v>17.254901960784313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 s="15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5">
        <f t="shared" si="225"/>
        <v>36.071428571428569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 s="15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5">
        <f t="shared" si="225"/>
        <v>66.470588235294116</v>
      </c>
      <c r="Q3621" t="s">
        <v>8316</v>
      </c>
      <c r="R3621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 s="15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5">
        <f t="shared" si="225"/>
        <v>56.065989847715734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 s="15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5">
        <f t="shared" si="225"/>
        <v>47.028571428571432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 s="15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5">
        <f t="shared" si="225"/>
        <v>47.666190476190479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 s="1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5">
        <f t="shared" si="225"/>
        <v>88.235294117647058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 s="15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5">
        <f t="shared" si="225"/>
        <v>80.717948717948715</v>
      </c>
      <c r="Q3626" t="s">
        <v>8316</v>
      </c>
      <c r="R362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 s="15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5">
        <f t="shared" si="225"/>
        <v>39.487179487179489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 s="15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5">
        <f t="shared" si="225"/>
        <v>84.854166666666671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 s="15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5">
        <f t="shared" si="225"/>
        <v>68.965517241379317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 s="15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 s="15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5">
        <f t="shared" si="225"/>
        <v>1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 s="15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5">
        <f t="shared" si="225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 s="15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5">
        <f t="shared" si="225"/>
        <v>147.88135593220338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 s="15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5">
        <f t="shared" si="225"/>
        <v>100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 s="1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5">
        <f t="shared" si="225"/>
        <v>56.838709677419352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 s="15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5">
        <f t="shared" si="225"/>
        <v>176.94444444444446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 s="15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5">
        <f t="shared" si="225"/>
        <v>127.6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 s="15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t="s">
        <v>8316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 s="15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5">
        <f t="shared" si="225"/>
        <v>66.142857142857139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 s="15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5">
        <f t="shared" si="225"/>
        <v>108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 s="15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5">
        <f t="shared" si="225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 s="15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5">
        <f t="shared" si="225"/>
        <v>18.333333333333332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 s="15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t="s">
        <v>8316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 s="15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5">
        <f t="shared" si="225"/>
        <v>7.5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 s="1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 s="15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5">
        <f t="shared" si="225"/>
        <v>68.416666666666671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 s="15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5">
        <f t="shared" si="225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 s="15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5">
        <f t="shared" si="225"/>
        <v>60.125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 s="15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5">
        <f t="shared" si="225"/>
        <v>15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 s="15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5">
        <f t="shared" si="225"/>
        <v>550.04109589041093</v>
      </c>
      <c r="Q3650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 s="15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5">
        <f t="shared" ref="P3651:P3714" si="229">E3651/L3651</f>
        <v>97.5</v>
      </c>
      <c r="Q3651" t="s">
        <v>8316</v>
      </c>
      <c r="R3651" t="s">
        <v>8317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 s="15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5">
        <f t="shared" si="229"/>
        <v>29.411764705882351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 s="15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5">
        <f t="shared" si="229"/>
        <v>57.777777777777779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 s="15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5">
        <f t="shared" si="229"/>
        <v>44.235294117647058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 s="1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5">
        <f t="shared" si="229"/>
        <v>60.909090909090907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 s="15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5">
        <f t="shared" si="229"/>
        <v>68.84210526315789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 s="15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5">
        <f t="shared" si="229"/>
        <v>73.582278481012665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 s="15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5">
        <f t="shared" si="229"/>
        <v>115.02173913043478</v>
      </c>
      <c r="Q3658" t="s">
        <v>8316</v>
      </c>
      <c r="R3658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 s="15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5">
        <f t="shared" si="229"/>
        <v>110.75</v>
      </c>
      <c r="Q3659" t="s">
        <v>8316</v>
      </c>
      <c r="R3659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 s="15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5">
        <f t="shared" si="229"/>
        <v>75.5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 s="15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5">
        <f t="shared" si="229"/>
        <v>235.46153846153845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 s="15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5">
        <f t="shared" si="229"/>
        <v>11.363636363636363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 s="15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5">
        <f t="shared" si="229"/>
        <v>92.5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 s="15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5">
        <f t="shared" si="229"/>
        <v>202.85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 s="1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5">
        <f t="shared" si="229"/>
        <v>26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 s="15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5">
        <f t="shared" si="229"/>
        <v>46.05263157894737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 s="15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5">
        <f t="shared" si="229"/>
        <v>51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 s="15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5">
        <f t="shared" si="229"/>
        <v>31.578947368421051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 s="15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5">
        <f t="shared" si="229"/>
        <v>53.363965517241382</v>
      </c>
      <c r="Q3669" t="s">
        <v>8316</v>
      </c>
      <c r="R3669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 s="15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5">
        <f t="shared" si="229"/>
        <v>36.964285714285715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 s="15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5">
        <f t="shared" si="229"/>
        <v>81.294117647058826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 s="15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5">
        <f t="shared" si="229"/>
        <v>20.083333333333332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 s="15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5">
        <f t="shared" si="229"/>
        <v>88.25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 s="15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5">
        <f t="shared" si="229"/>
        <v>53.438596491228068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 s="1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5">
        <f t="shared" si="229"/>
        <v>39.868421052631582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 s="15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5">
        <f t="shared" si="229"/>
        <v>145.16129032258064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 s="15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5">
        <f t="shared" si="229"/>
        <v>23.333333333333332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 s="15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5">
        <f t="shared" si="229"/>
        <v>64.375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 s="15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5">
        <f t="shared" si="229"/>
        <v>62.052763819095475</v>
      </c>
      <c r="Q3679" t="s">
        <v>8316</v>
      </c>
      <c r="R3679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 s="15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5">
        <f t="shared" si="229"/>
        <v>66.129032258064512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 s="15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5">
        <f t="shared" si="229"/>
        <v>73.400000000000006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 s="15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5">
        <f t="shared" si="229"/>
        <v>99.5</v>
      </c>
      <c r="Q3682" t="s">
        <v>8316</v>
      </c>
      <c r="R3682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 s="15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5">
        <f t="shared" si="229"/>
        <v>62.166666666666664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 s="15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5">
        <f t="shared" si="229"/>
        <v>62.328358208955223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 s="1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5">
        <f t="shared" si="229"/>
        <v>58.787878787878789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 s="15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5">
        <f t="shared" si="229"/>
        <v>45.347826086956523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 s="15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5">
        <f t="shared" si="229"/>
        <v>41.944444444444443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 s="15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5">
        <f t="shared" si="229"/>
        <v>59.166666666666664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 s="15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5">
        <f t="shared" si="229"/>
        <v>200.49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 s="15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5">
        <f t="shared" si="229"/>
        <v>83.974358974358978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 s="15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5">
        <f t="shared" si="229"/>
        <v>57.258064516129032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 s="15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5">
        <f t="shared" si="229"/>
        <v>58.064516129032256</v>
      </c>
      <c r="Q3692" t="s">
        <v>8316</v>
      </c>
      <c r="R3692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 s="15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5">
        <f t="shared" si="229"/>
        <v>186.80291970802921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 s="15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5">
        <f t="shared" si="229"/>
        <v>74.117647058823536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 s="1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5">
        <f t="shared" si="229"/>
        <v>30.714285714285715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 s="15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5">
        <f t="shared" si="229"/>
        <v>62.666666666666664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 s="15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5">
        <f t="shared" si="229"/>
        <v>121.36363636363636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 s="15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5">
        <f t="shared" si="229"/>
        <v>39.743589743589745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 s="15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5">
        <f t="shared" si="229"/>
        <v>72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 s="15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5">
        <f t="shared" si="229"/>
        <v>40.632352941176471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 s="15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5">
        <f t="shared" si="229"/>
        <v>63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 s="15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5">
        <f t="shared" si="229"/>
        <v>33.666666666666664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 s="15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5">
        <f t="shared" si="229"/>
        <v>38.589743589743591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 s="15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5">
        <f t="shared" si="229"/>
        <v>155.95238095238096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 s="1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5">
        <f t="shared" si="229"/>
        <v>43.2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 s="15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5">
        <f t="shared" si="229"/>
        <v>15.148518518518518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 s="15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5">
        <f t="shared" si="229"/>
        <v>83.571428571428569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 s="15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5">
        <f t="shared" si="229"/>
        <v>140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 s="15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5">
        <f t="shared" si="229"/>
        <v>80.869565217391298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 s="15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5">
        <f t="shared" si="229"/>
        <v>53.846153846153847</v>
      </c>
      <c r="Q3710" t="s">
        <v>8316</v>
      </c>
      <c r="R3710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 s="15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5">
        <f t="shared" si="229"/>
        <v>30.928571428571427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 s="15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5">
        <f t="shared" si="229"/>
        <v>67.962962962962962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 s="15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5">
        <f t="shared" si="229"/>
        <v>27.142857142857142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 s="15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5">
        <f t="shared" si="229"/>
        <v>110.86538461538461</v>
      </c>
      <c r="Q3714" t="s">
        <v>8316</v>
      </c>
      <c r="R3714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 s="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5">
        <f t="shared" ref="P3715:P3778" si="233">E3715/L3715</f>
        <v>106.84210526315789</v>
      </c>
      <c r="Q3715" t="s">
        <v>8316</v>
      </c>
      <c r="R3715" t="s">
        <v>8317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 s="15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5">
        <f t="shared" si="233"/>
        <v>105.51546391752578</v>
      </c>
      <c r="Q3716" t="s">
        <v>8316</v>
      </c>
      <c r="R3716" t="s">
        <v>8317</v>
      </c>
      <c r="S3716" s="10">
        <f t="shared" si="234"/>
        <v>42118.556331018524</v>
      </c>
      <c r="T3716" s="10">
        <f t="shared" si="235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 s="15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5">
        <f t="shared" si="233"/>
        <v>132.96296296296296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 s="15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5">
        <f t="shared" si="233"/>
        <v>51.916666666666664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 s="15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5">
        <f t="shared" si="233"/>
        <v>310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 s="15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5">
        <f t="shared" si="233"/>
        <v>26.021739130434781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 s="15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5">
        <f t="shared" si="233"/>
        <v>105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 s="15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5">
        <f t="shared" si="233"/>
        <v>86.224999999999994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 s="15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5">
        <f t="shared" si="233"/>
        <v>114.54545454545455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 s="15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5">
        <f t="shared" si="233"/>
        <v>47.657142857142858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 s="1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5">
        <f t="shared" si="233"/>
        <v>72.888888888888886</v>
      </c>
      <c r="Q3725" t="s">
        <v>8316</v>
      </c>
      <c r="R3725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 s="15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5">
        <f t="shared" si="233"/>
        <v>49.545505617977533</v>
      </c>
      <c r="Q3726" t="s">
        <v>8316</v>
      </c>
      <c r="R372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 s="15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5">
        <f t="shared" si="233"/>
        <v>25.4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 s="15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5">
        <f t="shared" si="233"/>
        <v>62.586956521739133</v>
      </c>
      <c r="Q3728" t="s">
        <v>8316</v>
      </c>
      <c r="R3728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 s="15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5">
        <f t="shared" si="233"/>
        <v>61.060606060606062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 s="15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5">
        <f t="shared" si="233"/>
        <v>60.064516129032256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 s="15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5">
        <f t="shared" si="233"/>
        <v>72.400000000000006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 s="15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5">
        <f t="shared" si="233"/>
        <v>100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 s="15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5">
        <f t="shared" si="233"/>
        <v>51.666666666666664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 s="15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5">
        <f t="shared" si="233"/>
        <v>32.75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 s="1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 s="15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5">
        <f t="shared" si="233"/>
        <v>61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 s="15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5">
        <f t="shared" si="233"/>
        <v>10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 s="15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5">
        <f t="shared" si="233"/>
        <v>10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 s="15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5">
        <f t="shared" si="233"/>
        <v>37.5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 s="15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5">
        <f t="shared" si="233"/>
        <v>45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 s="15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5">
        <f t="shared" si="233"/>
        <v>100.625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 s="15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5">
        <f t="shared" si="233"/>
        <v>25.571428571428573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 s="15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 s="15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5">
        <f t="shared" si="233"/>
        <v>25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 s="1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 s="15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 s="15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5">
        <f t="shared" si="233"/>
        <v>10</v>
      </c>
      <c r="Q3747" t="s">
        <v>8316</v>
      </c>
      <c r="R3747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 s="15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5">
        <f t="shared" si="233"/>
        <v>202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 s="15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5">
        <f t="shared" si="233"/>
        <v>25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 s="15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5">
        <f t="shared" si="233"/>
        <v>99.538461538461533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 s="15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5">
        <f t="shared" si="233"/>
        <v>75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 s="15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5">
        <f t="shared" si="233"/>
        <v>215.25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 s="15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5">
        <f t="shared" si="233"/>
        <v>120.54545454545455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 s="15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5">
        <f t="shared" si="233"/>
        <v>37.666666666666664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 s="1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5">
        <f t="shared" si="233"/>
        <v>172.23333333333332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 s="15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5">
        <f t="shared" si="233"/>
        <v>111.11111111111111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 s="15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5">
        <f t="shared" si="233"/>
        <v>25.464285714285715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 s="15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5">
        <f t="shared" si="233"/>
        <v>267.64705882352939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 s="15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5">
        <f t="shared" si="233"/>
        <v>75.959999999999994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 s="15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5">
        <f t="shared" si="233"/>
        <v>59.03846153846154</v>
      </c>
      <c r="Q3760" t="s">
        <v>8316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 s="15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5">
        <f t="shared" si="233"/>
        <v>50.111022727272733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 s="15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5">
        <f t="shared" si="233"/>
        <v>55.502967032967035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 s="15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5">
        <f t="shared" si="233"/>
        <v>166.66666666666666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 s="15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5">
        <f t="shared" si="233"/>
        <v>47.428571428571431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 s="1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5">
        <f t="shared" si="233"/>
        <v>64.935064935064929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 s="15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5">
        <f t="shared" si="233"/>
        <v>55.555555555555557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 s="15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5">
        <f t="shared" si="233"/>
        <v>74.224299065420567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 s="15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5">
        <f t="shared" si="233"/>
        <v>106.9271875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 s="15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5">
        <f t="shared" si="233"/>
        <v>41.696428571428569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 s="15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5">
        <f t="shared" si="233"/>
        <v>74.243275862068955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 s="15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5">
        <f t="shared" si="233"/>
        <v>73.333333333333329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 s="15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5">
        <f t="shared" si="233"/>
        <v>100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 s="15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5">
        <f t="shared" si="233"/>
        <v>38.421052631578945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 s="15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5">
        <f t="shared" si="233"/>
        <v>166.96969696969697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 s="1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5">
        <f t="shared" si="233"/>
        <v>94.912280701754383</v>
      </c>
      <c r="Q3775" t="s">
        <v>8316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 s="15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5">
        <f t="shared" si="233"/>
        <v>100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 s="15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5">
        <f t="shared" si="233"/>
        <v>143.21428571428572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 s="15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5">
        <f t="shared" si="233"/>
        <v>90.819148936170208</v>
      </c>
      <c r="Q3778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 s="15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5">
        <f t="shared" ref="P3779:P3842" si="237">E3779/L3779</f>
        <v>48.542372881355931</v>
      </c>
      <c r="Q3779" t="s">
        <v>8316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 s="15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5">
        <f t="shared" si="237"/>
        <v>70.027777777777771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 s="15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5">
        <f t="shared" si="237"/>
        <v>135.62608695652173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 s="15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5">
        <f t="shared" si="237"/>
        <v>100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 s="15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5">
        <f t="shared" si="237"/>
        <v>94.90384615384616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 s="15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5">
        <f t="shared" si="237"/>
        <v>75.370370370370367</v>
      </c>
      <c r="Q3784" t="s">
        <v>8316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 s="1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5">
        <f t="shared" si="237"/>
        <v>64.458333333333329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 s="15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5">
        <f t="shared" si="237"/>
        <v>115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 s="15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5">
        <f t="shared" si="237"/>
        <v>100.5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 s="15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5">
        <f t="shared" si="237"/>
        <v>93.774647887323937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 s="15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5">
        <f t="shared" si="237"/>
        <v>35.1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 s="15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5">
        <f t="shared" si="237"/>
        <v>500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 s="15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5">
        <f t="shared" si="237"/>
        <v>29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 s="15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 s="15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 s="15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5">
        <f t="shared" si="237"/>
        <v>17.5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 s="1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5">
        <f t="shared" si="237"/>
        <v>174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 s="15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5">
        <f t="shared" si="237"/>
        <v>50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 s="15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5">
        <f t="shared" si="237"/>
        <v>5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 s="15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5">
        <f t="shared" si="237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 s="15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5">
        <f t="shared" si="237"/>
        <v>145.40540540540542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 s="15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5">
        <f t="shared" si="237"/>
        <v>205</v>
      </c>
      <c r="Q3800" t="s">
        <v>8316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 s="15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5">
        <f t="shared" si="237"/>
        <v>100.5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 s="15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5">
        <f t="shared" si="237"/>
        <v>55.0625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 s="15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5">
        <f t="shared" si="237"/>
        <v>47.333333333333336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 s="15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 s="1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5">
        <f t="shared" si="237"/>
        <v>58.95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 s="15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 s="15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5">
        <f t="shared" si="237"/>
        <v>1.5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 s="15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5">
        <f t="shared" si="237"/>
        <v>5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 s="15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5">
        <f t="shared" si="237"/>
        <v>50.555555555555557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 s="15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5">
        <f t="shared" si="237"/>
        <v>41.666666666666664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 s="15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5">
        <f t="shared" si="237"/>
        <v>53.289473684210527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 s="15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5">
        <f t="shared" si="237"/>
        <v>70.230769230769226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 s="15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5">
        <f t="shared" si="237"/>
        <v>43.421052631578945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 s="15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5">
        <f t="shared" si="237"/>
        <v>199.18181818181819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 s="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5">
        <f t="shared" si="237"/>
        <v>78.518148148148143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 s="15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5">
        <f t="shared" si="237"/>
        <v>61.823529411764703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 s="15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5">
        <f t="shared" si="237"/>
        <v>50.000500000000002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 s="15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5">
        <f t="shared" si="237"/>
        <v>48.339729729729726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 s="15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5">
        <f t="shared" si="237"/>
        <v>107.25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 s="15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5">
        <f t="shared" si="237"/>
        <v>57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 s="15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5">
        <f t="shared" si="237"/>
        <v>40.92307692307692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 s="15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5">
        <f t="shared" si="237"/>
        <v>21.5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 s="15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5">
        <f t="shared" si="237"/>
        <v>79.543478260869563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 s="15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5">
        <f t="shared" si="237"/>
        <v>72.381578947368425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 s="1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5">
        <f t="shared" si="237"/>
        <v>64.634146341463421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 s="15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5">
        <f t="shared" si="237"/>
        <v>38.571428571428569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 s="15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5">
        <f t="shared" si="237"/>
        <v>107.57142857142857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 s="15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5">
        <f t="shared" si="237"/>
        <v>27.5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 s="15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5">
        <f t="shared" si="237"/>
        <v>70.461538461538467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 s="15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5">
        <f t="shared" si="237"/>
        <v>178.57142857142858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 s="15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5">
        <f t="shared" si="237"/>
        <v>62.625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 s="15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5">
        <f t="shared" si="237"/>
        <v>75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 s="15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5">
        <f t="shared" si="237"/>
        <v>58.901111111111113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 s="15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5">
        <f t="shared" si="237"/>
        <v>139.55555555555554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 s="1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5">
        <f t="shared" si="237"/>
        <v>70</v>
      </c>
      <c r="Q3835" t="s">
        <v>8316</v>
      </c>
      <c r="R3835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 s="15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5">
        <f t="shared" si="237"/>
        <v>57.385964912280699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 s="15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5">
        <f t="shared" si="237"/>
        <v>40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 s="15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5">
        <f t="shared" si="237"/>
        <v>64.285714285714292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 s="15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5">
        <f t="shared" si="237"/>
        <v>120.11764705882354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 s="15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5">
        <f t="shared" si="237"/>
        <v>1008.24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 s="15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5">
        <f t="shared" si="237"/>
        <v>63.28125</v>
      </c>
      <c r="Q3841" t="s">
        <v>8316</v>
      </c>
      <c r="R3841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 s="15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5">
        <f t="shared" si="237"/>
        <v>21.666666666666668</v>
      </c>
      <c r="Q3842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 s="15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5">
        <f t="shared" ref="P3843:P3906" si="241">E3843/L3843</f>
        <v>25.647058823529413</v>
      </c>
      <c r="Q3843" t="s">
        <v>8316</v>
      </c>
      <c r="R3843" t="s">
        <v>8317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 s="15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5">
        <f t="shared" si="241"/>
        <v>47.695652173913047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 s="1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5">
        <f t="shared" si="241"/>
        <v>56.05263157894737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 s="15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5">
        <f t="shared" si="241"/>
        <v>81.319999999999993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 s="15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5">
        <f t="shared" si="241"/>
        <v>70.166666666666671</v>
      </c>
      <c r="Q3847" t="s">
        <v>8316</v>
      </c>
      <c r="R3847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 s="15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5">
        <f t="shared" si="241"/>
        <v>23.625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 s="15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5">
        <f t="shared" si="241"/>
        <v>188.55555555555554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 s="15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5">
        <f t="shared" si="241"/>
        <v>49.511627906976742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 s="15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5">
        <f t="shared" si="241"/>
        <v>75.464285714285708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 s="15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5">
        <f t="shared" si="241"/>
        <v>9.5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 s="15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5">
        <f t="shared" si="241"/>
        <v>35.5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 s="15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5">
        <f t="shared" si="241"/>
        <v>10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 s="1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5">
        <f t="shared" si="241"/>
        <v>13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 s="15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5">
        <f t="shared" si="241"/>
        <v>89.4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 s="15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5">
        <f t="shared" si="241"/>
        <v>25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 s="15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5">
        <f t="shared" si="241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 s="15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5">
        <f t="shared" si="241"/>
        <v>65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 s="15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5">
        <f t="shared" si="241"/>
        <v>10</v>
      </c>
      <c r="Q3860" t="s">
        <v>8316</v>
      </c>
      <c r="R3860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 s="15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5">
        <f t="shared" si="241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 s="15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5">
        <f t="shared" si="241"/>
        <v>81.538461538461533</v>
      </c>
      <c r="Q3862" t="s">
        <v>8316</v>
      </c>
      <c r="R3862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 s="15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5">
        <f t="shared" si="241"/>
        <v>100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 s="15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5">
        <f t="shared" si="241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 s="1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 s="15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5">
        <f t="shared" si="241"/>
        <v>20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 s="15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5">
        <f t="shared" si="241"/>
        <v>46.428571428571431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 s="15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5">
        <f t="shared" si="241"/>
        <v>5.5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 s="15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5">
        <f t="shared" si="241"/>
        <v>50.2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 s="15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5">
        <f t="shared" si="241"/>
        <v>10</v>
      </c>
      <c r="Q3870" t="s">
        <v>8316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 s="15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5">
        <f t="shared" si="241"/>
        <v>30.133333333333333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 s="15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5">
        <f t="shared" si="241"/>
        <v>150</v>
      </c>
      <c r="Q3872" t="s">
        <v>8316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 s="15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5">
        <f t="shared" si="241"/>
        <v>13.333333333333334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 s="15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 s="1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 s="15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 s="15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 s="15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5">
        <f t="shared" si="241"/>
        <v>44.760869565217391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 s="15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5">
        <f t="shared" si="241"/>
        <v>88.642857142857139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 s="15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5">
        <f t="shared" si="241"/>
        <v>10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 s="15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 s="15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5">
        <f t="shared" si="241"/>
        <v>57.647058823529413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 s="15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5">
        <f t="shared" si="241"/>
        <v>25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 s="15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 s="1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 s="15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 s="15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 s="15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 s="15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5">
        <f t="shared" si="241"/>
        <v>17.5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 s="15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5">
        <f t="shared" si="241"/>
        <v>38.714285714285715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 s="15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5">
        <f t="shared" si="241"/>
        <v>13.111111111111111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 s="15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5">
        <f t="shared" si="241"/>
        <v>315.5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 s="15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5">
        <f t="shared" si="241"/>
        <v>37.142857142857146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 s="15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t="s">
        <v>8316</v>
      </c>
      <c r="R3894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 s="1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5">
        <f t="shared" si="241"/>
        <v>128.27380952380952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 s="15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5">
        <f t="shared" si="241"/>
        <v>47.272727272727273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 s="15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5">
        <f t="shared" si="241"/>
        <v>50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 s="15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5">
        <f t="shared" si="241"/>
        <v>42.5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 s="15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5">
        <f t="shared" si="241"/>
        <v>44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 s="15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5">
        <f t="shared" si="241"/>
        <v>50.875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 s="15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5">
        <f t="shared" si="241"/>
        <v>62.5</v>
      </c>
      <c r="Q3901" t="s">
        <v>8316</v>
      </c>
      <c r="R3901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 s="15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5">
        <f t="shared" si="241"/>
        <v>27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 s="15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5">
        <f t="shared" si="241"/>
        <v>25</v>
      </c>
      <c r="Q3903" t="s">
        <v>8316</v>
      </c>
      <c r="R3903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 s="15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5">
        <f t="shared" si="241"/>
        <v>47.258064516129032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 s="1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 s="15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5">
        <f t="shared" si="241"/>
        <v>1.5</v>
      </c>
      <c r="Q390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 s="15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5">
        <f t="shared" ref="P3907:P3970" si="245">E3907/L3907</f>
        <v>24.714285714285715</v>
      </c>
      <c r="Q3907" t="s">
        <v>8316</v>
      </c>
      <c r="R3907" t="s">
        <v>8317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 s="15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5">
        <f t="shared" si="245"/>
        <v>63.125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 s="15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5">
        <f t="shared" si="245"/>
        <v>38.25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 s="15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5">
        <f t="shared" si="245"/>
        <v>16.25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 s="15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5">
        <f t="shared" si="245"/>
        <v>33.75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 s="15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5">
        <f t="shared" si="245"/>
        <v>61.666666666666664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 s="15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5">
        <f t="shared" si="245"/>
        <v>83.138888888888886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 s="15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5">
        <f t="shared" si="245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 s="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5">
        <f t="shared" si="245"/>
        <v>142.85714285714286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 s="15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5">
        <f t="shared" si="245"/>
        <v>33.666666666666664</v>
      </c>
      <c r="Q3916" t="s">
        <v>8316</v>
      </c>
      <c r="R391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 s="15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5">
        <f t="shared" si="245"/>
        <v>5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 s="15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 s="15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5">
        <f t="shared" si="245"/>
        <v>10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 s="15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5">
        <f t="shared" si="245"/>
        <v>40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 s="15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5">
        <f t="shared" si="245"/>
        <v>30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 s="15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5">
        <f t="shared" si="245"/>
        <v>45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 s="15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 s="15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5">
        <f t="shared" si="245"/>
        <v>10.166666666666666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 s="1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5">
        <f t="shared" si="245"/>
        <v>81.411764705882348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 s="15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5">
        <f t="shared" si="245"/>
        <v>57.25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 s="15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5">
        <f t="shared" si="245"/>
        <v>5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 s="15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5">
        <f t="shared" si="245"/>
        <v>15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 s="15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5">
        <f t="shared" si="245"/>
        <v>12.5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 s="15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5">
        <f t="shared" si="245"/>
        <v>93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 s="15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5">
        <f t="shared" si="245"/>
        <v>32.357142857142854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 s="15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 s="15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 s="15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5">
        <f t="shared" si="245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 s="1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5">
        <f t="shared" si="245"/>
        <v>91.833333333333329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 s="15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5">
        <f t="shared" si="245"/>
        <v>45.833333333333336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 s="15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5">
        <f t="shared" si="245"/>
        <v>57.173913043478258</v>
      </c>
      <c r="Q3937" t="s">
        <v>8316</v>
      </c>
      <c r="R3937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 s="15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 s="15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5">
        <f t="shared" si="245"/>
        <v>248.5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 s="15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5">
        <f t="shared" si="245"/>
        <v>79.400000000000006</v>
      </c>
      <c r="Q3940" t="s">
        <v>8316</v>
      </c>
      <c r="R3940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 s="15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5">
        <f t="shared" si="245"/>
        <v>5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 s="15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5">
        <f t="shared" si="245"/>
        <v>5.5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 s="15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5">
        <f t="shared" si="245"/>
        <v>25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 s="15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 s="1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5">
        <f t="shared" si="245"/>
        <v>137.07692307692307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 s="15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 s="15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5">
        <f t="shared" si="245"/>
        <v>5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 s="15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5">
        <f t="shared" si="245"/>
        <v>39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 s="15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5">
        <f t="shared" si="245"/>
        <v>50.5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 s="15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t="s">
        <v>8316</v>
      </c>
      <c r="R3950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 s="15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5">
        <f t="shared" si="245"/>
        <v>49.28125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 s="15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5">
        <f t="shared" si="245"/>
        <v>25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 s="15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5">
        <f t="shared" si="245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 s="15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5">
        <f t="shared" si="245"/>
        <v>25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 s="1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 s="15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 s="15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5">
        <f t="shared" si="245"/>
        <v>53.125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 s="15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 s="15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5">
        <f t="shared" si="245"/>
        <v>7</v>
      </c>
      <c r="Q3959" t="s">
        <v>8316</v>
      </c>
      <c r="R3959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 s="15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5">
        <f t="shared" si="245"/>
        <v>40.0625</v>
      </c>
      <c r="Q3960" t="s">
        <v>8316</v>
      </c>
      <c r="R3960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 s="15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5">
        <f t="shared" si="245"/>
        <v>24.333333333333332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 s="15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5">
        <f t="shared" si="245"/>
        <v>11.25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 s="15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5">
        <f t="shared" si="245"/>
        <v>10.5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 s="15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5">
        <f t="shared" si="245"/>
        <v>15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 s="1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 s="15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5">
        <f t="shared" si="245"/>
        <v>42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 s="15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5">
        <f t="shared" si="245"/>
        <v>71.25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 s="15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5">
        <f t="shared" si="245"/>
        <v>22.5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 s="15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5">
        <f t="shared" si="245"/>
        <v>41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 s="15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5">
        <f t="shared" si="245"/>
        <v>47.909090909090907</v>
      </c>
      <c r="Q3970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 s="15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5">
        <f t="shared" ref="P3971:P4034" si="249">E3971/L3971</f>
        <v>35.166666666666664</v>
      </c>
      <c r="Q3971" t="s">
        <v>8316</v>
      </c>
      <c r="R3971" t="s">
        <v>8317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 s="15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5">
        <f t="shared" si="249"/>
        <v>5.5</v>
      </c>
      <c r="Q3972" t="s">
        <v>8316</v>
      </c>
      <c r="R3972" t="s">
        <v>8317</v>
      </c>
      <c r="S3972" s="10">
        <f t="shared" si="250"/>
        <v>42447.863553240735</v>
      </c>
      <c r="T3972" s="10">
        <f t="shared" si="251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 s="15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5">
        <f t="shared" si="249"/>
        <v>22.666666666666668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 s="15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5">
        <f t="shared" si="249"/>
        <v>26.375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 s="1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5">
        <f t="shared" si="249"/>
        <v>105.54054054054055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 s="15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5">
        <f t="shared" si="249"/>
        <v>29.09090909090909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 s="15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 s="15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5">
        <f t="shared" si="249"/>
        <v>62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 s="15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5">
        <f t="shared" si="249"/>
        <v>217.5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 s="15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5">
        <f t="shared" si="249"/>
        <v>26.75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 s="15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5">
        <f t="shared" si="249"/>
        <v>18.333333333333332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 s="15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5">
        <f t="shared" si="249"/>
        <v>64.285714285714292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 s="15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5">
        <f t="shared" si="249"/>
        <v>175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 s="15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5">
        <f t="shared" si="249"/>
        <v>34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 s="1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5">
        <f t="shared" si="249"/>
        <v>84.282608695652172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 s="15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5">
        <f t="shared" si="249"/>
        <v>9.5</v>
      </c>
      <c r="Q3986" t="s">
        <v>8316</v>
      </c>
      <c r="R398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 s="15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5">
        <f t="shared" si="249"/>
        <v>33.736842105263158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 s="15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5">
        <f t="shared" si="249"/>
        <v>37.53846153846154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 s="15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5">
        <f t="shared" si="249"/>
        <v>11.615384615384615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 s="15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5">
        <f t="shared" si="249"/>
        <v>8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 s="15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 s="15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5">
        <f t="shared" si="249"/>
        <v>23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 s="15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5">
        <f t="shared" si="249"/>
        <v>100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 s="15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5">
        <f t="shared" si="249"/>
        <v>60.111111111111114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 s="1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5">
        <f t="shared" si="249"/>
        <v>3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 s="15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5">
        <f t="shared" si="249"/>
        <v>5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 s="15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5">
        <f t="shared" si="249"/>
        <v>17.5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 s="15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5">
        <f t="shared" si="249"/>
        <v>29.235294117647058</v>
      </c>
      <c r="Q3998" t="s">
        <v>8316</v>
      </c>
      <c r="R3998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 s="15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 s="15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5">
        <f t="shared" si="249"/>
        <v>59.583333333333336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 s="15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5">
        <f t="shared" si="249"/>
        <v>82.571428571428569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 s="15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5">
        <f t="shared" si="249"/>
        <v>10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 s="15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5">
        <f t="shared" si="249"/>
        <v>32.357142857142854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 s="15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5">
        <f t="shared" si="249"/>
        <v>5.75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 s="1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5">
        <f t="shared" si="249"/>
        <v>100.5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 s="15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5">
        <f t="shared" si="249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 s="15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5">
        <f t="shared" si="249"/>
        <v>20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 s="15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5">
        <f t="shared" si="249"/>
        <v>2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 s="15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5">
        <f t="shared" si="249"/>
        <v>5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 s="15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5">
        <f t="shared" si="249"/>
        <v>15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 s="15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5">
        <f t="shared" si="249"/>
        <v>25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 s="15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5">
        <f t="shared" si="249"/>
        <v>45.842105263157897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 s="15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5">
        <f t="shared" si="249"/>
        <v>4.75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 s="15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 s="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5">
        <f t="shared" si="249"/>
        <v>13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 s="15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 s="15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5">
        <f t="shared" si="249"/>
        <v>1</v>
      </c>
      <c r="Q4017" t="s">
        <v>8316</v>
      </c>
      <c r="R4017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 s="15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5">
        <f t="shared" si="249"/>
        <v>10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 s="15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5">
        <f t="shared" si="249"/>
        <v>52.5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 s="15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5">
        <f t="shared" si="249"/>
        <v>32.5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 s="15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5">
        <f t="shared" si="249"/>
        <v>7.25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 s="15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5">
        <f t="shared" si="249"/>
        <v>33.333333333333336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 s="15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5">
        <f t="shared" si="249"/>
        <v>62.5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 s="15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5">
        <f t="shared" si="249"/>
        <v>63.558375634517766</v>
      </c>
      <c r="Q4024" t="s">
        <v>8316</v>
      </c>
      <c r="R4024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 s="1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t="s">
        <v>8316</v>
      </c>
      <c r="R4025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 s="15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5">
        <f t="shared" si="249"/>
        <v>10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 s="15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5">
        <f t="shared" si="249"/>
        <v>62.5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 s="15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 s="15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5">
        <f t="shared" si="249"/>
        <v>30.714285714285715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 s="15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5">
        <f t="shared" si="249"/>
        <v>51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 s="15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t="s">
        <v>8316</v>
      </c>
      <c r="R4031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 s="15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5">
        <f t="shared" si="249"/>
        <v>66.666666666666671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 s="15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 s="15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5">
        <f t="shared" si="249"/>
        <v>59</v>
      </c>
      <c r="Q4034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 s="1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5">
        <f t="shared" ref="P4035:P4098" si="253">E4035/L4035</f>
        <v>65.340319148936175</v>
      </c>
      <c r="Q4035" t="s">
        <v>8316</v>
      </c>
      <c r="R4035" t="s">
        <v>8317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 s="15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5">
        <f t="shared" si="253"/>
        <v>100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 s="15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5">
        <f t="shared" si="253"/>
        <v>147.4</v>
      </c>
      <c r="Q4037" t="s">
        <v>8316</v>
      </c>
      <c r="R4037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 s="15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5">
        <f t="shared" si="253"/>
        <v>166.05882352941177</v>
      </c>
      <c r="Q4038" t="s">
        <v>8316</v>
      </c>
      <c r="R4038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 s="15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5">
        <f t="shared" si="253"/>
        <v>40</v>
      </c>
      <c r="Q4039" t="s">
        <v>8316</v>
      </c>
      <c r="R4039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 s="15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5">
        <f t="shared" si="253"/>
        <v>75.25</v>
      </c>
      <c r="Q4040" t="s">
        <v>8316</v>
      </c>
      <c r="R4040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 s="15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5">
        <f t="shared" si="253"/>
        <v>60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 s="15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5">
        <f t="shared" si="253"/>
        <v>1250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 s="15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5">
        <f t="shared" si="253"/>
        <v>10.5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 s="15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5">
        <f t="shared" si="253"/>
        <v>7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 s="1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 s="15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5">
        <f t="shared" si="253"/>
        <v>56.25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 s="15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5">
        <f t="shared" si="253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 s="15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5">
        <f t="shared" si="253"/>
        <v>38.333333333333336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 s="15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5">
        <f t="shared" si="253"/>
        <v>27.5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 s="15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5">
        <f t="shared" si="253"/>
        <v>32.978021978021978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 s="15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5">
        <f t="shared" si="253"/>
        <v>16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 s="15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5">
        <f t="shared" si="253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 s="15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t="s">
        <v>8316</v>
      </c>
      <c r="R4053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 s="15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5">
        <f t="shared" si="253"/>
        <v>86.615384615384613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 s="1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5">
        <f t="shared" si="253"/>
        <v>55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 s="15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 s="15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5">
        <f t="shared" si="253"/>
        <v>41.952380952380949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 s="15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5">
        <f t="shared" si="253"/>
        <v>88.333333333333329</v>
      </c>
      <c r="Q4058" t="s">
        <v>8316</v>
      </c>
      <c r="R4058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 s="15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5">
        <f t="shared" si="253"/>
        <v>129.16666666666666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 s="15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5">
        <f t="shared" si="253"/>
        <v>23.75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 s="15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5">
        <f t="shared" si="253"/>
        <v>35.714285714285715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 s="15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5">
        <f t="shared" si="253"/>
        <v>57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 s="15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 s="15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5">
        <f t="shared" si="253"/>
        <v>163.33333333333334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 s="1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5">
        <f t="shared" si="253"/>
        <v>15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 s="15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5">
        <f t="shared" si="253"/>
        <v>64.166666666666671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 s="15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5">
        <f t="shared" si="253"/>
        <v>6.75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 s="15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5">
        <f t="shared" si="253"/>
        <v>25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 s="15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5">
        <f t="shared" si="253"/>
        <v>179.11764705882354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 s="15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5">
        <f t="shared" si="253"/>
        <v>34.950000000000003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 s="15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5">
        <f t="shared" si="253"/>
        <v>33.07692307692308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 s="15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5">
        <f t="shared" si="253"/>
        <v>27.5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 s="15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 s="15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5">
        <f t="shared" si="253"/>
        <v>2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 s="1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5">
        <f t="shared" si="253"/>
        <v>18.5</v>
      </c>
      <c r="Q4075" t="s">
        <v>8316</v>
      </c>
      <c r="R4075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 s="15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5">
        <f t="shared" si="253"/>
        <v>35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 s="15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5">
        <f t="shared" si="253"/>
        <v>44.307692307692307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 s="15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t="s">
        <v>8316</v>
      </c>
      <c r="R4078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 s="15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5">
        <f t="shared" si="253"/>
        <v>222.5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 s="15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 s="15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5">
        <f t="shared" si="253"/>
        <v>5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 s="15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 s="15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5">
        <f t="shared" si="253"/>
        <v>29.166666666666668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 s="15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5">
        <f t="shared" si="253"/>
        <v>1.5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 s="1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5">
        <f t="shared" si="253"/>
        <v>126.5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 s="15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5">
        <f t="shared" si="253"/>
        <v>10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 s="15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5">
        <f t="shared" si="253"/>
        <v>10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 s="15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5">
        <f t="shared" si="253"/>
        <v>9.4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 s="15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 s="15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5">
        <f t="shared" si="253"/>
        <v>72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 s="15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5">
        <f t="shared" si="253"/>
        <v>30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 s="15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5">
        <f t="shared" si="253"/>
        <v>10.666666666666666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 s="15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5">
        <f t="shared" si="253"/>
        <v>25.5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 s="15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5">
        <f t="shared" si="253"/>
        <v>20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 s="1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5">
        <f t="shared" si="253"/>
        <v>15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 s="15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5">
        <f t="shared" si="253"/>
        <v>91.25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 s="15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5">
        <f t="shared" si="253"/>
        <v>800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 s="15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5">
        <f t="shared" si="253"/>
        <v>80</v>
      </c>
      <c r="Q4098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 s="15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5" t="e">
        <f t="shared" ref="P4099:P4115" si="257">E4099/L4099</f>
        <v>#DIV/0!</v>
      </c>
      <c r="Q4099" t="s">
        <v>8316</v>
      </c>
      <c r="R4099" t="s">
        <v>8317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 s="15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 s="15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5">
        <f t="shared" si="257"/>
        <v>50</v>
      </c>
      <c r="Q4101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 s="15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 s="15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 s="15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5">
        <f t="shared" si="257"/>
        <v>22.833333333333332</v>
      </c>
      <c r="Q4104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 s="1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5">
        <f t="shared" si="257"/>
        <v>16.666666666666668</v>
      </c>
      <c r="Q4105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 s="15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5">
        <f t="shared" si="257"/>
        <v>45.785714285714285</v>
      </c>
      <c r="Q410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 s="15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5">
        <f t="shared" si="257"/>
        <v>383.33333333333331</v>
      </c>
      <c r="Q4107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 s="15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5">
        <f t="shared" si="257"/>
        <v>106.96969696969697</v>
      </c>
      <c r="Q4108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 s="15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5">
        <f t="shared" si="257"/>
        <v>10.25</v>
      </c>
      <c r="Q4109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 s="15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5">
        <f t="shared" si="257"/>
        <v>59</v>
      </c>
      <c r="Q4110" t="s">
        <v>8316</v>
      </c>
      <c r="R4110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 s="15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 s="15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5">
        <f t="shared" si="257"/>
        <v>14.333333333333334</v>
      </c>
      <c r="Q4112" t="s">
        <v>8316</v>
      </c>
      <c r="R4112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 s="15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5">
        <f t="shared" si="257"/>
        <v>15.666666666666666</v>
      </c>
      <c r="Q4113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 s="15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5">
        <f t="shared" si="257"/>
        <v>1</v>
      </c>
      <c r="Q4114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 s="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5">
        <f t="shared" si="257"/>
        <v>1</v>
      </c>
      <c r="Q4115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/>
  <conditionalFormatting sqref="F2:F4115">
    <cfRule type="containsText" dxfId="3" priority="3" operator="containsText" text="live">
      <formula>NOT(ISERROR(SEARCH("live",F2)))</formula>
    </cfRule>
    <cfRule type="containsText" dxfId="2" priority="4" operator="containsText" text="successful">
      <formula>NOT(ISERROR(SEARCH("successful",F2)))</formula>
    </cfRule>
    <cfRule type="containsText" dxfId="1" priority="5" operator="containsText" text="canceled">
      <formula>NOT(ISERROR(SEARCH("canceled",F2)))</formula>
    </cfRule>
    <cfRule type="containsText" dxfId="0" priority="6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</vt:lpstr>
      <vt:lpstr>Sub-category</vt:lpstr>
      <vt:lpstr>Sub-category with goal</vt:lpstr>
      <vt:lpstr>Launch Date Outcomes</vt:lpstr>
      <vt:lpstr>PT Validation</vt:lpstr>
      <vt:lpstr>Outcome Based on Goal</vt:lpstr>
      <vt:lpstr>Percentage of ttl</vt:lpstr>
      <vt:lpstr>Projects by Year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Melody Lamphear</cp:lastModifiedBy>
  <dcterms:created xsi:type="dcterms:W3CDTF">2017-04-20T15:17:24Z</dcterms:created>
  <dcterms:modified xsi:type="dcterms:W3CDTF">2018-01-21T05:07:13Z</dcterms:modified>
</cp:coreProperties>
</file>