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B4AFE858-BCEE-467A-9168-74BB121F0BE3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Feuille2" sheetId="1" r:id="rId1"/>
    <sheet name="Feuille1" sheetId="2" r:id="rId2"/>
    <sheet name="Feuille3" sheetId="3" r:id="rId3"/>
    <sheet name="Analyse" sheetId="4" r:id="rId4"/>
  </sheets>
  <calcPr calcId="181029"/>
  <pivotCaches>
    <pivotCache cacheId="3" r:id="rId5"/>
  </pivotCaches>
</workbook>
</file>

<file path=xl/calcChain.xml><?xml version="1.0" encoding="utf-8"?>
<calcChain xmlns="http://schemas.openxmlformats.org/spreadsheetml/2006/main">
  <c r="D8" i="4" l="1"/>
  <c r="E8" i="4" s="1"/>
  <c r="D7" i="4"/>
  <c r="E7" i="4" s="1"/>
  <c r="D6" i="4"/>
  <c r="E6" i="4" s="1"/>
  <c r="D5" i="4"/>
  <c r="E5" i="4" s="1"/>
  <c r="D4" i="4"/>
  <c r="E4" i="4" s="1"/>
  <c r="D3" i="4"/>
  <c r="E3" i="4" s="1"/>
  <c r="D2" i="4"/>
  <c r="E2" i="4" s="1"/>
  <c r="D7" i="3"/>
  <c r="E7" i="3" s="1"/>
  <c r="E6" i="3"/>
  <c r="D6" i="3"/>
  <c r="F6" i="3" s="1"/>
  <c r="D5" i="3"/>
  <c r="E5" i="3" s="1"/>
  <c r="F5" i="3" s="1"/>
  <c r="E4" i="3"/>
  <c r="D4" i="3"/>
  <c r="F4" i="3" s="1"/>
  <c r="D3" i="3"/>
  <c r="E3" i="3" s="1"/>
  <c r="D7" i="2"/>
  <c r="E7" i="2" s="1"/>
  <c r="E6" i="2"/>
  <c r="D6" i="2"/>
  <c r="F6" i="2" s="1"/>
  <c r="D5" i="2"/>
  <c r="E5" i="2" s="1"/>
  <c r="F5" i="2" s="1"/>
  <c r="E4" i="2"/>
  <c r="D4" i="2"/>
  <c r="F4" i="2" s="1"/>
  <c r="D3" i="2"/>
  <c r="E3" i="2" s="1"/>
  <c r="F3" i="2" l="1"/>
  <c r="F3" i="3"/>
  <c r="F7" i="2"/>
  <c r="F7" i="3"/>
  <c r="F10" i="3" l="1"/>
  <c r="F10" i="2"/>
</calcChain>
</file>

<file path=xl/sharedStrings.xml><?xml version="1.0" encoding="utf-8"?>
<sst xmlns="http://schemas.openxmlformats.org/spreadsheetml/2006/main" count="63" uniqueCount="31">
  <si>
    <t>Produit</t>
  </si>
  <si>
    <t>Prix</t>
  </si>
  <si>
    <t>Taxe sur la Magie Ajoutée</t>
  </si>
  <si>
    <t>Baguette magique</t>
  </si>
  <si>
    <t>Fumier de licorne arc-en-ciel</t>
  </si>
  <si>
    <t>Poudre de perlimpimpin</t>
  </si>
  <si>
    <t>Carosse citrouille version deluxe</t>
  </si>
  <si>
    <t>Manuel de consentement pour prince charmant</t>
  </si>
  <si>
    <t>Miroir magique de confiance en soi</t>
  </si>
  <si>
    <t>Croquettes pour dragons</t>
  </si>
  <si>
    <t>Flacon larmes de mal pour une peau bien hydratée</t>
  </si>
  <si>
    <t>NOM CLIENT :</t>
  </si>
  <si>
    <t>Princesse Aurore</t>
  </si>
  <si>
    <t>produit</t>
  </si>
  <si>
    <t xml:space="preserve">prix unitaire </t>
  </si>
  <si>
    <t>Quantité</t>
  </si>
  <si>
    <t xml:space="preserve">total hors taxe </t>
  </si>
  <si>
    <t>TMA</t>
  </si>
  <si>
    <t>Total</t>
  </si>
  <si>
    <t>TOTAL</t>
  </si>
  <si>
    <t>Princesse Belle</t>
  </si>
  <si>
    <t>total</t>
  </si>
  <si>
    <t>Prix unitaire HT</t>
  </si>
  <si>
    <t>Taux TMA</t>
  </si>
  <si>
    <t>Quantité totale</t>
  </si>
  <si>
    <t>Prix Total TMC</t>
  </si>
  <si>
    <t>Étiquettes de lignes</t>
  </si>
  <si>
    <t>Total général</t>
  </si>
  <si>
    <t>Somme de Prix unitaire HT</t>
  </si>
  <si>
    <t>Somme de Quantité totale</t>
  </si>
  <si>
    <t>Somme de Prix Total TMC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</si>
</sst>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Répartition des Prix Totaux TMC</a:t>
            </a:r>
          </a:p>
        </c:rich>
      </c:tx>
      <c:overlay val="0"/>
      <c:spPr>
        <a:prstGeom prst="rect">
          <a:avLst/>
        </a:prstGeom>
        <a:noFill/>
        <a:ln>
          <a:noFill/>
        </a:ln>
      </c:spPr>
    </c:title>
    <c:autoTitleDeleted val="0"/>
    <c:view3D>
      <c:rotX val="30"/>
      <c:rotY val="0"/>
      <c:depthPercent val="100"/>
      <c:rAngAx val="0"/>
    </c:view3D>
    <c:floor>
      <c:thickness val="0"/>
      <c:spPr>
        <a:prstGeom prst="rect">
          <a:avLst/>
        </a:prstGeom>
        <a:noFill/>
        <a:ln>
          <a:noFill/>
        </a:ln>
      </c:spPr>
    </c:floor>
    <c:sideWall>
      <c:thickness val="0"/>
      <c:spPr>
        <a:prstGeom prst="rect">
          <a:avLst/>
        </a:prstGeom>
        <a:noFill/>
        <a:ln>
          <a:noFill/>
        </a:ln>
      </c:spPr>
    </c:sideWall>
    <c:backWall>
      <c:thickness val="0"/>
      <c:spPr>
        <a:prstGeom prst="rect">
          <a:avLst/>
        </a:prstGeom>
        <a:noFill/>
        <a:ln>
          <a:noFill/>
        </a:ln>
      </c:spPr>
    </c:backWall>
    <c:plotArea>
      <c:layout/>
      <c:pie3DChart>
        <c:varyColors val="1"/>
        <c:ser>
          <c:idx val="0"/>
          <c:order val="0"/>
          <c:tx>
            <c:strRef>
              <c:f>Analyse!$E$1</c:f>
              <c:strCache>
                <c:ptCount val="1"/>
                <c:pt idx="0">
                  <c:v>Prix Total TMC</c:v>
                </c:pt>
              </c:strCache>
            </c:strRef>
          </c:tx>
          <c:dPt>
            <c:idx val="0"/>
            <c:bubble3D val="0"/>
            <c:spPr>
              <a:prstGeom prst="rect">
                <a:avLst/>
              </a:prstGeom>
              <a:solidFill>
                <a:schemeClr val="accent1"/>
              </a:solidFill>
              <a:ln w="19050">
                <a:solidFill>
                  <a:schemeClr val="l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A60-409D-AD2D-CA9F44ED3EAB}"/>
              </c:ext>
            </c:extLst>
          </c:dPt>
          <c:dPt>
            <c:idx val="1"/>
            <c:bubble3D val="0"/>
            <c:spPr>
              <a:prstGeom prst="rect">
                <a:avLst/>
              </a:prstGeom>
              <a:solidFill>
                <a:schemeClr val="accent2"/>
              </a:solidFill>
              <a:ln w="19050">
                <a:solidFill>
                  <a:schemeClr val="l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FA60-409D-AD2D-CA9F44ED3EAB}"/>
              </c:ext>
            </c:extLst>
          </c:dPt>
          <c:dPt>
            <c:idx val="2"/>
            <c:bubble3D val="0"/>
            <c:spPr>
              <a:prstGeom prst="rect">
                <a:avLst/>
              </a:prstGeom>
              <a:solidFill>
                <a:schemeClr val="accent3"/>
              </a:solidFill>
              <a:ln w="19050">
                <a:solidFill>
                  <a:schemeClr val="l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FA60-409D-AD2D-CA9F44ED3EAB}"/>
              </c:ext>
            </c:extLst>
          </c:dPt>
          <c:dPt>
            <c:idx val="3"/>
            <c:bubble3D val="0"/>
            <c:spPr>
              <a:prstGeom prst="rect">
                <a:avLst/>
              </a:prstGeom>
              <a:solidFill>
                <a:schemeClr val="accent4"/>
              </a:solidFill>
              <a:ln w="19050">
                <a:solidFill>
                  <a:schemeClr val="l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FA60-409D-AD2D-CA9F44ED3EAB}"/>
              </c:ext>
            </c:extLst>
          </c:dPt>
          <c:dPt>
            <c:idx val="4"/>
            <c:bubble3D val="0"/>
            <c:spPr>
              <a:prstGeom prst="rect">
                <a:avLst/>
              </a:prstGeom>
              <a:solidFill>
                <a:schemeClr val="accent5"/>
              </a:solidFill>
              <a:ln w="19050">
                <a:solidFill>
                  <a:schemeClr val="l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FA60-409D-AD2D-CA9F44ED3EAB}"/>
              </c:ext>
            </c:extLst>
          </c:dPt>
          <c:cat>
            <c:strRef>
              <c:f>Analyse!$A$2:$A$6</c:f>
              <c:strCache>
                <c:ptCount val="5"/>
                <c:pt idx="0">
                  <c:v>Baguette magique</c:v>
                </c:pt>
                <c:pt idx="1">
                  <c:v>Carosse citrouille version deluxe</c:v>
                </c:pt>
                <c:pt idx="2">
                  <c:v>Croquettes pour dragons</c:v>
                </c:pt>
                <c:pt idx="3">
                  <c:v>Flacon larmes de mal pour une peau bien hydratée</c:v>
                </c:pt>
                <c:pt idx="4">
                  <c:v>Fumier de licorne arc-en-ciel</c:v>
                </c:pt>
              </c:strCache>
            </c:strRef>
          </c:cat>
          <c:val>
            <c:numRef>
              <c:f>Analyse!$E$2:$E$6</c:f>
              <c:numCache>
                <c:formatCode>General</c:formatCode>
                <c:ptCount val="5"/>
                <c:pt idx="0">
                  <c:v>887.05</c:v>
                </c:pt>
                <c:pt idx="1">
                  <c:v>1646.8304000000001</c:v>
                </c:pt>
                <c:pt idx="2">
                  <c:v>453.6</c:v>
                </c:pt>
                <c:pt idx="3">
                  <c:v>462.90440000000001</c:v>
                </c:pt>
                <c:pt idx="4">
                  <c:v>1695.2672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A60-409D-AD2D-CA9F44ED3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prstGeom prst="rect">
          <a:avLst/>
        </a:prstGeom>
        <a:noFill/>
        <a:ln>
          <a:noFill/>
        </a:ln>
      </c:spPr>
    </c:plotArea>
    <c:legend>
      <c:legendPos val="b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xfrm>
      <a:off x="7913446" y="173181"/>
      <a:ext cx="6349999" cy="277090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lstStyle/>
    <a:p>
      <a:pPr>
        <a:defRPr sz="900">
          <a:solidFill>
            <a:schemeClr val="tx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442575</xdr:colOff>
      <xdr:row>1</xdr:row>
      <xdr:rowOff>0</xdr:rowOff>
    </xdr:from>
    <xdr:ext cx="6349999" cy="277090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30.84106979167" createdVersion="8" refreshedVersion="8" minRefreshableVersion="3" recordCount="7" xr:uid="{CC041106-48A5-4529-88F3-463DECC561DF}">
  <cacheSource type="worksheet">
    <worksheetSource name="Tableau1"/>
  </cacheSource>
  <cacheFields count="5">
    <cacheField name="Produit" numFmtId="0">
      <sharedItems count="7">
        <s v="Baguette magique"/>
        <s v="Carosse citrouille version deluxe"/>
        <s v="Croquettes pour dragons"/>
        <s v="Flacon larmes de mal pour une peau bien hydratée"/>
        <s v="Fumier de licorne arc-en-ciel"/>
        <s v="Manuel de consentement pour prince charmant"/>
        <s v="Poudre de perlimpimpin"/>
      </sharedItems>
    </cacheField>
    <cacheField name="Prix unitaire HT" numFmtId="0">
      <sharedItems containsSemiMixedTypes="0" containsString="0" containsNumber="1" containsInteger="1" minValue="17" maxValue="386"/>
    </cacheField>
    <cacheField name="Taux TMA" numFmtId="0">
      <sharedItems containsSemiMixedTypes="0" containsString="0" containsNumber="1" minValue="6.6600000000000006E-2" maxValue="0.26"/>
    </cacheField>
    <cacheField name="Quantité totale" numFmtId="0">
      <sharedItems containsSemiMixedTypes="0" containsString="0" containsNumber="1" containsInteger="1" minValue="4" maxValue="17"/>
    </cacheField>
    <cacheField name="Prix Total TMC" numFmtId="0">
      <sharedItems containsSemiMixedTypes="0" containsString="0" containsNumber="1" minValue="72.528800000000004" maxValue="1695.26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n v="157"/>
    <n v="0.13"/>
    <n v="5"/>
    <n v="887.05"/>
  </r>
  <r>
    <x v="1"/>
    <n v="386"/>
    <n v="6.6600000000000006E-2"/>
    <n v="4"/>
    <n v="1646.8304000000001"/>
  </r>
  <r>
    <x v="2"/>
    <n v="36"/>
    <n v="0.26"/>
    <n v="10"/>
    <n v="453.6"/>
  </r>
  <r>
    <x v="3"/>
    <n v="62"/>
    <n v="6.6600000000000006E-2"/>
    <n v="7"/>
    <n v="462.90440000000001"/>
  </r>
  <r>
    <x v="4"/>
    <n v="88"/>
    <n v="0.13320000000000001"/>
    <n v="17"/>
    <n v="1695.2672"/>
  </r>
  <r>
    <x v="5"/>
    <n v="17"/>
    <n v="6.6600000000000006E-2"/>
    <n v="4"/>
    <n v="72.528800000000004"/>
  </r>
  <r>
    <x v="6"/>
    <n v="28"/>
    <n v="0.26"/>
    <n v="4"/>
    <n v="141.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E6CDFF-192B-4313-9362-E44DC5C1AA80}" name="Tableau croisé dynamique1" cacheId="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B15:E23" firstHeaderRow="0" firstDataRow="1" firstDataCol="1"/>
  <pivotFields count="5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showAll="0"/>
    <pivotField dataField="1"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e de Prix unitaire HT" fld="1" baseField="0" baseItem="0"/>
    <dataField name="Somme de Quantité totale" fld="3" baseField="0" baseItem="0"/>
    <dataField name="Somme de Prix Total TMC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A15437-015B-4403-A65A-A786966CC4F8}" name="Tableau1" displayName="Tableau1" ref="A1:E8" totalsRowShown="0">
  <autoFilter ref="A1:E8" xr:uid="{0AA15437-015B-4403-A65A-A786966CC4F8}"/>
  <tableColumns count="5">
    <tableColumn id="1" xr3:uid="{F9FFF516-22D5-4C61-B8AC-43CAA0B7E395}" name="Produit"/>
    <tableColumn id="2" xr3:uid="{B49E86C9-0C47-4A77-BC9A-81BC91BAA6FD}" name="Prix unitaire HT"/>
    <tableColumn id="3" xr3:uid="{88DA94B2-B227-4441-B828-913C6184EB0F}" name="Taux TMA"/>
    <tableColumn id="4" xr3:uid="{3D6F3E37-4D92-4950-8703-D3F3CB3F809F}" name="Quantité totale"/>
    <tableColumn id="5" xr3:uid="{CF50A904-6625-4BC1-96B5-F26B821570D6}" name="Prix Total TMC">
      <calculatedColumnFormula>B2*D2*(1+C2)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>
      <selection activeCell="B2" sqref="B1:C9"/>
    </sheetView>
  </sheetViews>
  <sheetFormatPr baseColWidth="10" defaultColWidth="8.77734375" defaultRowHeight="14.4" x14ac:dyDescent="0.3"/>
  <cols>
    <col min="1" max="1" width="45" bestFit="1" customWidth="1"/>
    <col min="2" max="2" width="16.5546875" customWidth="1"/>
    <col min="3" max="3" width="22.332031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157</v>
      </c>
      <c r="C2">
        <v>0.13</v>
      </c>
    </row>
    <row r="3" spans="1:3" x14ac:dyDescent="0.3">
      <c r="A3" t="s">
        <v>4</v>
      </c>
      <c r="B3">
        <v>44</v>
      </c>
      <c r="C3">
        <v>6.6600000000000006E-2</v>
      </c>
    </row>
    <row r="4" spans="1:3" x14ac:dyDescent="0.3">
      <c r="A4" t="s">
        <v>5</v>
      </c>
      <c r="B4">
        <v>14</v>
      </c>
      <c r="C4">
        <v>0.13</v>
      </c>
    </row>
    <row r="5" spans="1:3" x14ac:dyDescent="0.3">
      <c r="A5" t="s">
        <v>6</v>
      </c>
      <c r="B5">
        <v>386</v>
      </c>
      <c r="C5">
        <v>6.6600000000000006E-2</v>
      </c>
    </row>
    <row r="6" spans="1:3" x14ac:dyDescent="0.3">
      <c r="A6" t="s">
        <v>7</v>
      </c>
      <c r="B6">
        <v>17</v>
      </c>
      <c r="C6">
        <v>6.6600000000000006E-2</v>
      </c>
    </row>
    <row r="7" spans="1:3" x14ac:dyDescent="0.3">
      <c r="A7" t="s">
        <v>8</v>
      </c>
      <c r="B7">
        <v>44</v>
      </c>
      <c r="C7">
        <v>6.6600000000000006E-2</v>
      </c>
    </row>
    <row r="8" spans="1:3" x14ac:dyDescent="0.3">
      <c r="A8" t="s">
        <v>9</v>
      </c>
      <c r="B8">
        <v>18</v>
      </c>
      <c r="C8">
        <v>0.13</v>
      </c>
    </row>
    <row r="9" spans="1:3" x14ac:dyDescent="0.3">
      <c r="A9" t="s">
        <v>10</v>
      </c>
      <c r="B9">
        <v>62</v>
      </c>
      <c r="C9">
        <v>6.6600000000000006E-2</v>
      </c>
    </row>
  </sheetData>
  <pageMargins left="0.70078740157480324" right="0.70078740157480324" top="0.75196850393700787" bottom="0.75196850393700787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"/>
  <sheetViews>
    <sheetView workbookViewId="0">
      <selection sqref="A1:XFD1048576"/>
    </sheetView>
  </sheetViews>
  <sheetFormatPr baseColWidth="10" defaultColWidth="8.77734375" defaultRowHeight="14.4" x14ac:dyDescent="0.3"/>
  <cols>
    <col min="1" max="1" width="42.5546875" customWidth="1"/>
    <col min="2" max="2" width="10.77734375" bestFit="1" customWidth="1"/>
    <col min="3" max="3" width="11.109375" customWidth="1"/>
    <col min="4" max="4" width="13.77734375" bestFit="1" customWidth="1"/>
    <col min="5" max="5" width="13.6640625" customWidth="1"/>
    <col min="6" max="6" width="12.5546875" customWidth="1"/>
  </cols>
  <sheetData>
    <row r="1" spans="1:6" x14ac:dyDescent="0.3">
      <c r="A1" t="s">
        <v>11</v>
      </c>
      <c r="B1" t="s">
        <v>12</v>
      </c>
    </row>
    <row r="2" spans="1:6" x14ac:dyDescent="0.3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</row>
    <row r="3" spans="1:6" x14ac:dyDescent="0.3">
      <c r="A3" t="s">
        <v>10</v>
      </c>
      <c r="B3">
        <v>62</v>
      </c>
      <c r="C3">
        <v>7</v>
      </c>
      <c r="D3">
        <f t="shared" ref="D3:D7" si="0">B3*C3</f>
        <v>434</v>
      </c>
      <c r="E3">
        <f>D3*0.0666</f>
        <v>28.904400000000003</v>
      </c>
      <c r="F3">
        <f t="shared" ref="F3:F7" si="1">D3+E3</f>
        <v>462.90440000000001</v>
      </c>
    </row>
    <row r="4" spans="1:6" x14ac:dyDescent="0.3">
      <c r="A4" t="s">
        <v>5</v>
      </c>
      <c r="B4">
        <v>14</v>
      </c>
      <c r="C4">
        <v>3</v>
      </c>
      <c r="D4">
        <f t="shared" si="0"/>
        <v>42</v>
      </c>
      <c r="E4">
        <f>D4*0.13</f>
        <v>5.46</v>
      </c>
      <c r="F4">
        <f t="shared" si="1"/>
        <v>47.46</v>
      </c>
    </row>
    <row r="5" spans="1:6" x14ac:dyDescent="0.3">
      <c r="A5" t="s">
        <v>4</v>
      </c>
      <c r="B5">
        <v>44</v>
      </c>
      <c r="C5">
        <v>8</v>
      </c>
      <c r="D5">
        <f t="shared" si="0"/>
        <v>352</v>
      </c>
      <c r="E5">
        <f>D5*0.0666</f>
        <v>23.443200000000001</v>
      </c>
      <c r="F5">
        <f t="shared" si="1"/>
        <v>375.44319999999999</v>
      </c>
    </row>
    <row r="6" spans="1:6" x14ac:dyDescent="0.3">
      <c r="A6" t="s">
        <v>9</v>
      </c>
      <c r="B6">
        <v>18</v>
      </c>
      <c r="C6">
        <v>8</v>
      </c>
      <c r="D6">
        <f t="shared" si="0"/>
        <v>144</v>
      </c>
      <c r="E6">
        <f t="shared" ref="E6:E7" si="2">D6*0.13</f>
        <v>18.72</v>
      </c>
      <c r="F6">
        <f t="shared" si="1"/>
        <v>162.72</v>
      </c>
    </row>
    <row r="7" spans="1:6" x14ac:dyDescent="0.3">
      <c r="A7" t="s">
        <v>3</v>
      </c>
      <c r="B7">
        <v>157</v>
      </c>
      <c r="C7">
        <v>5</v>
      </c>
      <c r="D7">
        <f t="shared" si="0"/>
        <v>785</v>
      </c>
      <c r="E7">
        <f t="shared" si="2"/>
        <v>102.05</v>
      </c>
      <c r="F7">
        <f t="shared" si="1"/>
        <v>887.05</v>
      </c>
    </row>
    <row r="10" spans="1:6" x14ac:dyDescent="0.3">
      <c r="A10" s="1" t="s">
        <v>19</v>
      </c>
      <c r="F10">
        <f>SUM(F3:F7)</f>
        <v>1935.5775999999998</v>
      </c>
    </row>
    <row r="12" spans="1:6" x14ac:dyDescent="0.3">
      <c r="A12" s="1"/>
      <c r="B12" s="1"/>
    </row>
  </sheetData>
  <pageMargins left="0.70078740157480324" right="0.70078740157480324" top="0.75196850393700787" bottom="0.75196850393700787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"/>
  <sheetViews>
    <sheetView workbookViewId="0">
      <selection activeCell="D5" sqref="D5"/>
    </sheetView>
  </sheetViews>
  <sheetFormatPr baseColWidth="10" defaultColWidth="8.77734375" defaultRowHeight="14.4" x14ac:dyDescent="0.3"/>
  <cols>
    <col min="1" max="1" width="45.33203125" customWidth="1"/>
    <col min="2" max="2" width="10.77734375" bestFit="1" customWidth="1"/>
    <col min="3" max="3" width="8.109375" bestFit="1" customWidth="1"/>
    <col min="4" max="4" width="13.77734375" bestFit="1" customWidth="1"/>
    <col min="5" max="5" width="12.33203125" customWidth="1"/>
    <col min="6" max="6" width="10.6640625" customWidth="1"/>
    <col min="7" max="7" width="8.77734375" customWidth="1"/>
  </cols>
  <sheetData>
    <row r="1" spans="1:6" x14ac:dyDescent="0.3">
      <c r="A1" t="s">
        <v>11</v>
      </c>
      <c r="B1" t="s">
        <v>20</v>
      </c>
    </row>
    <row r="2" spans="1:6" x14ac:dyDescent="0.3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21</v>
      </c>
    </row>
    <row r="3" spans="1:6" x14ac:dyDescent="0.3">
      <c r="A3" t="s">
        <v>7</v>
      </c>
      <c r="B3">
        <v>17</v>
      </c>
      <c r="C3">
        <v>4</v>
      </c>
      <c r="D3">
        <f t="shared" ref="D3:D7" si="0">B3*C3</f>
        <v>68</v>
      </c>
      <c r="E3">
        <f t="shared" ref="E3:E4" si="1">D3*0.0666</f>
        <v>4.5288000000000004</v>
      </c>
      <c r="F3">
        <f t="shared" ref="F3:F7" si="2">D3+E3</f>
        <v>72.528800000000004</v>
      </c>
    </row>
    <row r="4" spans="1:6" x14ac:dyDescent="0.3">
      <c r="A4" t="s">
        <v>4</v>
      </c>
      <c r="B4">
        <v>44</v>
      </c>
      <c r="C4">
        <v>9</v>
      </c>
      <c r="D4">
        <f t="shared" si="0"/>
        <v>396</v>
      </c>
      <c r="E4">
        <f t="shared" si="1"/>
        <v>26.373600000000003</v>
      </c>
      <c r="F4">
        <f t="shared" si="2"/>
        <v>422.37360000000001</v>
      </c>
    </row>
    <row r="5" spans="1:6" x14ac:dyDescent="0.3">
      <c r="A5" t="s">
        <v>9</v>
      </c>
      <c r="B5">
        <v>18</v>
      </c>
      <c r="C5">
        <v>2</v>
      </c>
      <c r="D5">
        <f t="shared" si="0"/>
        <v>36</v>
      </c>
      <c r="E5">
        <f t="shared" ref="E5:E6" si="3">D5*0.13</f>
        <v>4.68</v>
      </c>
      <c r="F5">
        <f t="shared" si="2"/>
        <v>40.68</v>
      </c>
    </row>
    <row r="6" spans="1:6" x14ac:dyDescent="0.3">
      <c r="A6" t="s">
        <v>5</v>
      </c>
      <c r="B6">
        <v>14</v>
      </c>
      <c r="C6">
        <v>1</v>
      </c>
      <c r="D6">
        <f t="shared" si="0"/>
        <v>14</v>
      </c>
      <c r="E6">
        <f t="shared" si="3"/>
        <v>1.82</v>
      </c>
      <c r="F6">
        <f t="shared" si="2"/>
        <v>15.82</v>
      </c>
    </row>
    <row r="7" spans="1:6" x14ac:dyDescent="0.3">
      <c r="A7" t="s">
        <v>6</v>
      </c>
      <c r="B7">
        <v>386</v>
      </c>
      <c r="C7">
        <v>4</v>
      </c>
      <c r="D7">
        <f t="shared" si="0"/>
        <v>1544</v>
      </c>
      <c r="E7">
        <f>D7*0.0666</f>
        <v>102.83040000000001</v>
      </c>
      <c r="F7">
        <f t="shared" si="2"/>
        <v>1646.8304000000001</v>
      </c>
    </row>
    <row r="10" spans="1:6" x14ac:dyDescent="0.3">
      <c r="A10" s="1" t="s">
        <v>19</v>
      </c>
      <c r="F10">
        <f>SUM(F3:F7)</f>
        <v>2198.2328000000002</v>
      </c>
    </row>
    <row r="12" spans="1:6" x14ac:dyDescent="0.3">
      <c r="A12" s="1"/>
      <c r="B12" s="1"/>
    </row>
  </sheetData>
  <pageMargins left="0.70078740157480324" right="0.70078740157480324" top="0.75196850393700787" bottom="0.75196850393700787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3"/>
  <sheetViews>
    <sheetView tabSelected="1" workbookViewId="0">
      <selection activeCell="A16" sqref="A16"/>
    </sheetView>
  </sheetViews>
  <sheetFormatPr baseColWidth="10" defaultColWidth="8.88671875" defaultRowHeight="14.4" x14ac:dyDescent="0.3"/>
  <cols>
    <col min="1" max="1" width="43.88671875" customWidth="1"/>
    <col min="2" max="2" width="42.44140625" bestFit="1" customWidth="1"/>
    <col min="3" max="4" width="23.33203125" bestFit="1" customWidth="1"/>
    <col min="5" max="5" width="22.77734375" bestFit="1" customWidth="1"/>
  </cols>
  <sheetData>
    <row r="1" spans="1:5" x14ac:dyDescent="0.3">
      <c r="A1" t="s">
        <v>0</v>
      </c>
      <c r="B1" t="s">
        <v>22</v>
      </c>
      <c r="C1" t="s">
        <v>23</v>
      </c>
      <c r="D1" t="s">
        <v>24</v>
      </c>
      <c r="E1" t="s">
        <v>25</v>
      </c>
    </row>
    <row r="2" spans="1:5" x14ac:dyDescent="0.3">
      <c r="A2" t="s">
        <v>3</v>
      </c>
      <c r="B2">
        <v>157</v>
      </c>
      <c r="C2">
        <v>0.13</v>
      </c>
      <c r="D2">
        <f>SUMIF(Feuille1!A3:A7, A2, Feuille1!C3:C7) + SUMIF(Feuille3!A3:A7, A2, Feuille3!C3:C7)</f>
        <v>5</v>
      </c>
      <c r="E2">
        <f t="shared" ref="E2:E8" si="0">B2*D2*(1+C2)</f>
        <v>887.05</v>
      </c>
    </row>
    <row r="3" spans="1:5" x14ac:dyDescent="0.3">
      <c r="A3" t="s">
        <v>6</v>
      </c>
      <c r="B3">
        <v>386</v>
      </c>
      <c r="C3">
        <v>6.6600000000000006E-2</v>
      </c>
      <c r="D3">
        <f>SUMIF(Feuille1!A3:A7, A3, Feuille1!C3:C7) + SUMIF(Feuille3!A3:A7, A3, Feuille3!C3:C7)</f>
        <v>4</v>
      </c>
      <c r="E3">
        <f t="shared" si="0"/>
        <v>1646.8304000000001</v>
      </c>
    </row>
    <row r="4" spans="1:5" x14ac:dyDescent="0.3">
      <c r="A4" t="s">
        <v>9</v>
      </c>
      <c r="B4">
        <v>36</v>
      </c>
      <c r="C4">
        <v>0.26</v>
      </c>
      <c r="D4">
        <f>SUMIF(Feuille1!A3:A7, A4, Feuille1!C3:C7) + SUMIF(Feuille3!A3:A7, A4, Feuille3!C3:C7)</f>
        <v>10</v>
      </c>
      <c r="E4">
        <f t="shared" si="0"/>
        <v>453.6</v>
      </c>
    </row>
    <row r="5" spans="1:5" x14ac:dyDescent="0.3">
      <c r="A5" t="s">
        <v>10</v>
      </c>
      <c r="B5">
        <v>62</v>
      </c>
      <c r="C5">
        <v>6.6600000000000006E-2</v>
      </c>
      <c r="D5">
        <f>SUMIF(Feuille1!A3:A7, A5, Feuille1!C3:C7) + SUMIF(Feuille3!A3:A7, A5, Feuille3!C3:C7)</f>
        <v>7</v>
      </c>
      <c r="E5">
        <f t="shared" si="0"/>
        <v>462.90440000000001</v>
      </c>
    </row>
    <row r="6" spans="1:5" x14ac:dyDescent="0.3">
      <c r="A6" t="s">
        <v>4</v>
      </c>
      <c r="B6">
        <v>88</v>
      </c>
      <c r="C6">
        <v>0.13320000000000001</v>
      </c>
      <c r="D6">
        <f>SUMIF(Feuille1!A3:A7, A6, Feuille1!C3:C7) + SUMIF(Feuille3!A3:A7, A6, Feuille3!C3:C7)</f>
        <v>17</v>
      </c>
      <c r="E6">
        <f t="shared" si="0"/>
        <v>1695.2672</v>
      </c>
    </row>
    <row r="7" spans="1:5" x14ac:dyDescent="0.3">
      <c r="A7" t="s">
        <v>7</v>
      </c>
      <c r="B7">
        <v>17</v>
      </c>
      <c r="C7">
        <v>6.6600000000000006E-2</v>
      </c>
      <c r="D7">
        <f>SUMIF(Feuille1!A3:A7, A7, Feuille1!C3:C7) + SUMIF(Feuille3!A3:A7, A7, Feuille3!C3:C7)</f>
        <v>4</v>
      </c>
      <c r="E7">
        <f t="shared" si="0"/>
        <v>72.528800000000004</v>
      </c>
    </row>
    <row r="8" spans="1:5" x14ac:dyDescent="0.3">
      <c r="A8" t="s">
        <v>5</v>
      </c>
      <c r="B8">
        <v>28</v>
      </c>
      <c r="C8">
        <v>0.26</v>
      </c>
      <c r="D8">
        <f>SUMIF(Feuille1!A3:A7, A8, Feuille1!C3:C7) + SUMIF(Feuille3!A3:A7, A8, Feuille3!C3:C7)</f>
        <v>4</v>
      </c>
      <c r="E8">
        <f t="shared" si="0"/>
        <v>141.12</v>
      </c>
    </row>
    <row r="15" spans="1:5" x14ac:dyDescent="0.3">
      <c r="B15" s="3" t="s">
        <v>26</v>
      </c>
      <c r="C15" t="s">
        <v>28</v>
      </c>
      <c r="D15" t="s">
        <v>29</v>
      </c>
      <c r="E15" t="s">
        <v>30</v>
      </c>
    </row>
    <row r="16" spans="1:5" x14ac:dyDescent="0.3">
      <c r="B16" s="4" t="s">
        <v>3</v>
      </c>
      <c r="C16" s="5">
        <v>157</v>
      </c>
      <c r="D16" s="5">
        <v>5</v>
      </c>
      <c r="E16" s="5">
        <v>887.05</v>
      </c>
    </row>
    <row r="17" spans="1:5" x14ac:dyDescent="0.3">
      <c r="B17" s="4" t="s">
        <v>6</v>
      </c>
      <c r="C17" s="5">
        <v>386</v>
      </c>
      <c r="D17" s="5">
        <v>4</v>
      </c>
      <c r="E17" s="5">
        <v>1646.8304000000001</v>
      </c>
    </row>
    <row r="18" spans="1:5" x14ac:dyDescent="0.3">
      <c r="B18" s="4" t="s">
        <v>9</v>
      </c>
      <c r="C18" s="5">
        <v>36</v>
      </c>
      <c r="D18" s="5">
        <v>10</v>
      </c>
      <c r="E18" s="5">
        <v>453.6</v>
      </c>
    </row>
    <row r="19" spans="1:5" x14ac:dyDescent="0.3">
      <c r="B19" s="4" t="s">
        <v>10</v>
      </c>
      <c r="C19" s="5">
        <v>62</v>
      </c>
      <c r="D19" s="5">
        <v>7</v>
      </c>
      <c r="E19" s="5">
        <v>462.90440000000001</v>
      </c>
    </row>
    <row r="20" spans="1:5" x14ac:dyDescent="0.3">
      <c r="B20" s="4" t="s">
        <v>4</v>
      </c>
      <c r="C20" s="5">
        <v>88</v>
      </c>
      <c r="D20" s="5">
        <v>17</v>
      </c>
      <c r="E20" s="5">
        <v>1695.2672</v>
      </c>
    </row>
    <row r="21" spans="1:5" x14ac:dyDescent="0.3">
      <c r="A21" s="2"/>
      <c r="B21" s="4" t="s">
        <v>7</v>
      </c>
      <c r="C21" s="5">
        <v>17</v>
      </c>
      <c r="D21" s="5">
        <v>4</v>
      </c>
      <c r="E21" s="5">
        <v>72.528800000000004</v>
      </c>
    </row>
    <row r="22" spans="1:5" x14ac:dyDescent="0.3">
      <c r="B22" s="4" t="s">
        <v>5</v>
      </c>
      <c r="C22" s="5">
        <v>28</v>
      </c>
      <c r="D22" s="5">
        <v>4</v>
      </c>
      <c r="E22" s="5">
        <v>141.12</v>
      </c>
    </row>
    <row r="23" spans="1:5" x14ac:dyDescent="0.3">
      <c r="B23" s="4" t="s">
        <v>27</v>
      </c>
      <c r="C23" s="5">
        <v>774</v>
      </c>
      <c r="D23" s="5">
        <v>51</v>
      </c>
      <c r="E23" s="5">
        <v>5359.3008</v>
      </c>
    </row>
  </sheetData>
  <pageMargins left="0.75" right="0.75" top="1" bottom="1" header="0.5" footer="0.5"/>
  <pageSetup paperSize="9" orientation="portrait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Feuille2</vt:lpstr>
      <vt:lpstr>Feuille1</vt:lpstr>
      <vt:lpstr>Feuille3</vt:lpstr>
      <vt:lpstr>Analyse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buron-c-1</dc:creator>
  <cp:lastModifiedBy>melvin gouakou</cp:lastModifiedBy>
  <cp:revision>4</cp:revision>
  <dcterms:created xsi:type="dcterms:W3CDTF">2025-02-23T23:42:19Z</dcterms:created>
  <dcterms:modified xsi:type="dcterms:W3CDTF">2025-03-14T20:16:14Z</dcterms:modified>
</cp:coreProperties>
</file>