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15\"/>
    </mc:Choice>
  </mc:AlternateContent>
  <xr:revisionPtr revIDLastSave="0" documentId="13_ncr:1_{31237EFC-8604-4496-A7A5-3C9637B18B6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15_1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66" i="17" l="1"/>
  <c r="BL66" i="17"/>
  <c r="BK67" i="17"/>
  <c r="BL67" i="17"/>
  <c r="BK68" i="17"/>
  <c r="BL68" i="17"/>
  <c r="BK69" i="17"/>
  <c r="BL69" i="17"/>
  <c r="BK70" i="17"/>
  <c r="BL70" i="17"/>
  <c r="BK71" i="17"/>
  <c r="BL71" i="17"/>
  <c r="BK72" i="17"/>
  <c r="BL72" i="17"/>
  <c r="BK73" i="17"/>
  <c r="BL73" i="17"/>
  <c r="BK74" i="17"/>
  <c r="BL74" i="17"/>
  <c r="BK75" i="17"/>
  <c r="BL75" i="17"/>
  <c r="BK76" i="17"/>
  <c r="BL76" i="17"/>
  <c r="BK77" i="17"/>
  <c r="BL77" i="17"/>
  <c r="BK78" i="17"/>
  <c r="BL78" i="17"/>
  <c r="BK79" i="17"/>
  <c r="BL79" i="17"/>
  <c r="BL65" i="17"/>
  <c r="BK65" i="17"/>
  <c r="BL40" i="17"/>
  <c r="BL41" i="17"/>
  <c r="BL42" i="17"/>
  <c r="BL43" i="17"/>
  <c r="BL44" i="17"/>
  <c r="BL45" i="17"/>
  <c r="BL46" i="17"/>
  <c r="BL47" i="17"/>
  <c r="BL48" i="17"/>
  <c r="BL49" i="17"/>
  <c r="BL50" i="17"/>
  <c r="BL51" i="17"/>
  <c r="BL52" i="17"/>
  <c r="BL53" i="17"/>
  <c r="BK40" i="17"/>
  <c r="BK41" i="17"/>
  <c r="BK42" i="17"/>
  <c r="BK43" i="17"/>
  <c r="BK44" i="17"/>
  <c r="BK45" i="17"/>
  <c r="BK46" i="17"/>
  <c r="BK47" i="17"/>
  <c r="BK48" i="17"/>
  <c r="BK49" i="17"/>
  <c r="BK50" i="17"/>
  <c r="BK51" i="17"/>
  <c r="BK52" i="17"/>
  <c r="BK53" i="17"/>
  <c r="BL39" i="17"/>
  <c r="BK39" i="17"/>
  <c r="BL14" i="17"/>
  <c r="BL15" i="17"/>
  <c r="BL16" i="17"/>
  <c r="BL17" i="17"/>
  <c r="BL18" i="17"/>
  <c r="BL19" i="17"/>
  <c r="BL20" i="17"/>
  <c r="BL21" i="17"/>
  <c r="BL22" i="17"/>
  <c r="BL23" i="17"/>
  <c r="BL24" i="17"/>
  <c r="BL25" i="17"/>
  <c r="BL26" i="17"/>
  <c r="BL27" i="17"/>
  <c r="BK14" i="17"/>
  <c r="BK15" i="17"/>
  <c r="BK16" i="17"/>
  <c r="BK17" i="17"/>
  <c r="BK18" i="17"/>
  <c r="BK19" i="17"/>
  <c r="BK20" i="17"/>
  <c r="BK21" i="17"/>
  <c r="BK22" i="17"/>
  <c r="BK23" i="17"/>
  <c r="BK24" i="17"/>
  <c r="BK25" i="17"/>
  <c r="BK26" i="17"/>
  <c r="BK27" i="17"/>
  <c r="BL13" i="17"/>
  <c r="BK13" i="17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  <c r="K57" i="17" l="1"/>
  <c r="L57" i="17" s="1"/>
  <c r="L31" i="17"/>
  <c r="K31" i="17"/>
  <c r="K5" i="17" l="1"/>
  <c r="L5" i="17" s="1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54" i="17" l="1"/>
  <c r="H80" i="17"/>
  <c r="I65" i="17" s="1"/>
  <c r="I70" i="17" l="1"/>
  <c r="I77" i="17"/>
  <c r="I69" i="17"/>
  <c r="I78" i="17"/>
  <c r="I76" i="17"/>
  <c r="I68" i="17"/>
  <c r="I71" i="17"/>
  <c r="I75" i="17"/>
  <c r="I67" i="17"/>
  <c r="I72" i="17"/>
  <c r="I74" i="17"/>
  <c r="I66" i="17"/>
  <c r="I79" i="17"/>
  <c r="I73" i="17"/>
  <c r="DN14" i="17"/>
  <c r="DN15" i="17"/>
  <c r="DN16" i="17"/>
  <c r="DN17" i="17"/>
  <c r="DN18" i="17"/>
  <c r="DN19" i="17"/>
  <c r="DN20" i="17"/>
  <c r="DN21" i="17"/>
  <c r="DN22" i="17"/>
  <c r="DN23" i="17"/>
  <c r="DN24" i="17"/>
  <c r="DN25" i="17"/>
  <c r="DN26" i="17"/>
  <c r="DN27" i="17"/>
  <c r="DN13" i="17"/>
  <c r="CT13" i="17"/>
  <c r="CU13" i="17"/>
  <c r="CV13" i="17"/>
  <c r="CW13" i="17"/>
  <c r="CX13" i="17"/>
  <c r="CY13" i="17"/>
  <c r="CZ13" i="17"/>
  <c r="DA13" i="17"/>
  <c r="DB13" i="17"/>
  <c r="DC13" i="17"/>
  <c r="DD13" i="17"/>
  <c r="DE13" i="17"/>
  <c r="DF13" i="17"/>
  <c r="DG13" i="17"/>
  <c r="DH13" i="17"/>
  <c r="DI13" i="17"/>
  <c r="DJ13" i="17"/>
  <c r="DK13" i="17"/>
  <c r="DL13" i="17"/>
  <c r="CT14" i="17"/>
  <c r="CU14" i="17"/>
  <c r="CV14" i="17"/>
  <c r="CW14" i="17"/>
  <c r="CX14" i="17"/>
  <c r="CY14" i="17"/>
  <c r="CZ14" i="17"/>
  <c r="DA14" i="17"/>
  <c r="DB14" i="17"/>
  <c r="DC14" i="17"/>
  <c r="DD14" i="17"/>
  <c r="DE14" i="17"/>
  <c r="DF14" i="17"/>
  <c r="DG14" i="17"/>
  <c r="DH14" i="17"/>
  <c r="DI14" i="17"/>
  <c r="DJ14" i="17"/>
  <c r="DK14" i="17"/>
  <c r="DL14" i="17"/>
  <c r="CT15" i="17"/>
  <c r="CU15" i="17"/>
  <c r="CV15" i="17"/>
  <c r="CW15" i="17"/>
  <c r="CX15" i="17"/>
  <c r="CY15" i="17"/>
  <c r="CZ15" i="17"/>
  <c r="DA15" i="17"/>
  <c r="DB15" i="17"/>
  <c r="DC15" i="17"/>
  <c r="DD15" i="17"/>
  <c r="DE15" i="17"/>
  <c r="DF15" i="17"/>
  <c r="DG15" i="17"/>
  <c r="DH15" i="17"/>
  <c r="DI15" i="17"/>
  <c r="DJ15" i="17"/>
  <c r="DK15" i="17"/>
  <c r="DL15" i="17"/>
  <c r="CT16" i="17"/>
  <c r="CU16" i="17"/>
  <c r="CV16" i="17"/>
  <c r="CW16" i="17"/>
  <c r="CX16" i="17"/>
  <c r="CY16" i="17"/>
  <c r="CZ16" i="17"/>
  <c r="DA16" i="17"/>
  <c r="DB16" i="17"/>
  <c r="DC16" i="17"/>
  <c r="DD16" i="17"/>
  <c r="DE16" i="17"/>
  <c r="DF16" i="17"/>
  <c r="DG16" i="17"/>
  <c r="DH16" i="17"/>
  <c r="DI16" i="17"/>
  <c r="DJ16" i="17"/>
  <c r="DK16" i="17"/>
  <c r="DL16" i="17"/>
  <c r="CT17" i="17"/>
  <c r="CU17" i="17"/>
  <c r="CV17" i="17"/>
  <c r="CW17" i="17"/>
  <c r="CX17" i="17"/>
  <c r="CY17" i="17"/>
  <c r="CZ17" i="17"/>
  <c r="DA17" i="17"/>
  <c r="DB17" i="17"/>
  <c r="DC17" i="17"/>
  <c r="DD17" i="17"/>
  <c r="DE17" i="17"/>
  <c r="DF17" i="17"/>
  <c r="DG17" i="17"/>
  <c r="DH17" i="17"/>
  <c r="DI17" i="17"/>
  <c r="DJ17" i="17"/>
  <c r="DK17" i="17"/>
  <c r="DL17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G18" i="17"/>
  <c r="DH18" i="17"/>
  <c r="DI18" i="17"/>
  <c r="DJ18" i="17"/>
  <c r="DK18" i="17"/>
  <c r="DL18" i="17"/>
  <c r="CT19" i="17"/>
  <c r="CU19" i="17"/>
  <c r="CV19" i="17"/>
  <c r="CW19" i="17"/>
  <c r="CX19" i="17"/>
  <c r="CY19" i="17"/>
  <c r="CZ19" i="17"/>
  <c r="DA19" i="17"/>
  <c r="DB19" i="17"/>
  <c r="DC19" i="17"/>
  <c r="DD19" i="17"/>
  <c r="DE19" i="17"/>
  <c r="DF19" i="17"/>
  <c r="DG19" i="17"/>
  <c r="DH19" i="17"/>
  <c r="DI19" i="17"/>
  <c r="DJ19" i="17"/>
  <c r="DK19" i="17"/>
  <c r="DL19" i="17"/>
  <c r="CT20" i="17"/>
  <c r="CU20" i="17"/>
  <c r="CV20" i="17"/>
  <c r="CW20" i="17"/>
  <c r="CX20" i="17"/>
  <c r="CY20" i="17"/>
  <c r="CZ20" i="17"/>
  <c r="DA20" i="17"/>
  <c r="DB20" i="17"/>
  <c r="DC20" i="17"/>
  <c r="DD20" i="17"/>
  <c r="DE20" i="17"/>
  <c r="DF20" i="17"/>
  <c r="DG20" i="17"/>
  <c r="DH20" i="17"/>
  <c r="DI20" i="17"/>
  <c r="DJ20" i="17"/>
  <c r="DK20" i="17"/>
  <c r="DL20" i="17"/>
  <c r="CT21" i="17"/>
  <c r="CU21" i="17"/>
  <c r="CV21" i="17"/>
  <c r="CW21" i="17"/>
  <c r="CX21" i="17"/>
  <c r="CY21" i="17"/>
  <c r="CZ21" i="17"/>
  <c r="DA21" i="17"/>
  <c r="DB21" i="17"/>
  <c r="DC21" i="17"/>
  <c r="DD21" i="17"/>
  <c r="DE21" i="17"/>
  <c r="DF21" i="17"/>
  <c r="DG21" i="17"/>
  <c r="DH21" i="17"/>
  <c r="DI21" i="17"/>
  <c r="DJ21" i="17"/>
  <c r="DK21" i="17"/>
  <c r="DL21" i="17"/>
  <c r="CT22" i="17"/>
  <c r="CU22" i="17"/>
  <c r="CV22" i="17"/>
  <c r="CW22" i="17"/>
  <c r="CX22" i="17"/>
  <c r="CY22" i="17"/>
  <c r="CZ22" i="17"/>
  <c r="DA22" i="17"/>
  <c r="DB22" i="17"/>
  <c r="DC22" i="17"/>
  <c r="DD22" i="17"/>
  <c r="DE22" i="17"/>
  <c r="DF22" i="17"/>
  <c r="DG22" i="17"/>
  <c r="DH22" i="17"/>
  <c r="DI22" i="17"/>
  <c r="DJ22" i="17"/>
  <c r="DK22" i="17"/>
  <c r="DL22" i="17"/>
  <c r="CT23" i="17"/>
  <c r="CU23" i="17"/>
  <c r="CV23" i="17"/>
  <c r="CW23" i="17"/>
  <c r="CX23" i="17"/>
  <c r="CY23" i="17"/>
  <c r="CZ23" i="17"/>
  <c r="DA23" i="17"/>
  <c r="DB23" i="17"/>
  <c r="DC23" i="17"/>
  <c r="DD23" i="17"/>
  <c r="DE23" i="17"/>
  <c r="DF23" i="17"/>
  <c r="DG23" i="17"/>
  <c r="DH23" i="17"/>
  <c r="DI23" i="17"/>
  <c r="DJ23" i="17"/>
  <c r="DK23" i="17"/>
  <c r="DL23" i="17"/>
  <c r="CT24" i="17"/>
  <c r="CU24" i="17"/>
  <c r="CV24" i="17"/>
  <c r="CW24" i="17"/>
  <c r="CX24" i="17"/>
  <c r="CY24" i="17"/>
  <c r="CZ24" i="17"/>
  <c r="DA24" i="17"/>
  <c r="DB24" i="17"/>
  <c r="DC24" i="17"/>
  <c r="DD24" i="17"/>
  <c r="DE24" i="17"/>
  <c r="DF24" i="17"/>
  <c r="DG24" i="17"/>
  <c r="DH24" i="17"/>
  <c r="DI24" i="17"/>
  <c r="DJ24" i="17"/>
  <c r="DK24" i="17"/>
  <c r="DL24" i="17"/>
  <c r="CT25" i="17"/>
  <c r="CU25" i="17"/>
  <c r="CV25" i="17"/>
  <c r="CW25" i="17"/>
  <c r="CX25" i="17"/>
  <c r="CY25" i="17"/>
  <c r="CZ25" i="17"/>
  <c r="DA25" i="17"/>
  <c r="DB25" i="17"/>
  <c r="DC25" i="17"/>
  <c r="DD25" i="17"/>
  <c r="DE25" i="17"/>
  <c r="DF25" i="17"/>
  <c r="DG25" i="17"/>
  <c r="DH25" i="17"/>
  <c r="DI25" i="17"/>
  <c r="DJ25" i="17"/>
  <c r="DK25" i="17"/>
  <c r="DL25" i="17"/>
  <c r="CT26" i="17"/>
  <c r="CU26" i="17"/>
  <c r="CV26" i="17"/>
  <c r="CW26" i="17"/>
  <c r="CX26" i="17"/>
  <c r="CY26" i="17"/>
  <c r="CZ26" i="17"/>
  <c r="DA26" i="17"/>
  <c r="DB26" i="17"/>
  <c r="DC26" i="17"/>
  <c r="DD26" i="17"/>
  <c r="DE26" i="17"/>
  <c r="DF26" i="17"/>
  <c r="DG26" i="17"/>
  <c r="DH26" i="17"/>
  <c r="DI26" i="17"/>
  <c r="DJ26" i="17"/>
  <c r="DK26" i="17"/>
  <c r="DL26" i="17"/>
  <c r="CT27" i="17"/>
  <c r="CU27" i="17"/>
  <c r="CV27" i="17"/>
  <c r="CW27" i="17"/>
  <c r="CX27" i="17"/>
  <c r="CY27" i="17"/>
  <c r="CZ27" i="17"/>
  <c r="DA27" i="17"/>
  <c r="DB27" i="17"/>
  <c r="DC27" i="17"/>
  <c r="DD27" i="17"/>
  <c r="DE27" i="17"/>
  <c r="DF27" i="17"/>
  <c r="DG27" i="17"/>
  <c r="DH27" i="17"/>
  <c r="DI27" i="17"/>
  <c r="DJ27" i="17"/>
  <c r="DK27" i="17"/>
  <c r="DL27" i="17"/>
  <c r="CS14" i="17"/>
  <c r="CS15" i="17"/>
  <c r="CS16" i="17"/>
  <c r="CS17" i="17"/>
  <c r="CS18" i="17"/>
  <c r="CS19" i="17"/>
  <c r="CS20" i="17"/>
  <c r="CS21" i="17"/>
  <c r="CS22" i="17"/>
  <c r="CS23" i="17"/>
  <c r="CS24" i="17"/>
  <c r="CS25" i="17"/>
  <c r="CS26" i="17"/>
  <c r="CS27" i="17"/>
  <c r="CS13" i="17"/>
  <c r="W79" i="17"/>
  <c r="W78" i="17"/>
  <c r="W76" i="17"/>
  <c r="W74" i="17"/>
  <c r="W73" i="17"/>
  <c r="W71" i="17"/>
  <c r="W70" i="17"/>
  <c r="W68" i="17"/>
  <c r="W66" i="17"/>
  <c r="W65" i="17"/>
  <c r="W53" i="17"/>
  <c r="W49" i="17"/>
  <c r="W48" i="17"/>
  <c r="W47" i="17"/>
  <c r="W46" i="17"/>
  <c r="W45" i="17"/>
  <c r="W41" i="17"/>
  <c r="W39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6" i="17"/>
  <c r="R65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W77" i="17"/>
  <c r="W75" i="17"/>
  <c r="W72" i="17"/>
  <c r="W69" i="17"/>
  <c r="W67" i="17"/>
  <c r="W52" i="17"/>
  <c r="W51" i="17"/>
  <c r="W50" i="17"/>
  <c r="W44" i="17"/>
  <c r="W43" i="17"/>
  <c r="W42" i="17"/>
  <c r="W40" i="17"/>
  <c r="H28" i="17" l="1"/>
  <c r="N57" i="17"/>
  <c r="M57" i="17"/>
  <c r="N31" i="17"/>
  <c r="M31" i="17"/>
  <c r="M5" i="17"/>
  <c r="X6" i="17" l="1"/>
  <c r="N5" i="17"/>
  <c r="X5" i="17"/>
  <c r="X46" i="17"/>
  <c r="X52" i="17"/>
  <c r="X44" i="17"/>
  <c r="X43" i="17"/>
  <c r="X49" i="17"/>
  <c r="X40" i="17"/>
  <c r="X51" i="17"/>
  <c r="X50" i="17"/>
  <c r="X42" i="17"/>
  <c r="X41" i="17"/>
  <c r="X47" i="17"/>
  <c r="X39" i="17"/>
  <c r="X53" i="17"/>
  <c r="X45" i="17"/>
  <c r="X48" i="17"/>
  <c r="M53" i="17"/>
  <c r="M42" i="17"/>
  <c r="M43" i="17"/>
  <c r="M39" i="17"/>
  <c r="X31" i="17"/>
  <c r="X32" i="17"/>
  <c r="L43" i="17"/>
  <c r="L39" i="17"/>
  <c r="I24" i="17"/>
  <c r="X24" i="17" s="1"/>
  <c r="I23" i="17"/>
  <c r="X23" i="17" s="1"/>
  <c r="I15" i="17"/>
  <c r="X15" i="17" s="1"/>
  <c r="I26" i="17"/>
  <c r="X26" i="17" s="1"/>
  <c r="I22" i="17"/>
  <c r="X22" i="17" s="1"/>
  <c r="I14" i="17"/>
  <c r="X14" i="17" s="1"/>
  <c r="I21" i="17"/>
  <c r="X21" i="17" s="1"/>
  <c r="I13" i="17"/>
  <c r="X13" i="17" s="1"/>
  <c r="I20" i="17"/>
  <c r="X20" i="17" s="1"/>
  <c r="I18" i="17"/>
  <c r="X18" i="17" s="1"/>
  <c r="I27" i="17"/>
  <c r="X27" i="17" s="1"/>
  <c r="I19" i="17"/>
  <c r="X19" i="17" s="1"/>
  <c r="I25" i="17"/>
  <c r="X25" i="17" s="1"/>
  <c r="I17" i="17"/>
  <c r="X17" i="17" s="1"/>
  <c r="I16" i="17"/>
  <c r="X16" i="17" s="1"/>
  <c r="X79" i="17"/>
  <c r="X71" i="17"/>
  <c r="M70" i="17"/>
  <c r="X77" i="17"/>
  <c r="X69" i="17"/>
  <c r="X76" i="17"/>
  <c r="X68" i="17"/>
  <c r="X75" i="17"/>
  <c r="X67" i="17"/>
  <c r="X66" i="17"/>
  <c r="X73" i="17"/>
  <c r="M72" i="17"/>
  <c r="X57" i="17"/>
  <c r="L73" i="17"/>
  <c r="X58" i="17"/>
  <c r="L68" i="17"/>
  <c r="M46" i="17" l="1"/>
  <c r="L42" i="17"/>
  <c r="AA42" i="17" s="1"/>
  <c r="AM42" i="17" s="1"/>
  <c r="BB42" i="17" s="1"/>
  <c r="L52" i="17"/>
  <c r="AA52" i="17" s="1"/>
  <c r="AM52" i="17" s="1"/>
  <c r="BB52" i="17" s="1"/>
  <c r="M52" i="17"/>
  <c r="L41" i="17"/>
  <c r="AA41" i="17" s="1"/>
  <c r="L46" i="17"/>
  <c r="AA46" i="17" s="1"/>
  <c r="M49" i="17"/>
  <c r="AB49" i="17" s="1"/>
  <c r="L53" i="17"/>
  <c r="AA53" i="17" s="1"/>
  <c r="AM53" i="17" s="1"/>
  <c r="BB53" i="17" s="1"/>
  <c r="L49" i="17"/>
  <c r="AA49" i="17" s="1"/>
  <c r="AM49" i="17" s="1"/>
  <c r="BB49" i="17" s="1"/>
  <c r="L40" i="17"/>
  <c r="M41" i="17"/>
  <c r="AB41" i="17" s="1"/>
  <c r="L50" i="17"/>
  <c r="AA50" i="17" s="1"/>
  <c r="L45" i="17"/>
  <c r="AA45" i="17" s="1"/>
  <c r="AM45" i="17" s="1"/>
  <c r="BB45" i="17" s="1"/>
  <c r="M40" i="17"/>
  <c r="M50" i="17"/>
  <c r="AB50" i="17" s="1"/>
  <c r="AN50" i="17" s="1"/>
  <c r="BC50" i="17" s="1"/>
  <c r="M45" i="17"/>
  <c r="AB45" i="17" s="1"/>
  <c r="L47" i="17"/>
  <c r="AA47" i="17" s="1"/>
  <c r="L44" i="17"/>
  <c r="AA44" i="17" s="1"/>
  <c r="AM44" i="17" s="1"/>
  <c r="BB44" i="17" s="1"/>
  <c r="M47" i="17"/>
  <c r="AB47" i="17" s="1"/>
  <c r="M44" i="17"/>
  <c r="AB44" i="17" s="1"/>
  <c r="AO44" i="17" s="1"/>
  <c r="BD44" i="17" s="1"/>
  <c r="L51" i="17"/>
  <c r="AA51" i="17" s="1"/>
  <c r="AL51" i="17" s="1"/>
  <c r="BA51" i="17" s="1"/>
  <c r="L48" i="17"/>
  <c r="AA48" i="17" s="1"/>
  <c r="AM48" i="17" s="1"/>
  <c r="BB48" i="17" s="1"/>
  <c r="M48" i="17"/>
  <c r="M51" i="17"/>
  <c r="AB51" i="17" s="1"/>
  <c r="L78" i="17"/>
  <c r="M75" i="17"/>
  <c r="AB75" i="17" s="1"/>
  <c r="AN75" i="17" s="1"/>
  <c r="BC75" i="17" s="1"/>
  <c r="L76" i="17"/>
  <c r="AA76" i="17" s="1"/>
  <c r="M77" i="17"/>
  <c r="AB77" i="17" s="1"/>
  <c r="AO77" i="17" s="1"/>
  <c r="BD77" i="17" s="1"/>
  <c r="L67" i="17"/>
  <c r="AA67" i="17" s="1"/>
  <c r="M67" i="17"/>
  <c r="AB67" i="17" s="1"/>
  <c r="M68" i="17"/>
  <c r="AB68" i="17" s="1"/>
  <c r="AN68" i="17" s="1"/>
  <c r="BC68" i="17" s="1"/>
  <c r="M76" i="17"/>
  <c r="AB76" i="17" s="1"/>
  <c r="L66" i="17"/>
  <c r="AA66" i="17" s="1"/>
  <c r="L75" i="17"/>
  <c r="AA75" i="17" s="1"/>
  <c r="AM75" i="17" s="1"/>
  <c r="BB75" i="17" s="1"/>
  <c r="M79" i="17"/>
  <c r="AB79" i="17" s="1"/>
  <c r="M66" i="17"/>
  <c r="AB66" i="17" s="1"/>
  <c r="AN66" i="17" s="1"/>
  <c r="BC66" i="17" s="1"/>
  <c r="L74" i="17"/>
  <c r="AA74" i="17" s="1"/>
  <c r="AL74" i="17" s="1"/>
  <c r="BA74" i="17" s="1"/>
  <c r="L79" i="17"/>
  <c r="AA79" i="17" s="1"/>
  <c r="X65" i="17"/>
  <c r="M73" i="17"/>
  <c r="AB73" i="17" s="1"/>
  <c r="AO73" i="17" s="1"/>
  <c r="BD73" i="17" s="1"/>
  <c r="M69" i="17"/>
  <c r="AB69" i="17" s="1"/>
  <c r="AO69" i="17" s="1"/>
  <c r="BD69" i="17" s="1"/>
  <c r="X70" i="17"/>
  <c r="X78" i="17"/>
  <c r="L69" i="17"/>
  <c r="AA69" i="17" s="1"/>
  <c r="M65" i="17"/>
  <c r="AB65" i="17" s="1"/>
  <c r="AO65" i="17" s="1"/>
  <c r="BD65" i="17" s="1"/>
  <c r="L70" i="17"/>
  <c r="AA70" i="17" s="1"/>
  <c r="AM70" i="17" s="1"/>
  <c r="BB70" i="17" s="1"/>
  <c r="L71" i="17"/>
  <c r="AA71" i="17" s="1"/>
  <c r="L77" i="17"/>
  <c r="AA77" i="17" s="1"/>
  <c r="AM77" i="17" s="1"/>
  <c r="BB77" i="17" s="1"/>
  <c r="M71" i="17"/>
  <c r="AB71" i="17" s="1"/>
  <c r="AN71" i="17" s="1"/>
  <c r="BC71" i="17" s="1"/>
  <c r="X74" i="17"/>
  <c r="M74" i="17"/>
  <c r="AB74" i="17" s="1"/>
  <c r="AN74" i="17" s="1"/>
  <c r="BC74" i="17" s="1"/>
  <c r="L65" i="17"/>
  <c r="AA65" i="17" s="1"/>
  <c r="AL65" i="17" s="1"/>
  <c r="BA65" i="17" s="1"/>
  <c r="L72" i="17"/>
  <c r="AA72" i="17" s="1"/>
  <c r="X72" i="17"/>
  <c r="M78" i="17"/>
  <c r="AB78" i="17" s="1"/>
  <c r="M15" i="17"/>
  <c r="AB15" i="17" s="1"/>
  <c r="L15" i="17"/>
  <c r="AA15" i="17" s="1"/>
  <c r="AM15" i="17" s="1"/>
  <c r="BB15" i="17" s="1"/>
  <c r="M25" i="17"/>
  <c r="AB25" i="17" s="1"/>
  <c r="L25" i="17"/>
  <c r="AA25" i="17" s="1"/>
  <c r="M21" i="17"/>
  <c r="AB21" i="17" s="1"/>
  <c r="L21" i="17"/>
  <c r="AA21" i="17" s="1"/>
  <c r="M19" i="17"/>
  <c r="AB19" i="17" s="1"/>
  <c r="AO19" i="17" s="1"/>
  <c r="BD19" i="17" s="1"/>
  <c r="L19" i="17"/>
  <c r="AA19" i="17" s="1"/>
  <c r="AM19" i="17" s="1"/>
  <c r="BB19" i="17" s="1"/>
  <c r="M17" i="17"/>
  <c r="AB17" i="17" s="1"/>
  <c r="L17" i="17"/>
  <c r="AA17" i="17" s="1"/>
  <c r="M23" i="17"/>
  <c r="AB23" i="17" s="1"/>
  <c r="L23" i="17"/>
  <c r="AA23" i="17" s="1"/>
  <c r="L27" i="17"/>
  <c r="AA27" i="17" s="1"/>
  <c r="M27" i="17"/>
  <c r="AB27" i="17" s="1"/>
  <c r="M14" i="17"/>
  <c r="AB14" i="17" s="1"/>
  <c r="AO14" i="17" s="1"/>
  <c r="BD14" i="17" s="1"/>
  <c r="L14" i="17"/>
  <c r="AA14" i="17" s="1"/>
  <c r="AM14" i="17" s="1"/>
  <c r="BB14" i="17" s="1"/>
  <c r="L20" i="17"/>
  <c r="AA20" i="17" s="1"/>
  <c r="M20" i="17"/>
  <c r="AB20" i="17" s="1"/>
  <c r="AN20" i="17" s="1"/>
  <c r="BC20" i="17" s="1"/>
  <c r="M22" i="17"/>
  <c r="AB22" i="17" s="1"/>
  <c r="AO22" i="17" s="1"/>
  <c r="BD22" i="17" s="1"/>
  <c r="L22" i="17"/>
  <c r="AA22" i="17" s="1"/>
  <c r="AM22" i="17" s="1"/>
  <c r="BB22" i="17" s="1"/>
  <c r="M16" i="17"/>
  <c r="AB16" i="17" s="1"/>
  <c r="L16" i="17"/>
  <c r="AA16" i="17" s="1"/>
  <c r="M18" i="17"/>
  <c r="AB18" i="17" s="1"/>
  <c r="L18" i="17"/>
  <c r="AA18" i="17" s="1"/>
  <c r="L13" i="17"/>
  <c r="AA13" i="17" s="1"/>
  <c r="M13" i="17"/>
  <c r="AB13" i="17" s="1"/>
  <c r="AN13" i="17" s="1"/>
  <c r="BC13" i="17" s="1"/>
  <c r="L26" i="17"/>
  <c r="AA26" i="17" s="1"/>
  <c r="M26" i="17"/>
  <c r="AB26" i="17" s="1"/>
  <c r="AO26" i="17" s="1"/>
  <c r="BD26" i="17" s="1"/>
  <c r="L24" i="17"/>
  <c r="AA24" i="17" s="1"/>
  <c r="AM24" i="17" s="1"/>
  <c r="BB24" i="17" s="1"/>
  <c r="M24" i="17"/>
  <c r="AB24" i="17" s="1"/>
  <c r="AO24" i="17" s="1"/>
  <c r="BD24" i="17" s="1"/>
  <c r="AA68" i="17"/>
  <c r="AL68" i="17" s="1"/>
  <c r="BA68" i="17" s="1"/>
  <c r="AA73" i="17"/>
  <c r="AM73" i="17" s="1"/>
  <c r="BB73" i="17" s="1"/>
  <c r="AA40" i="17"/>
  <c r="AM40" i="17" s="1"/>
  <c r="BB40" i="17" s="1"/>
  <c r="AB40" i="17"/>
  <c r="AN40" i="17" s="1"/>
  <c r="BC40" i="17" s="1"/>
  <c r="AB42" i="17"/>
  <c r="AO42" i="17" s="1"/>
  <c r="BD42" i="17" s="1"/>
  <c r="AB70" i="17"/>
  <c r="AB48" i="17"/>
  <c r="AN48" i="17" s="1"/>
  <c r="BC48" i="17" s="1"/>
  <c r="AB52" i="17"/>
  <c r="AN52" i="17" s="1"/>
  <c r="BC52" i="17" s="1"/>
  <c r="AA43" i="17"/>
  <c r="AM43" i="17" s="1"/>
  <c r="BB43" i="17" s="1"/>
  <c r="AB53" i="17"/>
  <c r="AO53" i="17" s="1"/>
  <c r="BD53" i="17" s="1"/>
  <c r="AA39" i="17"/>
  <c r="AM39" i="17" s="1"/>
  <c r="BB39" i="17" s="1"/>
  <c r="AB39" i="17"/>
  <c r="AB46" i="17"/>
  <c r="AB72" i="17"/>
  <c r="AB43" i="17"/>
  <c r="AA78" i="17"/>
  <c r="AO50" i="17" l="1"/>
  <c r="BD50" i="17" s="1"/>
  <c r="AN65" i="17"/>
  <c r="BC65" i="17" s="1"/>
  <c r="AL49" i="17"/>
  <c r="BA49" i="17" s="1"/>
  <c r="AL14" i="17"/>
  <c r="BA14" i="17" s="1"/>
  <c r="AM68" i="17"/>
  <c r="BB68" i="17" s="1"/>
  <c r="AN19" i="17"/>
  <c r="BC19" i="17" s="1"/>
  <c r="AL40" i="17"/>
  <c r="BA40" i="17" s="1"/>
  <c r="AN22" i="17"/>
  <c r="BC22" i="17" s="1"/>
  <c r="AL70" i="17"/>
  <c r="BA70" i="17" s="1"/>
  <c r="AM74" i="17"/>
  <c r="BB74" i="17" s="1"/>
  <c r="AO40" i="17"/>
  <c r="BD40" i="17" s="1"/>
  <c r="AL73" i="17"/>
  <c r="BA73" i="17" s="1"/>
  <c r="AO68" i="17"/>
  <c r="BD68" i="17" s="1"/>
  <c r="AL42" i="17"/>
  <c r="BA42" i="17" s="1"/>
  <c r="AL52" i="17"/>
  <c r="BA52" i="17" s="1"/>
  <c r="AO75" i="17"/>
  <c r="BD75" i="17" s="1"/>
  <c r="AN24" i="17"/>
  <c r="BC24" i="17" s="1"/>
  <c r="AL24" i="17"/>
  <c r="BA24" i="17" s="1"/>
  <c r="AO74" i="17"/>
  <c r="BD74" i="17" s="1"/>
  <c r="AN14" i="17"/>
  <c r="BC14" i="17" s="1"/>
  <c r="AM65" i="17"/>
  <c r="BB65" i="17" s="1"/>
  <c r="AO52" i="17"/>
  <c r="BD52" i="17" s="1"/>
  <c r="AN73" i="17"/>
  <c r="BC73" i="17" s="1"/>
  <c r="AO48" i="17"/>
  <c r="BD48" i="17" s="1"/>
  <c r="AN42" i="17"/>
  <c r="BC42" i="17" s="1"/>
  <c r="AL39" i="17"/>
  <c r="BA39" i="17" s="1"/>
  <c r="AO66" i="17"/>
  <c r="BD66" i="17" s="1"/>
  <c r="AL15" i="17"/>
  <c r="BA15" i="17" s="1"/>
  <c r="AM51" i="17"/>
  <c r="BB51" i="17" s="1"/>
  <c r="AL75" i="17"/>
  <c r="BA75" i="17" s="1"/>
  <c r="AN44" i="17"/>
  <c r="BC44" i="17" s="1"/>
  <c r="AN69" i="17"/>
  <c r="BC69" i="17" s="1"/>
  <c r="AL45" i="17"/>
  <c r="BA45" i="17" s="1"/>
  <c r="AO13" i="17"/>
  <c r="BD13" i="17" s="1"/>
  <c r="AO39" i="17"/>
  <c r="BD39" i="17" s="1"/>
  <c r="AN39" i="17"/>
  <c r="BC39" i="17" s="1"/>
  <c r="AO70" i="17"/>
  <c r="BD70" i="17" s="1"/>
  <c r="AN70" i="17"/>
  <c r="BC70" i="17" s="1"/>
  <c r="AL43" i="17"/>
  <c r="BA43" i="17" s="1"/>
  <c r="AL53" i="17"/>
  <c r="BA53" i="17" s="1"/>
  <c r="AL48" i="17"/>
  <c r="BA48" i="17" s="1"/>
  <c r="AL44" i="17"/>
  <c r="BA44" i="17" s="1"/>
  <c r="AO71" i="17"/>
  <c r="BD71" i="17" s="1"/>
  <c r="AL22" i="17"/>
  <c r="BA22" i="17" s="1"/>
  <c r="AN26" i="17"/>
  <c r="BC26" i="17" s="1"/>
  <c r="AO20" i="17"/>
  <c r="BD20" i="17" s="1"/>
  <c r="AL19" i="17"/>
  <c r="BA19" i="17" s="1"/>
  <c r="AN53" i="17"/>
  <c r="BC53" i="17" s="1"/>
  <c r="AL77" i="17"/>
  <c r="BA77" i="17" s="1"/>
  <c r="AN77" i="17"/>
  <c r="BC77" i="17" s="1"/>
  <c r="AN27" i="17"/>
  <c r="BC27" i="17" s="1"/>
  <c r="AO27" i="17"/>
  <c r="BD27" i="17" s="1"/>
  <c r="AO47" i="17"/>
  <c r="BD47" i="17" s="1"/>
  <c r="AN47" i="17"/>
  <c r="BC47" i="17" s="1"/>
  <c r="AO18" i="17"/>
  <c r="BD18" i="17" s="1"/>
  <c r="AN18" i="17"/>
  <c r="BC18" i="17" s="1"/>
  <c r="AN21" i="17"/>
  <c r="BC21" i="17" s="1"/>
  <c r="AO21" i="17"/>
  <c r="BD21" i="17" s="1"/>
  <c r="AO79" i="17"/>
  <c r="BD79" i="17" s="1"/>
  <c r="AN79" i="17"/>
  <c r="BC79" i="17" s="1"/>
  <c r="AM66" i="17"/>
  <c r="BB66" i="17" s="1"/>
  <c r="AL66" i="17"/>
  <c r="BA66" i="17" s="1"/>
  <c r="AM27" i="17"/>
  <c r="BB27" i="17" s="1"/>
  <c r="AL27" i="17"/>
  <c r="BA27" i="17" s="1"/>
  <c r="AL13" i="17"/>
  <c r="BA13" i="17" s="1"/>
  <c r="AM13" i="17"/>
  <c r="BB13" i="17" s="1"/>
  <c r="AO43" i="17"/>
  <c r="BD43" i="17" s="1"/>
  <c r="AN43" i="17"/>
  <c r="BC43" i="17" s="1"/>
  <c r="AM47" i="17"/>
  <c r="BB47" i="17" s="1"/>
  <c r="AL47" i="17"/>
  <c r="BA47" i="17" s="1"/>
  <c r="AO67" i="17"/>
  <c r="BD67" i="17" s="1"/>
  <c r="AN67" i="17"/>
  <c r="BC67" i="17" s="1"/>
  <c r="AL23" i="17"/>
  <c r="BA23" i="17" s="1"/>
  <c r="AM23" i="17"/>
  <c r="BB23" i="17" s="1"/>
  <c r="AM72" i="17"/>
  <c r="BB72" i="17" s="1"/>
  <c r="AL72" i="17"/>
  <c r="BA72" i="17" s="1"/>
  <c r="AM16" i="17"/>
  <c r="BB16" i="17" s="1"/>
  <c r="AL16" i="17"/>
  <c r="BA16" i="17" s="1"/>
  <c r="AM41" i="17"/>
  <c r="BB41" i="17" s="1"/>
  <c r="AL41" i="17"/>
  <c r="BA41" i="17" s="1"/>
  <c r="AL69" i="17"/>
  <c r="BA69" i="17" s="1"/>
  <c r="AM69" i="17"/>
  <c r="BB69" i="17" s="1"/>
  <c r="AO15" i="17"/>
  <c r="BD15" i="17" s="1"/>
  <c r="AN15" i="17"/>
  <c r="BC15" i="17" s="1"/>
  <c r="AM67" i="17"/>
  <c r="BB67" i="17" s="1"/>
  <c r="AL67" i="17"/>
  <c r="BA67" i="17" s="1"/>
  <c r="AL21" i="17"/>
  <c r="BA21" i="17" s="1"/>
  <c r="AM21" i="17"/>
  <c r="BB21" i="17" s="1"/>
  <c r="AM79" i="17"/>
  <c r="BB79" i="17" s="1"/>
  <c r="AL79" i="17"/>
  <c r="BA79" i="17" s="1"/>
  <c r="AO23" i="17"/>
  <c r="BD23" i="17" s="1"/>
  <c r="AN23" i="17"/>
  <c r="BC23" i="17" s="1"/>
  <c r="AO49" i="17"/>
  <c r="BD49" i="17" s="1"/>
  <c r="AN49" i="17"/>
  <c r="BC49" i="17" s="1"/>
  <c r="AL78" i="17"/>
  <c r="BA78" i="17" s="1"/>
  <c r="AM78" i="17"/>
  <c r="BB78" i="17" s="1"/>
  <c r="AM18" i="17"/>
  <c r="BB18" i="17" s="1"/>
  <c r="AL18" i="17"/>
  <c r="BA18" i="17" s="1"/>
  <c r="AO25" i="17"/>
  <c r="BD25" i="17" s="1"/>
  <c r="AN25" i="17"/>
  <c r="BC25" i="17" s="1"/>
  <c r="AO45" i="17"/>
  <c r="BD45" i="17" s="1"/>
  <c r="AN45" i="17"/>
  <c r="BC45" i="17" s="1"/>
  <c r="AO51" i="17"/>
  <c r="BD51" i="17" s="1"/>
  <c r="AN51" i="17"/>
  <c r="BC51" i="17" s="1"/>
  <c r="AO72" i="17"/>
  <c r="BD72" i="17" s="1"/>
  <c r="AN72" i="17"/>
  <c r="BC72" i="17" s="1"/>
  <c r="AM50" i="17"/>
  <c r="BB50" i="17" s="1"/>
  <c r="AL50" i="17"/>
  <c r="BA50" i="17" s="1"/>
  <c r="AL46" i="17"/>
  <c r="BA46" i="17" s="1"/>
  <c r="AM46" i="17"/>
  <c r="BB46" i="17" s="1"/>
  <c r="AN76" i="17"/>
  <c r="BC76" i="17" s="1"/>
  <c r="AO76" i="17"/>
  <c r="BD76" i="17" s="1"/>
  <c r="AM71" i="17"/>
  <c r="BB71" i="17" s="1"/>
  <c r="AL71" i="17"/>
  <c r="BA71" i="17" s="1"/>
  <c r="AM17" i="17"/>
  <c r="BB17" i="17" s="1"/>
  <c r="AL17" i="17"/>
  <c r="BA17" i="17" s="1"/>
  <c r="AN17" i="17"/>
  <c r="BC17" i="17" s="1"/>
  <c r="AO17" i="17"/>
  <c r="BD17" i="17" s="1"/>
  <c r="AM25" i="17"/>
  <c r="BB25" i="17" s="1"/>
  <c r="AL25" i="17"/>
  <c r="BA25" i="17" s="1"/>
  <c r="AO78" i="17"/>
  <c r="BD78" i="17" s="1"/>
  <c r="AN78" i="17"/>
  <c r="BC78" i="17" s="1"/>
  <c r="AL26" i="17"/>
  <c r="BA26" i="17" s="1"/>
  <c r="AM26" i="17"/>
  <c r="BB26" i="17" s="1"/>
  <c r="AO41" i="17"/>
  <c r="BD41" i="17" s="1"/>
  <c r="AN41" i="17"/>
  <c r="BC41" i="17" s="1"/>
  <c r="AM20" i="17"/>
  <c r="BB20" i="17" s="1"/>
  <c r="AL20" i="17"/>
  <c r="BA20" i="17" s="1"/>
  <c r="AO46" i="17"/>
  <c r="BD46" i="17" s="1"/>
  <c r="AN46" i="17"/>
  <c r="BC46" i="17" s="1"/>
  <c r="AM76" i="17"/>
  <c r="BB76" i="17" s="1"/>
  <c r="AL76" i="17"/>
  <c r="BA76" i="17" s="1"/>
  <c r="AO16" i="17"/>
  <c r="BD16" i="17" s="1"/>
  <c r="AN16" i="17"/>
  <c r="BC16" i="17" s="1"/>
  <c r="BN75" i="17" l="1"/>
  <c r="BS23" i="17" s="1"/>
  <c r="BN52" i="17"/>
  <c r="BR26" i="17" s="1"/>
  <c r="BN42" i="17"/>
  <c r="BR16" i="17" s="1"/>
  <c r="BN48" i="17"/>
  <c r="BR22" i="17" s="1"/>
  <c r="BN70" i="17"/>
  <c r="BS18" i="17" s="1"/>
  <c r="BN72" i="17"/>
  <c r="BS20" i="17" s="1"/>
  <c r="BN45" i="17"/>
  <c r="BR19" i="17" s="1"/>
  <c r="BN71" i="17"/>
  <c r="BS19" i="17" s="1"/>
  <c r="BN22" i="17"/>
  <c r="BQ22" i="17" s="1"/>
  <c r="BN14" i="17"/>
  <c r="BQ14" i="17" s="1"/>
  <c r="BN19" i="17"/>
  <c r="BQ19" i="17" s="1"/>
  <c r="BN39" i="17"/>
  <c r="BR13" i="17" s="1"/>
  <c r="BN68" i="17"/>
  <c r="BS16" i="17" s="1"/>
  <c r="BN69" i="17"/>
  <c r="BS17" i="17" s="1"/>
  <c r="BN25" i="17"/>
  <c r="BQ25" i="17" s="1"/>
  <c r="BN76" i="17"/>
  <c r="BS24" i="17" s="1"/>
  <c r="BN17" i="17"/>
  <c r="BQ17" i="17" s="1"/>
  <c r="BN73" i="17"/>
  <c r="BS21" i="17" s="1"/>
  <c r="BN20" i="17"/>
  <c r="BQ20" i="17" s="1"/>
  <c r="BN47" i="17"/>
  <c r="BR21" i="17" s="1"/>
  <c r="BN40" i="17"/>
  <c r="BR14" i="17" s="1"/>
  <c r="BN46" i="17"/>
  <c r="BR20" i="17" s="1"/>
  <c r="BN65" i="17"/>
  <c r="BS13" i="17" s="1"/>
  <c r="BN21" i="17"/>
  <c r="BQ21" i="17" s="1"/>
  <c r="BN26" i="17"/>
  <c r="BQ26" i="17" s="1"/>
  <c r="BN41" i="17"/>
  <c r="BR15" i="17" s="1"/>
  <c r="BN66" i="17"/>
  <c r="BS14" i="17" s="1"/>
  <c r="BN23" i="17"/>
  <c r="BQ23" i="17" s="1"/>
  <c r="BN50" i="17"/>
  <c r="BR24" i="17" s="1"/>
  <c r="BN27" i="17"/>
  <c r="BQ27" i="17" s="1"/>
  <c r="BN53" i="17"/>
  <c r="BR27" i="17" s="1"/>
  <c r="BN77" i="17"/>
  <c r="BS25" i="17" s="1"/>
  <c r="BN18" i="17"/>
  <c r="BQ18" i="17" s="1"/>
  <c r="BN43" i="17"/>
  <c r="BR17" i="17" s="1"/>
  <c r="BN78" i="17"/>
  <c r="BS26" i="17" s="1"/>
  <c r="BN44" i="17"/>
  <c r="BR18" i="17" s="1"/>
  <c r="BN67" i="17"/>
  <c r="BS15" i="17" s="1"/>
  <c r="BN49" i="17"/>
  <c r="BR23" i="17" s="1"/>
  <c r="BN79" i="17"/>
  <c r="BS27" i="17" s="1"/>
  <c r="BN51" i="17"/>
  <c r="BR25" i="17" s="1"/>
  <c r="BN24" i="17"/>
  <c r="BQ24" i="17" s="1"/>
  <c r="BN16" i="17"/>
  <c r="BQ16" i="17" s="1"/>
  <c r="BN15" i="17"/>
  <c r="BQ15" i="17" s="1"/>
  <c r="BN74" i="17"/>
  <c r="BS22" i="17" s="1"/>
  <c r="BN13" i="17"/>
  <c r="BQ13" i="17" s="1"/>
  <c r="BU22" i="17" l="1"/>
  <c r="BU19" i="17"/>
  <c r="BU16" i="17"/>
  <c r="BU20" i="17"/>
  <c r="BU13" i="17"/>
  <c r="BU26" i="17"/>
  <c r="BU17" i="17"/>
  <c r="BU18" i="17"/>
  <c r="BU25" i="17"/>
  <c r="BU24" i="17"/>
  <c r="BU14" i="17"/>
  <c r="BU23" i="17"/>
  <c r="BU21" i="17"/>
  <c r="BU27" i="17"/>
  <c r="BU15" i="17"/>
</calcChain>
</file>

<file path=xl/sharedStrings.xml><?xml version="1.0" encoding="utf-8"?>
<sst xmlns="http://schemas.openxmlformats.org/spreadsheetml/2006/main" count="248" uniqueCount="75">
  <si>
    <t xml:space="preserve">, </t>
  </si>
  <si>
    <t>T=1</t>
  </si>
  <si>
    <t>T=2</t>
  </si>
  <si>
    <t>T=3</t>
  </si>
  <si>
    <t>EV</t>
  </si>
  <si>
    <t>Audi e-TRON 55 Quattro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</si>
  <si>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</si>
  <si>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</si>
  <si>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</si>
  <si>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</si>
  <si>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</si>
  <si>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</si>
  <si>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</si>
  <si>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</si>
  <si>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</si>
  <si>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</si>
  <si>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</si>
  <si>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</si>
  <si>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</si>
  <si>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</si>
  <si>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</si>
  <si>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</si>
  <si>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</si>
  <si>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</si>
  <si>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</si>
  <si>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</si>
  <si>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</si>
  <si>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</si>
  <si>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</si>
  <si>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</si>
  <si>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</si>
  <si>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</si>
  <si>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</si>
  <si>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</si>
  <si>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</si>
  <si>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</si>
  <si>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</si>
  <si>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</si>
  <si>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</si>
  <si>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</si>
  <si>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</si>
  <si>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</si>
  <si>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</si>
  <si>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</si>
  <si>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</si>
  <si>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</si>
  <si>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</si>
  <si>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</si>
  <si>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</si>
  <si>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</si>
  <si>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</si>
  <si>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</si>
  <si>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</si>
  <si>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</si>
  <si>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</si>
  <si>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</si>
  <si>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</si>
  <si>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</si>
  <si>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</si>
  <si>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</si>
  <si>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MESAFE MATRİSİ (DS)</t>
  </si>
  <si>
    <t>TALEP MATRİSİ (DM)</t>
  </si>
  <si>
    <t>2026 Yılı Nüfus</t>
  </si>
  <si>
    <t>2027 Yılı Nüfus</t>
  </si>
  <si>
    <t>2028 Yılı Nüfus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</si>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</sst>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65" fontId="0" fillId="3" borderId="39" xfId="0" applyNumberFormat="1" applyFill="1" applyBorder="1" applyAlignment="1">
      <alignment horizontal="center" vertical="center"/>
    </xf>
    <xf numFmtId="165" fontId="0" fillId="3" borderId="32" xfId="0" applyNumberFormat="1" applyFill="1" applyBorder="1" applyAlignment="1">
      <alignment horizontal="center" vertical="center"/>
    </xf>
    <xf numFmtId="165" fontId="7" fillId="2" borderId="39" xfId="0" applyNumberFormat="1" applyFont="1" applyFill="1" applyBorder="1" applyAlignment="1">
      <alignment horizontal="center" vertical="center"/>
    </xf>
    <xf numFmtId="165" fontId="7" fillId="2" borderId="32" xfId="0" applyNumberFormat="1" applyFont="1" applyFill="1" applyBorder="1" applyAlignment="1">
      <alignment horizontal="center" vertical="center"/>
    </xf>
    <xf numFmtId="165" fontId="7" fillId="2" borderId="13" xfId="0" applyNumberFormat="1" applyFont="1" applyFill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32" xfId="0" applyNumberFormat="1" applyFill="1" applyBorder="1" applyAlignment="1">
      <alignment horizontal="center" vertical="center"/>
    </xf>
    <xf numFmtId="1" fontId="7" fillId="2" borderId="39" xfId="0" applyNumberFormat="1" applyFont="1" applyFill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/>
    </xf>
    <xf numFmtId="49" fontId="2" fillId="7" borderId="30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165" fontId="7" fillId="2" borderId="41" xfId="0" applyNumberFormat="1" applyFont="1" applyFill="1" applyBorder="1" applyAlignment="1">
      <alignment horizontal="center" vertical="center"/>
    </xf>
    <xf numFmtId="165" fontId="7" fillId="2" borderId="29" xfId="0" applyNumberFormat="1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/>
    </xf>
    <xf numFmtId="1" fontId="0" fillId="3" borderId="41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1" fontId="7" fillId="2" borderId="41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7" borderId="31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65" fontId="0" fillId="3" borderId="28" xfId="0" applyNumberFormat="1" applyFill="1" applyBorder="1" applyAlignment="1">
      <alignment horizontal="center" vertical="center"/>
    </xf>
    <xf numFmtId="165" fontId="0" fillId="3" borderId="26" xfId="0" applyNumberFormat="1" applyFill="1" applyBorder="1" applyAlignment="1">
      <alignment horizontal="center" vertical="center"/>
    </xf>
    <xf numFmtId="165" fontId="7" fillId="2" borderId="28" xfId="0" applyNumberFormat="1" applyFont="1" applyFill="1" applyBorder="1" applyAlignment="1">
      <alignment horizontal="center" vertical="center"/>
    </xf>
    <xf numFmtId="165" fontId="7" fillId="2" borderId="26" xfId="0" applyNumberFormat="1" applyFont="1" applyFill="1" applyBorder="1" applyAlignment="1">
      <alignment horizontal="center" vertical="center"/>
    </xf>
    <xf numFmtId="165" fontId="7" fillId="2" borderId="36" xfId="0" applyNumberFormat="1" applyFont="1" applyFill="1" applyBorder="1" applyAlignment="1">
      <alignment horizontal="center" vertical="center"/>
    </xf>
    <xf numFmtId="1" fontId="0" fillId="3" borderId="2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7" fillId="2" borderId="28" xfId="0" applyNumberFormat="1" applyFont="1" applyFill="1" applyBorder="1" applyAlignment="1">
      <alignment horizontal="center" vertical="center"/>
    </xf>
    <xf numFmtId="1" fontId="7" fillId="2" borderId="26" xfId="0" applyNumberFormat="1" applyFont="1" applyFill="1" applyBorder="1" applyAlignment="1">
      <alignment horizontal="center" vertical="center"/>
    </xf>
    <xf numFmtId="1" fontId="7" fillId="2" borderId="36" xfId="0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65" fontId="0" fillId="3" borderId="18" xfId="0" applyNumberFormat="1" applyFill="1" applyBorder="1" applyAlignment="1">
      <alignment horizontal="center" vertical="center"/>
    </xf>
    <xf numFmtId="165" fontId="0" fillId="2" borderId="32" xfId="0" applyNumberFormat="1" applyFill="1" applyBorder="1" applyAlignment="1">
      <alignment horizontal="center" vertical="center"/>
    </xf>
    <xf numFmtId="165" fontId="0" fillId="2" borderId="18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" fontId="0" fillId="3" borderId="18" xfId="0" applyNumberForma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3" borderId="43" xfId="0" applyNumberFormat="1" applyFill="1" applyBorder="1" applyAlignment="1">
      <alignment horizontal="center" vertical="center"/>
    </xf>
    <xf numFmtId="165" fontId="0" fillId="3" borderId="20" xfId="0" applyNumberFormat="1" applyFill="1" applyBorder="1" applyAlignment="1">
      <alignment horizontal="center" vertical="center"/>
    </xf>
    <xf numFmtId="165" fontId="0" fillId="2" borderId="30" xfId="0" applyNumberForma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" fontId="0" fillId="3" borderId="43" xfId="0" applyNumberForma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1" fontId="0" fillId="2" borderId="3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65" fontId="0" fillId="2" borderId="31" xfId="0" applyNumberFormat="1" applyFill="1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165" fontId="0" fillId="2" borderId="24" xfId="0" applyNumberFormat="1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7" borderId="7" xfId="0" applyNumberFormat="1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7" borderId="8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7" borderId="15" xfId="0" applyNumberFormat="1" applyFont="1" applyFill="1" applyBorder="1" applyAlignment="1">
      <alignment horizontal="center" vertical="center"/>
    </xf>
    <xf numFmtId="49" fontId="2" fillId="7" borderId="16" xfId="0" applyNumberFormat="1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41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26" xfId="0" applyNumberFormat="1" applyFont="1" applyBorder="1" applyAlignment="1">
      <alignment horizontal="center" vertical="center"/>
    </xf>
    <xf numFmtId="166" fontId="1" fillId="0" borderId="36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10">
        <v>2022</v>
      </c>
      <c r="D2" s="10">
        <v>2023</v>
      </c>
      <c r="E2" s="10">
        <v>2024</v>
      </c>
      <c r="F2" s="10">
        <v>2025</v>
      </c>
      <c r="G2" s="130">
        <v>2026</v>
      </c>
      <c r="H2" s="130">
        <v>2027</v>
      </c>
      <c r="I2" s="130">
        <v>2028</v>
      </c>
      <c r="J2" s="10">
        <v>2029</v>
      </c>
      <c r="K2" s="10">
        <v>2030</v>
      </c>
    </row>
    <row r="3" spans="2:11" x14ac:dyDescent="0.35">
      <c r="B3" s="131"/>
      <c r="C3" s="9"/>
      <c r="D3" s="9">
        <v>1.02</v>
      </c>
      <c r="E3" s="9">
        <v>1.02</v>
      </c>
      <c r="F3" s="9">
        <v>1.02</v>
      </c>
      <c r="G3" s="132">
        <v>1.02</v>
      </c>
      <c r="H3" s="132">
        <v>1.02</v>
      </c>
      <c r="I3" s="132">
        <v>1.02</v>
      </c>
      <c r="J3" s="9">
        <v>1.02</v>
      </c>
      <c r="K3" s="9">
        <v>1.02</v>
      </c>
    </row>
    <row r="4" spans="2:11" x14ac:dyDescent="0.35">
      <c r="B4" t="s">
        <v>69</v>
      </c>
      <c r="C4" s="9">
        <v>3000</v>
      </c>
      <c r="D4" s="9">
        <f>C4*D3</f>
        <v>3060</v>
      </c>
      <c r="E4" s="133">
        <f t="shared" ref="E4:K4" si="0">D4*E3</f>
        <v>3121.2000000000003</v>
      </c>
      <c r="F4" s="133">
        <f t="shared" si="0"/>
        <v>3183.6240000000003</v>
      </c>
      <c r="G4" s="134">
        <f t="shared" si="0"/>
        <v>3247.2964800000004</v>
      </c>
      <c r="H4" s="134">
        <f t="shared" si="0"/>
        <v>3312.2424096000004</v>
      </c>
      <c r="I4" s="134">
        <f t="shared" si="0"/>
        <v>3378.4872577920005</v>
      </c>
      <c r="J4" s="133">
        <f t="shared" si="0"/>
        <v>3446.0570029478404</v>
      </c>
      <c r="K4" s="133">
        <f t="shared" si="0"/>
        <v>3514.9781430067974</v>
      </c>
    </row>
    <row r="5" spans="2:11" x14ac:dyDescent="0.35">
      <c r="B5" t="s">
        <v>70</v>
      </c>
      <c r="C5" s="9">
        <v>9000</v>
      </c>
      <c r="D5" s="9">
        <f>C5*D3</f>
        <v>9180</v>
      </c>
      <c r="E5" s="133">
        <f t="shared" ref="E5:K5" si="1">D5*E3</f>
        <v>9363.6</v>
      </c>
      <c r="F5" s="133">
        <f t="shared" si="1"/>
        <v>9550.8720000000012</v>
      </c>
      <c r="G5" s="134">
        <f t="shared" si="1"/>
        <v>9741.8894400000008</v>
      </c>
      <c r="H5" s="134">
        <f t="shared" si="1"/>
        <v>9936.7272288000004</v>
      </c>
      <c r="I5" s="134">
        <f t="shared" si="1"/>
        <v>10135.461773376001</v>
      </c>
      <c r="J5" s="133">
        <f t="shared" si="1"/>
        <v>10338.171008843521</v>
      </c>
      <c r="K5" s="133">
        <f t="shared" si="1"/>
        <v>10544.934429020392</v>
      </c>
    </row>
    <row r="6" spans="2:11" x14ac:dyDescent="0.35">
      <c r="B6" t="s">
        <v>71</v>
      </c>
      <c r="C6" s="9">
        <v>5560</v>
      </c>
      <c r="D6" s="133">
        <f>C6*D3</f>
        <v>5671.2</v>
      </c>
      <c r="E6" s="133">
        <f t="shared" ref="E6:K6" si="2">D6*E3</f>
        <v>5784.6239999999998</v>
      </c>
      <c r="F6" s="133">
        <f t="shared" si="2"/>
        <v>5900.3164799999995</v>
      </c>
      <c r="G6" s="134">
        <f t="shared" si="2"/>
        <v>6018.3228095999993</v>
      </c>
      <c r="H6" s="134">
        <f t="shared" si="2"/>
        <v>6138.6892657919998</v>
      </c>
      <c r="I6" s="134">
        <f t="shared" si="2"/>
        <v>6261.4630511078403</v>
      </c>
      <c r="J6" s="133">
        <f t="shared" si="2"/>
        <v>6386.6923121299969</v>
      </c>
      <c r="K6" s="133">
        <f t="shared" si="2"/>
        <v>6514.4261583725965</v>
      </c>
    </row>
    <row r="7" spans="2:11" x14ac:dyDescent="0.35">
      <c r="B7" t="s">
        <v>72</v>
      </c>
      <c r="C7" s="9">
        <v>150</v>
      </c>
      <c r="D7" s="133">
        <f>C7*D3</f>
        <v>153</v>
      </c>
      <c r="E7" s="133">
        <f t="shared" ref="E7:K7" si="3">D7*E3</f>
        <v>156.06</v>
      </c>
      <c r="F7" s="133">
        <f t="shared" si="3"/>
        <v>159.18120000000002</v>
      </c>
      <c r="G7" s="134">
        <f t="shared" si="3"/>
        <v>162.36482400000003</v>
      </c>
      <c r="H7" s="134">
        <f t="shared" si="3"/>
        <v>165.61212048000004</v>
      </c>
      <c r="I7" s="134">
        <f t="shared" si="3"/>
        <v>168.92436288960005</v>
      </c>
      <c r="J7" s="133">
        <f t="shared" si="3"/>
        <v>172.30285014739206</v>
      </c>
      <c r="K7" s="133">
        <f t="shared" si="3"/>
        <v>175.7489071503399</v>
      </c>
    </row>
    <row r="8" spans="2:11" x14ac:dyDescent="0.35">
      <c r="B8" t="s">
        <v>73</v>
      </c>
      <c r="C8" s="9">
        <v>5750</v>
      </c>
      <c r="D8" s="133">
        <f>C8*D3</f>
        <v>5865</v>
      </c>
      <c r="E8" s="133">
        <f t="shared" ref="E8:K8" si="4">D8*E3</f>
        <v>5982.3</v>
      </c>
      <c r="F8" s="133">
        <f t="shared" si="4"/>
        <v>6101.9459999999999</v>
      </c>
      <c r="G8" s="134">
        <f t="shared" si="4"/>
        <v>6223.9849199999999</v>
      </c>
      <c r="H8" s="134">
        <f t="shared" si="4"/>
        <v>6348.4646184000003</v>
      </c>
      <c r="I8" s="134">
        <f t="shared" si="4"/>
        <v>6475.4339107680007</v>
      </c>
      <c r="J8" s="133">
        <f t="shared" si="4"/>
        <v>6604.942588983361</v>
      </c>
      <c r="K8" s="133">
        <f t="shared" si="4"/>
        <v>6737.0414407630287</v>
      </c>
    </row>
    <row r="9" spans="2:11" x14ac:dyDescent="0.35">
      <c r="B9" t="s">
        <v>74</v>
      </c>
      <c r="C9" s="9">
        <v>90</v>
      </c>
      <c r="D9" s="133">
        <f>C9*D3</f>
        <v>91.8</v>
      </c>
      <c r="E9" s="133">
        <f t="shared" ref="E9:K9" si="5">D9*E3</f>
        <v>93.635999999999996</v>
      </c>
      <c r="F9" s="133">
        <f t="shared" si="5"/>
        <v>95.508719999999997</v>
      </c>
      <c r="G9" s="134">
        <f t="shared" si="5"/>
        <v>97.418894399999999</v>
      </c>
      <c r="H9" s="134">
        <f t="shared" si="5"/>
        <v>99.367272287999995</v>
      </c>
      <c r="I9" s="134">
        <f t="shared" si="5"/>
        <v>101.35461773375999</v>
      </c>
      <c r="J9" s="133">
        <f t="shared" si="5"/>
        <v>103.3817100884352</v>
      </c>
      <c r="K9" s="133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5FBC-9DA7-42EC-B211-FED732851A43}">
  <dimension ref="A1:DN8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5" width="13.6328125" style="1" customWidth="1"/>
    <col min="16" max="16" width="8.7265625" style="1"/>
    <col min="17" max="17" width="3.36328125" style="1" bestFit="1" customWidth="1"/>
    <col min="18" max="18" width="21.81640625" style="1" bestFit="1" customWidth="1"/>
    <col min="19" max="20" width="3.36328125" style="1" hidden="1" customWidth="1"/>
    <col min="21" max="22" width="17.1796875" style="1" hidden="1" customWidth="1"/>
    <col min="23" max="23" width="8.36328125" style="1" customWidth="1"/>
    <col min="24" max="24" width="8.08984375" style="1" bestFit="1" customWidth="1"/>
    <col min="25" max="30" width="12.6328125" style="1" customWidth="1"/>
    <col min="31" max="31" width="2.08984375" style="1" bestFit="1" customWidth="1"/>
    <col min="32" max="33" width="8.7265625" style="1"/>
    <col min="34" max="45" width="6.6328125" style="1" customWidth="1"/>
    <col min="46" max="48" width="8.7265625" style="1"/>
    <col min="49" max="60" width="6.6328125" style="1" customWidth="1"/>
    <col min="61" max="65" width="8.7265625" style="1"/>
    <col min="66" max="66" width="13.453125" style="1" bestFit="1" customWidth="1"/>
    <col min="67" max="68" width="8.7265625" style="1"/>
    <col min="69" max="69" width="13.453125" style="1" bestFit="1" customWidth="1"/>
    <col min="70" max="71" width="14.453125" style="1" bestFit="1" customWidth="1"/>
    <col min="72" max="72" width="8.7265625" style="1"/>
    <col min="73" max="73" width="43.08984375" style="1" bestFit="1" customWidth="1"/>
    <col min="74" max="74" width="8.7265625" style="1"/>
    <col min="75" max="75" width="10" style="1" bestFit="1" customWidth="1"/>
    <col min="76" max="117" width="8.7265625" style="1"/>
    <col min="118" max="118" width="108.08984375" style="1" bestFit="1" customWidth="1"/>
    <col min="119" max="16384" width="8.7265625" style="1"/>
  </cols>
  <sheetData>
    <row r="1" spans="1:118" ht="15" thickBot="1" x14ac:dyDescent="0.4">
      <c r="A1" s="1">
        <v>2</v>
      </c>
    </row>
    <row r="2" spans="1:118" x14ac:dyDescent="0.35">
      <c r="B2" s="154" t="s">
        <v>7</v>
      </c>
      <c r="C2" s="155"/>
      <c r="D2" s="155"/>
      <c r="E2" s="155"/>
      <c r="F2" s="155"/>
      <c r="G2" s="155"/>
      <c r="H2" s="155"/>
      <c r="I2" s="156"/>
      <c r="Q2" s="154" t="s">
        <v>8</v>
      </c>
      <c r="R2" s="155"/>
      <c r="S2" s="155"/>
      <c r="T2" s="155"/>
      <c r="U2" s="155"/>
      <c r="V2" s="155"/>
      <c r="W2" s="155"/>
      <c r="X2" s="156"/>
      <c r="AF2" s="154" t="s">
        <v>7</v>
      </c>
      <c r="AG2" s="155"/>
      <c r="AH2" s="155"/>
      <c r="AI2" s="155"/>
      <c r="AJ2" s="155"/>
      <c r="AK2" s="155"/>
      <c r="AL2" s="155"/>
      <c r="AM2" s="156"/>
      <c r="AU2" s="154" t="s">
        <v>8</v>
      </c>
      <c r="AV2" s="155"/>
      <c r="AW2" s="155"/>
      <c r="AX2" s="155"/>
      <c r="AY2" s="155"/>
      <c r="AZ2" s="155"/>
      <c r="BA2" s="155"/>
      <c r="BB2" s="156"/>
    </row>
    <row r="3" spans="1:118" ht="15" thickBot="1" x14ac:dyDescent="0.4">
      <c r="B3" s="157"/>
      <c r="C3" s="158"/>
      <c r="D3" s="158"/>
      <c r="E3" s="158"/>
      <c r="F3" s="158"/>
      <c r="G3" s="158"/>
      <c r="H3" s="158"/>
      <c r="I3" s="159"/>
      <c r="Q3" s="157"/>
      <c r="R3" s="158"/>
      <c r="S3" s="158"/>
      <c r="T3" s="158"/>
      <c r="U3" s="158"/>
      <c r="V3" s="158"/>
      <c r="W3" s="158"/>
      <c r="X3" s="159"/>
      <c r="AF3" s="157"/>
      <c r="AG3" s="158"/>
      <c r="AH3" s="158"/>
      <c r="AI3" s="158"/>
      <c r="AJ3" s="158"/>
      <c r="AK3" s="158"/>
      <c r="AL3" s="158"/>
      <c r="AM3" s="159"/>
      <c r="AU3" s="157"/>
      <c r="AV3" s="158"/>
      <c r="AW3" s="158"/>
      <c r="AX3" s="158"/>
      <c r="AY3" s="158"/>
      <c r="AZ3" s="158"/>
      <c r="BA3" s="158"/>
      <c r="BB3" s="159"/>
    </row>
    <row r="4" spans="1:118" ht="29.5" thickBot="1" x14ac:dyDescent="0.4">
      <c r="K4" s="129" t="s">
        <v>65</v>
      </c>
      <c r="L4" s="129" t="s">
        <v>66</v>
      </c>
      <c r="M4" s="129" t="s">
        <v>67</v>
      </c>
      <c r="N4" s="129" t="s">
        <v>68</v>
      </c>
    </row>
    <row r="5" spans="1:118" ht="15" thickBot="1" x14ac:dyDescent="0.4">
      <c r="C5" s="146" t="s">
        <v>9</v>
      </c>
      <c r="H5" s="16" t="s">
        <v>4</v>
      </c>
      <c r="I5" s="17">
        <v>107407</v>
      </c>
      <c r="K5" s="1">
        <f>H28/C7</f>
        <v>8.702422406301018E-4</v>
      </c>
      <c r="L5" s="1">
        <f>K5*$A$1</f>
        <v>1.7404844812602036E-3</v>
      </c>
      <c r="M5" s="1">
        <f>I5*L5</f>
        <v>186.94021667871468</v>
      </c>
      <c r="N5" s="1">
        <f>I6*L5</f>
        <v>93.470978581597976</v>
      </c>
      <c r="R5" s="146" t="s">
        <v>9</v>
      </c>
      <c r="W5" s="16" t="s">
        <v>4</v>
      </c>
      <c r="X5" s="17">
        <f>I5</f>
        <v>107407</v>
      </c>
      <c r="AE5" s="1" t="s">
        <v>0</v>
      </c>
      <c r="AF5" s="1" t="s">
        <v>20</v>
      </c>
      <c r="AG5" s="6">
        <v>1</v>
      </c>
      <c r="AN5" s="1" t="s">
        <v>20</v>
      </c>
      <c r="AO5" s="6">
        <v>0.8</v>
      </c>
      <c r="AU5" s="1" t="s">
        <v>20</v>
      </c>
      <c r="AV5" s="6">
        <v>1</v>
      </c>
      <c r="BC5" s="1" t="s">
        <v>20</v>
      </c>
      <c r="BD5" s="6">
        <v>0.8</v>
      </c>
    </row>
    <row r="6" spans="1:118" ht="15" thickBot="1" x14ac:dyDescent="0.4">
      <c r="C6" s="147"/>
      <c r="H6" s="18" t="s">
        <v>10</v>
      </c>
      <c r="I6" s="19">
        <v>53704</v>
      </c>
      <c r="R6" s="147"/>
      <c r="W6" s="18" t="s">
        <v>10</v>
      </c>
      <c r="X6" s="17">
        <f>I6</f>
        <v>53704</v>
      </c>
      <c r="AF6" s="1" t="s">
        <v>21</v>
      </c>
      <c r="AG6" s="6">
        <v>0</v>
      </c>
      <c r="AN6" s="1" t="s">
        <v>21</v>
      </c>
      <c r="AO6" s="6">
        <v>0.2</v>
      </c>
      <c r="AU6" s="1" t="s">
        <v>21</v>
      </c>
      <c r="AV6" s="6">
        <v>0</v>
      </c>
      <c r="BC6" s="1" t="s">
        <v>21</v>
      </c>
      <c r="BD6" s="6">
        <v>0.2</v>
      </c>
    </row>
    <row r="7" spans="1:118" ht="15" thickBot="1" x14ac:dyDescent="0.4">
      <c r="C7" s="114">
        <v>86182900</v>
      </c>
      <c r="J7" s="6"/>
      <c r="K7" s="6"/>
      <c r="L7" s="6"/>
      <c r="M7" s="6"/>
      <c r="N7" s="6"/>
      <c r="O7" s="6"/>
      <c r="Y7" s="6"/>
      <c r="Z7" s="6"/>
      <c r="AA7" s="6"/>
      <c r="AB7" s="6"/>
      <c r="AC7" s="6"/>
      <c r="AD7" s="6"/>
    </row>
    <row r="8" spans="1:118" ht="15" thickBot="1" x14ac:dyDescent="0.4">
      <c r="J8" s="137" t="s">
        <v>11</v>
      </c>
      <c r="K8" s="138"/>
      <c r="L8" s="138"/>
      <c r="M8" s="139" t="s">
        <v>12</v>
      </c>
      <c r="N8" s="140"/>
      <c r="O8" s="141"/>
      <c r="Y8" s="137" t="s">
        <v>11</v>
      </c>
      <c r="Z8" s="138"/>
      <c r="AA8" s="138"/>
      <c r="AB8" s="139" t="s">
        <v>12</v>
      </c>
      <c r="AC8" s="140"/>
      <c r="AD8" s="141"/>
      <c r="AH8" s="137" t="s">
        <v>11</v>
      </c>
      <c r="AI8" s="138"/>
      <c r="AJ8" s="138"/>
      <c r="AK8" s="138"/>
      <c r="AL8" s="138"/>
      <c r="AM8" s="138"/>
      <c r="AN8" s="139" t="s">
        <v>12</v>
      </c>
      <c r="AO8" s="140"/>
      <c r="AP8" s="140"/>
      <c r="AQ8" s="140"/>
      <c r="AR8" s="140"/>
      <c r="AS8" s="141"/>
      <c r="AW8" s="137" t="s">
        <v>11</v>
      </c>
      <c r="AX8" s="138"/>
      <c r="AY8" s="138"/>
      <c r="AZ8" s="138"/>
      <c r="BA8" s="138"/>
      <c r="BB8" s="138"/>
      <c r="BC8" s="139" t="s">
        <v>12</v>
      </c>
      <c r="BD8" s="140"/>
      <c r="BE8" s="140"/>
      <c r="BF8" s="140"/>
      <c r="BG8" s="140"/>
      <c r="BH8" s="141"/>
    </row>
    <row r="9" spans="1:118" ht="15" thickBot="1" x14ac:dyDescent="0.4">
      <c r="H9" s="142" t="s">
        <v>13</v>
      </c>
      <c r="I9" s="143"/>
      <c r="J9" s="20">
        <v>1</v>
      </c>
      <c r="K9" s="20">
        <v>3</v>
      </c>
      <c r="L9" s="21">
        <v>4</v>
      </c>
      <c r="M9" s="22">
        <v>15</v>
      </c>
      <c r="N9" s="23">
        <v>16</v>
      </c>
      <c r="O9" s="22">
        <v>19</v>
      </c>
      <c r="W9" s="142" t="s">
        <v>13</v>
      </c>
      <c r="X9" s="143"/>
      <c r="Y9" s="20">
        <v>1</v>
      </c>
      <c r="Z9" s="20">
        <v>3</v>
      </c>
      <c r="AA9" s="21">
        <v>4</v>
      </c>
      <c r="AB9" s="22">
        <v>15</v>
      </c>
      <c r="AC9" s="23">
        <v>16</v>
      </c>
      <c r="AD9" s="22">
        <v>19</v>
      </c>
      <c r="AF9" s="107"/>
      <c r="AG9" s="107"/>
      <c r="AH9" s="152">
        <v>1</v>
      </c>
      <c r="AI9" s="153"/>
      <c r="AJ9" s="152">
        <v>3</v>
      </c>
      <c r="AK9" s="153"/>
      <c r="AL9" s="152">
        <v>4</v>
      </c>
      <c r="AM9" s="153"/>
      <c r="AN9" s="150">
        <v>15</v>
      </c>
      <c r="AO9" s="151"/>
      <c r="AP9" s="150">
        <v>16</v>
      </c>
      <c r="AQ9" s="151"/>
      <c r="AR9" s="150">
        <v>19</v>
      </c>
      <c r="AS9" s="151"/>
      <c r="AU9" s="107"/>
      <c r="AV9" s="107"/>
      <c r="AW9" s="152">
        <v>1</v>
      </c>
      <c r="AX9" s="153"/>
      <c r="AY9" s="152">
        <v>3</v>
      </c>
      <c r="AZ9" s="153"/>
      <c r="BA9" s="152">
        <v>4</v>
      </c>
      <c r="BB9" s="153"/>
      <c r="BC9" s="150">
        <v>15</v>
      </c>
      <c r="BD9" s="151"/>
      <c r="BE9" s="150">
        <v>16</v>
      </c>
      <c r="BF9" s="151"/>
      <c r="BG9" s="150">
        <v>19</v>
      </c>
      <c r="BH9" s="151"/>
    </row>
    <row r="10" spans="1:118" ht="29.5" thickBot="1" x14ac:dyDescent="0.4">
      <c r="H10" s="5" t="s">
        <v>62</v>
      </c>
      <c r="I10" s="15" t="s">
        <v>15</v>
      </c>
      <c r="J10" s="24"/>
      <c r="K10" s="24"/>
      <c r="L10" s="25" t="s">
        <v>6</v>
      </c>
      <c r="M10" s="24" t="s">
        <v>5</v>
      </c>
      <c r="N10" s="26"/>
      <c r="O10" s="24"/>
      <c r="W10" s="5" t="s">
        <v>14</v>
      </c>
      <c r="X10" s="15" t="s">
        <v>15</v>
      </c>
      <c r="Y10" s="24"/>
      <c r="Z10" s="24"/>
      <c r="AA10" s="25" t="s">
        <v>6</v>
      </c>
      <c r="AB10" s="24" t="s">
        <v>5</v>
      </c>
      <c r="AC10" s="26"/>
      <c r="AD10" s="24"/>
      <c r="AH10" s="148"/>
      <c r="AI10" s="149"/>
      <c r="AJ10" s="148"/>
      <c r="AK10" s="149"/>
      <c r="AL10" s="148" t="s">
        <v>6</v>
      </c>
      <c r="AM10" s="149"/>
      <c r="AN10" s="148" t="s">
        <v>5</v>
      </c>
      <c r="AO10" s="149"/>
      <c r="AP10" s="148"/>
      <c r="AQ10" s="149"/>
      <c r="AR10" s="148"/>
      <c r="AS10" s="149"/>
      <c r="AW10" s="148"/>
      <c r="AX10" s="149"/>
      <c r="AY10" s="148"/>
      <c r="AZ10" s="149"/>
      <c r="BA10" s="148" t="s">
        <v>6</v>
      </c>
      <c r="BB10" s="149"/>
      <c r="BC10" s="148" t="s">
        <v>5</v>
      </c>
      <c r="BD10" s="149"/>
      <c r="BE10" s="148"/>
      <c r="BF10" s="149"/>
      <c r="BG10" s="148"/>
      <c r="BH10" s="149"/>
      <c r="BU10" s="8" t="s">
        <v>61</v>
      </c>
      <c r="CR10" s="1" t="s">
        <v>0</v>
      </c>
      <c r="DN10" s="8" t="s">
        <v>60</v>
      </c>
    </row>
    <row r="11" spans="1:118" ht="15" thickBot="1" x14ac:dyDescent="0.4">
      <c r="H11" s="144" t="s">
        <v>16</v>
      </c>
      <c r="I11" s="145"/>
      <c r="J11" s="16"/>
      <c r="K11" s="16"/>
      <c r="L11" s="27" t="s">
        <v>10</v>
      </c>
      <c r="M11" s="28" t="s">
        <v>4</v>
      </c>
      <c r="N11" s="17"/>
      <c r="O11" s="16"/>
      <c r="W11" s="144" t="s">
        <v>16</v>
      </c>
      <c r="X11" s="145"/>
      <c r="Y11" s="16"/>
      <c r="Z11" s="16"/>
      <c r="AA11" s="27" t="s">
        <v>10</v>
      </c>
      <c r="AB11" s="28" t="s">
        <v>4</v>
      </c>
      <c r="AC11" s="17"/>
      <c r="AD11" s="16"/>
      <c r="AF11" s="1" t="s">
        <v>0</v>
      </c>
      <c r="AL11" s="1" t="s">
        <v>22</v>
      </c>
      <c r="AM11" s="1" t="s">
        <v>23</v>
      </c>
      <c r="AN11" s="1" t="s">
        <v>22</v>
      </c>
      <c r="AO11" s="1" t="s">
        <v>23</v>
      </c>
      <c r="AU11" s="1" t="s">
        <v>0</v>
      </c>
      <c r="BA11" s="1" t="s">
        <v>22</v>
      </c>
      <c r="BB11" s="1" t="s">
        <v>23</v>
      </c>
      <c r="BC11" s="1" t="s">
        <v>22</v>
      </c>
      <c r="BD11" s="1" t="s">
        <v>23</v>
      </c>
    </row>
    <row r="12" spans="1:118" ht="15" thickBot="1" x14ac:dyDescent="0.4">
      <c r="H12" s="135" t="s">
        <v>17</v>
      </c>
      <c r="I12" s="136"/>
      <c r="J12" s="29"/>
      <c r="K12" s="29"/>
      <c r="L12" s="30">
        <v>1</v>
      </c>
      <c r="M12" s="29">
        <v>1</v>
      </c>
      <c r="N12" s="31"/>
      <c r="O12" s="29"/>
      <c r="W12" s="135" t="s">
        <v>17</v>
      </c>
      <c r="X12" s="136"/>
      <c r="Y12" s="29"/>
      <c r="Z12" s="29"/>
      <c r="AA12" s="30">
        <v>1</v>
      </c>
      <c r="AB12" s="29">
        <v>1</v>
      </c>
      <c r="AC12" s="31"/>
      <c r="AD12" s="29"/>
      <c r="AW12" s="11"/>
      <c r="AX12" s="11"/>
      <c r="AY12" s="11"/>
      <c r="AZ12" s="11"/>
      <c r="BA12" s="11">
        <v>1.4</v>
      </c>
      <c r="BB12" s="11">
        <v>0</v>
      </c>
      <c r="BC12" s="11">
        <v>2.75</v>
      </c>
      <c r="BD12" s="11">
        <v>0.61</v>
      </c>
      <c r="BE12" s="11"/>
      <c r="BF12" s="11"/>
      <c r="BG12" s="11"/>
      <c r="BH12" s="11"/>
      <c r="BJ12" s="1" t="s">
        <v>24</v>
      </c>
      <c r="BK12" s="1" t="s">
        <v>22</v>
      </c>
      <c r="BL12" s="1" t="s">
        <v>23</v>
      </c>
      <c r="BQ12" s="1" t="s">
        <v>1</v>
      </c>
      <c r="BR12" s="1" t="s">
        <v>2</v>
      </c>
      <c r="BS12" s="1" t="s">
        <v>3</v>
      </c>
      <c r="BX12" s="115" t="s">
        <v>40</v>
      </c>
      <c r="BY12" s="116" t="s">
        <v>41</v>
      </c>
      <c r="BZ12" s="115" t="s">
        <v>42</v>
      </c>
      <c r="CA12" s="116" t="s">
        <v>43</v>
      </c>
      <c r="CB12" s="115" t="s">
        <v>44</v>
      </c>
      <c r="CC12" s="116" t="s">
        <v>45</v>
      </c>
      <c r="CD12" s="115" t="s">
        <v>46</v>
      </c>
      <c r="CE12" s="116" t="s">
        <v>47</v>
      </c>
      <c r="CF12" s="115" t="s">
        <v>48</v>
      </c>
      <c r="CG12" s="116" t="s">
        <v>49</v>
      </c>
      <c r="CH12" s="115" t="s">
        <v>50</v>
      </c>
      <c r="CI12" s="116" t="s">
        <v>51</v>
      </c>
      <c r="CJ12" s="115" t="s">
        <v>52</v>
      </c>
      <c r="CK12" s="116" t="s">
        <v>53</v>
      </c>
      <c r="CL12" s="115" t="s">
        <v>54</v>
      </c>
      <c r="CM12" s="116" t="s">
        <v>55</v>
      </c>
      <c r="CN12" s="115" t="s">
        <v>56</v>
      </c>
      <c r="CO12" s="116" t="s">
        <v>57</v>
      </c>
      <c r="CP12" s="115" t="s">
        <v>58</v>
      </c>
      <c r="CQ12" s="117" t="s">
        <v>59</v>
      </c>
      <c r="CS12" s="115" t="s">
        <v>40</v>
      </c>
      <c r="CT12" s="116" t="s">
        <v>41</v>
      </c>
      <c r="CU12" s="115" t="s">
        <v>42</v>
      </c>
      <c r="CV12" s="116" t="s">
        <v>43</v>
      </c>
      <c r="CW12" s="115" t="s">
        <v>44</v>
      </c>
      <c r="CX12" s="116" t="s">
        <v>45</v>
      </c>
      <c r="CY12" s="115" t="s">
        <v>46</v>
      </c>
      <c r="CZ12" s="116" t="s">
        <v>47</v>
      </c>
      <c r="DA12" s="115" t="s">
        <v>48</v>
      </c>
      <c r="DB12" s="116" t="s">
        <v>49</v>
      </c>
      <c r="DC12" s="115" t="s">
        <v>50</v>
      </c>
      <c r="DD12" s="116" t="s">
        <v>51</v>
      </c>
      <c r="DE12" s="115" t="s">
        <v>52</v>
      </c>
      <c r="DF12" s="116" t="s">
        <v>53</v>
      </c>
      <c r="DG12" s="115" t="s">
        <v>54</v>
      </c>
      <c r="DH12" s="116" t="s">
        <v>55</v>
      </c>
      <c r="DI12" s="115" t="s">
        <v>56</v>
      </c>
      <c r="DJ12" s="116" t="s">
        <v>57</v>
      </c>
      <c r="DK12" s="115" t="s">
        <v>58</v>
      </c>
      <c r="DL12" s="117" t="s">
        <v>59</v>
      </c>
    </row>
    <row r="13" spans="1:118" x14ac:dyDescent="0.35">
      <c r="B13" s="12">
        <v>1</v>
      </c>
      <c r="C13" s="32" t="s">
        <v>25</v>
      </c>
      <c r="D13" s="33"/>
      <c r="E13" s="33"/>
      <c r="F13" s="33"/>
      <c r="G13" s="34"/>
      <c r="H13" s="4">
        <v>5401</v>
      </c>
      <c r="I13" s="35">
        <f>H13/$H$28</f>
        <v>7.2013333333333332E-2</v>
      </c>
      <c r="J13" s="36"/>
      <c r="K13" s="37"/>
      <c r="L13" s="37">
        <f t="shared" ref="L13:M27" si="0">IF(L$11="EV",$I$5*($H$28/$C$7)*$A$1*L$12*$I13,IF(L$11="PHEV",$I$6*($H$28/$C$7)*$A$1*L$12*$I13))</f>
        <v>6.7311567375894752</v>
      </c>
      <c r="M13" s="38">
        <f t="shared" si="0"/>
        <v>13.462188137089839</v>
      </c>
      <c r="N13" s="39"/>
      <c r="O13" s="40"/>
      <c r="Q13" s="12">
        <v>1</v>
      </c>
      <c r="R13" s="110" t="str">
        <f>C13</f>
        <v>Mahalle 1</v>
      </c>
      <c r="S13" s="108"/>
      <c r="T13" s="33"/>
      <c r="U13" s="33"/>
      <c r="V13" s="34"/>
      <c r="W13" s="4">
        <v>3496</v>
      </c>
      <c r="X13" s="35">
        <f>I13</f>
        <v>7.2013333333333332E-2</v>
      </c>
      <c r="Y13" s="41"/>
      <c r="Z13" s="42"/>
      <c r="AA13" s="42">
        <f t="shared" ref="AA13:AA27" si="1">ROUND(L13,0)</f>
        <v>7</v>
      </c>
      <c r="AB13" s="43">
        <f t="shared" ref="AB13:AB27" si="2">ROUND(M13,0)</f>
        <v>13</v>
      </c>
      <c r="AC13" s="44"/>
      <c r="AD13" s="45"/>
      <c r="AH13" s="7"/>
      <c r="AI13" s="7"/>
      <c r="AJ13" s="7"/>
      <c r="AK13" s="7"/>
      <c r="AL13" s="7">
        <f t="shared" ref="AL13:AL27" si="3">AA13*$AG$5</f>
        <v>7</v>
      </c>
      <c r="AM13" s="7">
        <f t="shared" ref="AM13:AM27" si="4">AA13*$AG$6</f>
        <v>0</v>
      </c>
      <c r="AN13" s="1">
        <f t="shared" ref="AN13:AN27" si="5">AB13*$AO$5</f>
        <v>10.4</v>
      </c>
      <c r="AO13" s="1">
        <f t="shared" ref="AO13:AO27" si="6">AB13*$AO$6</f>
        <v>2.6</v>
      </c>
      <c r="AW13" s="7"/>
      <c r="AX13" s="7"/>
      <c r="AY13" s="7"/>
      <c r="AZ13" s="7"/>
      <c r="BA13" s="7">
        <f t="shared" ref="BA13:BA27" si="7">ROUND(AL13,0)</f>
        <v>7</v>
      </c>
      <c r="BB13" s="7">
        <f t="shared" ref="BB13:BB27" si="8">ROUND(AM13,0)</f>
        <v>0</v>
      </c>
      <c r="BC13" s="7">
        <f t="shared" ref="BC13:BC27" si="9">ROUND(AN13,0)</f>
        <v>10</v>
      </c>
      <c r="BD13" s="7">
        <f t="shared" ref="BD13:BD27" si="10">ROUND(AO13,0)</f>
        <v>3</v>
      </c>
      <c r="BE13" s="7"/>
      <c r="BF13" s="7"/>
      <c r="BG13" s="7"/>
      <c r="BH13" s="7"/>
      <c r="BJ13" s="1">
        <v>1</v>
      </c>
      <c r="BK13" s="1">
        <f>SUM($BA$12*BA13,$BC$12*BC13)</f>
        <v>37.299999999999997</v>
      </c>
      <c r="BL13" s="1">
        <f>SUM($BB$12*BB13,$BD$12*BD13)</f>
        <v>1.83</v>
      </c>
      <c r="BN13" s="1" t="str">
        <f>"["&amp;BK13&amp;", "&amp;BL13&amp;"]"</f>
        <v>[37.3, 1.83]</v>
      </c>
      <c r="BQ13" s="1" t="str">
        <f>BN13</f>
        <v>[37.3, 1.83]</v>
      </c>
      <c r="BR13" s="1" t="str">
        <f t="shared" ref="BR13:BR27" si="11">BN39</f>
        <v>[64.9, 3.05]</v>
      </c>
      <c r="BS13" s="1" t="str">
        <f t="shared" ref="BS13:BS27" si="12">BN65</f>
        <v>[129.8, 5.49]</v>
      </c>
      <c r="BU13" s="1" t="str">
        <f>"["&amp;BQ13&amp;", "&amp;BR13&amp;", "&amp;BS13&amp;"]"&amp;", "</f>
        <v xml:space="preserve">[[37.3, 1.83], [64.9, 3.05], [129.8, 5.49]], </v>
      </c>
      <c r="BW13" s="118" t="s">
        <v>25</v>
      </c>
      <c r="BX13" s="123">
        <v>1.3601118666396272</v>
      </c>
      <c r="BY13" s="122">
        <v>9.8441805090929169</v>
      </c>
      <c r="BZ13" s="122">
        <v>3.2637960295067217</v>
      </c>
      <c r="CA13" s="122">
        <v>6.9994076769828526</v>
      </c>
      <c r="CB13" s="122">
        <v>6.8713618281504472</v>
      </c>
      <c r="CC13" s="122">
        <v>5.9511558566494083</v>
      </c>
      <c r="CD13" s="122">
        <v>5.9565561502558664</v>
      </c>
      <c r="CE13" s="122">
        <v>7.1255068254391363</v>
      </c>
      <c r="CF13" s="122">
        <v>3.4271438772287635</v>
      </c>
      <c r="CG13" s="122">
        <v>8.2081164703856242</v>
      </c>
      <c r="CH13" s="122">
        <v>4.165469674079036</v>
      </c>
      <c r="CI13" s="122">
        <v>4.1302381867337505</v>
      </c>
      <c r="CJ13" s="122">
        <v>3.6277624530996819</v>
      </c>
      <c r="CK13" s="122">
        <v>3.186846218133609</v>
      </c>
      <c r="CL13" s="122">
        <v>6.4537923304745926</v>
      </c>
      <c r="CM13" s="122">
        <v>9.1266762533436765</v>
      </c>
      <c r="CN13" s="122">
        <v>3.5702041422923738</v>
      </c>
      <c r="CO13" s="122">
        <v>7.3389242981290428</v>
      </c>
      <c r="CP13" s="122">
        <v>0.9814064627511232</v>
      </c>
      <c r="CQ13" s="124">
        <v>4.0435409740764294</v>
      </c>
      <c r="CS13" s="128">
        <f>ROUND(BX13,3)</f>
        <v>1.36</v>
      </c>
      <c r="CT13" s="128">
        <f t="shared" ref="CT13:DL26" si="13">ROUND(BY13,3)</f>
        <v>9.8439999999999994</v>
      </c>
      <c r="CU13" s="128">
        <f t="shared" si="13"/>
        <v>3.2639999999999998</v>
      </c>
      <c r="CV13" s="128">
        <f t="shared" si="13"/>
        <v>6.9989999999999997</v>
      </c>
      <c r="CW13" s="128">
        <f t="shared" si="13"/>
        <v>6.8710000000000004</v>
      </c>
      <c r="CX13" s="128">
        <f t="shared" si="13"/>
        <v>5.9509999999999996</v>
      </c>
      <c r="CY13" s="128">
        <f t="shared" si="13"/>
        <v>5.9569999999999999</v>
      </c>
      <c r="CZ13" s="128">
        <f t="shared" si="13"/>
        <v>7.1260000000000003</v>
      </c>
      <c r="DA13" s="128">
        <f t="shared" si="13"/>
        <v>3.427</v>
      </c>
      <c r="DB13" s="128">
        <f t="shared" si="13"/>
        <v>8.2080000000000002</v>
      </c>
      <c r="DC13" s="128">
        <f t="shared" si="13"/>
        <v>4.165</v>
      </c>
      <c r="DD13" s="128">
        <f t="shared" si="13"/>
        <v>4.13</v>
      </c>
      <c r="DE13" s="128">
        <f t="shared" si="13"/>
        <v>3.6280000000000001</v>
      </c>
      <c r="DF13" s="128">
        <f t="shared" si="13"/>
        <v>3.1869999999999998</v>
      </c>
      <c r="DG13" s="128">
        <f t="shared" si="13"/>
        <v>6.4539999999999997</v>
      </c>
      <c r="DH13" s="128">
        <f t="shared" si="13"/>
        <v>9.1270000000000007</v>
      </c>
      <c r="DI13" s="128">
        <f t="shared" si="13"/>
        <v>3.57</v>
      </c>
      <c r="DJ13" s="128">
        <f t="shared" si="13"/>
        <v>7.3390000000000004</v>
      </c>
      <c r="DK13" s="128">
        <f t="shared" si="13"/>
        <v>0.98099999999999998</v>
      </c>
      <c r="DL13" s="128">
        <f t="shared" si="13"/>
        <v>4.0439999999999996</v>
      </c>
      <c r="DN13" s="1" t="str">
        <f>"["&amp;CS13&amp;$CR$10&amp;CT13&amp;$CR$10&amp;CU13&amp;$CR$10&amp;CV13&amp;$CR$10&amp;CW13&amp;$CR$10&amp;CX13&amp;$CR$10&amp;CY13&amp;$CR$10&amp;CZ13&amp;$CR$10&amp;DA13&amp;$CR$10&amp;DB13&amp;$CR$10&amp;DC13&amp;$CR$10&amp;DD13&amp;$CR$10&amp;DE13&amp;$CR$10&amp;DF13&amp;$CR$10&amp;DG13&amp;$CR$10&amp;DH13&amp;$CR$10&amp;DI13&amp;$CR$10&amp;DJ13&amp;$CR$10&amp;DK13&amp;$CR$10&amp;DL13&amp;"]"&amp;","</f>
        <v>[1,36, 9,844, 3,264, 6,999, 6,871, 5,951, 5,957, 7,126, 3,427, 8,208, 4,165, 4,13, 3,628, 3,187, 6,454, 9,127, 3,57, 7,339, 0,981, 4,044],</v>
      </c>
    </row>
    <row r="14" spans="1:118" x14ac:dyDescent="0.35">
      <c r="B14" s="13">
        <v>2</v>
      </c>
      <c r="C14" s="46" t="s">
        <v>26</v>
      </c>
      <c r="D14" s="47"/>
      <c r="E14" s="47"/>
      <c r="F14" s="47"/>
      <c r="G14" s="48"/>
      <c r="H14" s="2">
        <v>5604</v>
      </c>
      <c r="I14" s="49">
        <f t="shared" ref="I14:I27" si="14">H14/$H$28</f>
        <v>7.4719999999999995E-2</v>
      </c>
      <c r="J14" s="50"/>
      <c r="K14" s="51"/>
      <c r="L14" s="51">
        <f t="shared" si="0"/>
        <v>6.9841515196169999</v>
      </c>
      <c r="M14" s="52">
        <f t="shared" si="0"/>
        <v>13.96817299023356</v>
      </c>
      <c r="N14" s="53"/>
      <c r="O14" s="54"/>
      <c r="Q14" s="13">
        <v>2</v>
      </c>
      <c r="R14" s="111" t="str">
        <f t="shared" ref="R14:R27" si="15">C14</f>
        <v>Mahalle 2</v>
      </c>
      <c r="S14" s="109"/>
      <c r="T14" s="47"/>
      <c r="U14" s="47"/>
      <c r="V14" s="48"/>
      <c r="W14" s="2">
        <v>3100</v>
      </c>
      <c r="X14" s="49">
        <f t="shared" ref="X14:X27" si="16">I14</f>
        <v>7.4719999999999995E-2</v>
      </c>
      <c r="Y14" s="55"/>
      <c r="Z14" s="56"/>
      <c r="AA14" s="56">
        <f t="shared" si="1"/>
        <v>7</v>
      </c>
      <c r="AB14" s="57">
        <f t="shared" si="2"/>
        <v>14</v>
      </c>
      <c r="AC14" s="58"/>
      <c r="AD14" s="59"/>
      <c r="AH14" s="7"/>
      <c r="AI14" s="7"/>
      <c r="AJ14" s="7"/>
      <c r="AK14" s="7"/>
      <c r="AL14" s="7">
        <f t="shared" si="3"/>
        <v>7</v>
      </c>
      <c r="AM14" s="7">
        <f t="shared" si="4"/>
        <v>0</v>
      </c>
      <c r="AN14" s="1">
        <f t="shared" si="5"/>
        <v>11.200000000000001</v>
      </c>
      <c r="AO14" s="1">
        <f t="shared" si="6"/>
        <v>2.8000000000000003</v>
      </c>
      <c r="AW14" s="7"/>
      <c r="AX14" s="7"/>
      <c r="AY14" s="7"/>
      <c r="AZ14" s="7"/>
      <c r="BA14" s="7">
        <f t="shared" si="7"/>
        <v>7</v>
      </c>
      <c r="BB14" s="7">
        <f t="shared" si="8"/>
        <v>0</v>
      </c>
      <c r="BC14" s="7">
        <f t="shared" si="9"/>
        <v>11</v>
      </c>
      <c r="BD14" s="7">
        <f t="shared" si="10"/>
        <v>3</v>
      </c>
      <c r="BE14" s="7"/>
      <c r="BF14" s="7"/>
      <c r="BG14" s="7"/>
      <c r="BH14" s="7"/>
      <c r="BJ14" s="1">
        <v>2</v>
      </c>
      <c r="BK14" s="1">
        <f t="shared" ref="BK14:BK27" si="17">SUM($BA$12*BA14,$BC$12*BC14)</f>
        <v>40.049999999999997</v>
      </c>
      <c r="BL14" s="1">
        <f t="shared" ref="BL14:BL27" si="18">SUM($BB$12*BB14,$BD$12*BD14)</f>
        <v>1.83</v>
      </c>
      <c r="BN14" s="1" t="str">
        <f t="shared" ref="BN14:BN27" si="19">"["&amp;BK14&amp;", "&amp;BL14&amp;"]"</f>
        <v>[40.05, 1.83]</v>
      </c>
      <c r="BQ14" s="1" t="str">
        <f t="shared" ref="BQ14:BQ27" si="20">BN14</f>
        <v>[40.05, 1.83]</v>
      </c>
      <c r="BR14" s="1" t="str">
        <f t="shared" si="11"/>
        <v>[69.05, 3.05]</v>
      </c>
      <c r="BS14" s="1" t="str">
        <f t="shared" si="12"/>
        <v>[136.7, 5.49]</v>
      </c>
      <c r="BU14" s="1" t="str">
        <f t="shared" ref="BU14:BU27" si="21">"["&amp;BQ14&amp;", "&amp;BR14&amp;", "&amp;BS14&amp;"]"&amp;", "</f>
        <v xml:space="preserve">[[40.05, 1.83], [69.05, 3.05], [136.7, 5.49]], </v>
      </c>
      <c r="BW14" s="119" t="s">
        <v>26</v>
      </c>
      <c r="BX14" s="123">
        <v>8.7189341366308124</v>
      </c>
      <c r="BY14" s="122">
        <v>8.7198681627362191</v>
      </c>
      <c r="BZ14" s="122">
        <v>7.5703545243575832</v>
      </c>
      <c r="CA14" s="122">
        <v>6.8247052461031386</v>
      </c>
      <c r="CB14" s="122">
        <v>6.2015767791610656</v>
      </c>
      <c r="CC14" s="122">
        <v>7.4497288485640754</v>
      </c>
      <c r="CD14" s="122">
        <v>2.4292570358589938</v>
      </c>
      <c r="CE14" s="122">
        <v>7.9202977499639253</v>
      </c>
      <c r="CF14" s="122">
        <v>1.843091355531834</v>
      </c>
      <c r="CG14" s="122">
        <v>6.9725463422589007</v>
      </c>
      <c r="CH14" s="122">
        <v>0.78738024540476181</v>
      </c>
      <c r="CI14" s="122">
        <v>0.45147510187239837</v>
      </c>
      <c r="CJ14" s="122">
        <v>9.5190323023020191</v>
      </c>
      <c r="CK14" s="122">
        <v>5.8569017810501833</v>
      </c>
      <c r="CL14" s="122">
        <v>7.536505884978558</v>
      </c>
      <c r="CM14" s="122">
        <v>0.30132807674345341</v>
      </c>
      <c r="CN14" s="122">
        <v>3.5558514153826373</v>
      </c>
      <c r="CO14" s="122">
        <v>7.9320009939082166</v>
      </c>
      <c r="CP14" s="122">
        <v>0.76629705925294167</v>
      </c>
      <c r="CQ14" s="124">
        <v>3.1302430780782595</v>
      </c>
      <c r="CS14" s="128">
        <f t="shared" ref="CS14:CS27" si="22">ROUND(BX14,3)</f>
        <v>8.7189999999999994</v>
      </c>
      <c r="CT14" s="128">
        <f t="shared" si="13"/>
        <v>8.7200000000000006</v>
      </c>
      <c r="CU14" s="128">
        <f t="shared" si="13"/>
        <v>7.57</v>
      </c>
      <c r="CV14" s="128">
        <f t="shared" si="13"/>
        <v>6.8250000000000002</v>
      </c>
      <c r="CW14" s="128">
        <f t="shared" si="13"/>
        <v>6.202</v>
      </c>
      <c r="CX14" s="128">
        <f t="shared" si="13"/>
        <v>7.45</v>
      </c>
      <c r="CY14" s="128">
        <f t="shared" si="13"/>
        <v>2.4289999999999998</v>
      </c>
      <c r="CZ14" s="128">
        <f t="shared" si="13"/>
        <v>7.92</v>
      </c>
      <c r="DA14" s="128">
        <f t="shared" si="13"/>
        <v>1.843</v>
      </c>
      <c r="DB14" s="128">
        <f t="shared" si="13"/>
        <v>6.9729999999999999</v>
      </c>
      <c r="DC14" s="128">
        <f t="shared" si="13"/>
        <v>0.78700000000000003</v>
      </c>
      <c r="DD14" s="128">
        <f t="shared" si="13"/>
        <v>0.45100000000000001</v>
      </c>
      <c r="DE14" s="128">
        <f t="shared" si="13"/>
        <v>9.5190000000000001</v>
      </c>
      <c r="DF14" s="128">
        <f t="shared" si="13"/>
        <v>5.8570000000000002</v>
      </c>
      <c r="DG14" s="128">
        <f t="shared" si="13"/>
        <v>7.5369999999999999</v>
      </c>
      <c r="DH14" s="128">
        <f t="shared" si="13"/>
        <v>0.30099999999999999</v>
      </c>
      <c r="DI14" s="128">
        <f t="shared" si="13"/>
        <v>3.556</v>
      </c>
      <c r="DJ14" s="128">
        <f t="shared" si="13"/>
        <v>7.9320000000000004</v>
      </c>
      <c r="DK14" s="128">
        <f t="shared" si="13"/>
        <v>0.76600000000000001</v>
      </c>
      <c r="DL14" s="128">
        <f t="shared" si="13"/>
        <v>3.13</v>
      </c>
      <c r="DN14" s="1" t="str">
        <f t="shared" ref="DN14:DN27" si="23">"["&amp;CS14&amp;$CR$10&amp;CT14&amp;$CR$10&amp;CU14&amp;$CR$10&amp;CV14&amp;$CR$10&amp;CW14&amp;$CR$10&amp;CX14&amp;$CR$10&amp;CY14&amp;$CR$10&amp;CZ14&amp;$CR$10&amp;DA14&amp;$CR$10&amp;DB14&amp;$CR$10&amp;DC14&amp;$CR$10&amp;DD14&amp;$CR$10&amp;DE14&amp;$CR$10&amp;DF14&amp;$CR$10&amp;DG14&amp;$CR$10&amp;DH14&amp;$CR$10&amp;DI14&amp;$CR$10&amp;DJ14&amp;$CR$10&amp;DK14&amp;$CR$10&amp;DL14&amp;"]"&amp;","</f>
        <v>[8,719, 8,72, 7,57, 6,825, 6,202, 7,45, 2,429, 7,92, 1,843, 6,973, 0,787, 0,451, 9,519, 5,857, 7,537, 0,301, 3,556, 7,932, 0,766, 3,13],</v>
      </c>
    </row>
    <row r="15" spans="1:118" x14ac:dyDescent="0.35">
      <c r="B15" s="13">
        <v>3</v>
      </c>
      <c r="C15" s="60" t="s">
        <v>27</v>
      </c>
      <c r="D15" s="47"/>
      <c r="E15" s="47"/>
      <c r="F15" s="47"/>
      <c r="G15" s="48"/>
      <c r="H15" s="2">
        <v>4883</v>
      </c>
      <c r="I15" s="49">
        <f t="shared" si="14"/>
        <v>6.510666666666666E-2</v>
      </c>
      <c r="J15" s="50"/>
      <c r="K15" s="51"/>
      <c r="L15" s="51">
        <f t="shared" si="0"/>
        <v>6.0855838455192384</v>
      </c>
      <c r="M15" s="52">
        <f t="shared" si="0"/>
        <v>12.171054373895515</v>
      </c>
      <c r="N15" s="53"/>
      <c r="O15" s="54"/>
      <c r="Q15" s="13">
        <v>3</v>
      </c>
      <c r="R15" s="112" t="str">
        <f t="shared" si="15"/>
        <v>Mahalle 3</v>
      </c>
      <c r="S15" s="109"/>
      <c r="T15" s="47"/>
      <c r="U15" s="47"/>
      <c r="V15" s="48"/>
      <c r="W15" s="2">
        <v>3237</v>
      </c>
      <c r="X15" s="49">
        <f t="shared" si="16"/>
        <v>6.510666666666666E-2</v>
      </c>
      <c r="Y15" s="55"/>
      <c r="Z15" s="56"/>
      <c r="AA15" s="56">
        <f t="shared" si="1"/>
        <v>6</v>
      </c>
      <c r="AB15" s="57">
        <f t="shared" si="2"/>
        <v>12</v>
      </c>
      <c r="AC15" s="58"/>
      <c r="AD15" s="59"/>
      <c r="AH15" s="7"/>
      <c r="AI15" s="7"/>
      <c r="AJ15" s="7"/>
      <c r="AK15" s="7"/>
      <c r="AL15" s="7">
        <f t="shared" si="3"/>
        <v>6</v>
      </c>
      <c r="AM15" s="7">
        <f t="shared" si="4"/>
        <v>0</v>
      </c>
      <c r="AN15" s="1">
        <f t="shared" si="5"/>
        <v>9.6000000000000014</v>
      </c>
      <c r="AO15" s="1">
        <f t="shared" si="6"/>
        <v>2.4000000000000004</v>
      </c>
      <c r="AW15" s="7"/>
      <c r="AX15" s="7"/>
      <c r="AY15" s="7"/>
      <c r="AZ15" s="7"/>
      <c r="BA15" s="7">
        <f t="shared" si="7"/>
        <v>6</v>
      </c>
      <c r="BB15" s="7">
        <f t="shared" si="8"/>
        <v>0</v>
      </c>
      <c r="BC15" s="7">
        <f t="shared" si="9"/>
        <v>10</v>
      </c>
      <c r="BD15" s="7">
        <f t="shared" si="10"/>
        <v>2</v>
      </c>
      <c r="BE15" s="7"/>
      <c r="BF15" s="7"/>
      <c r="BG15" s="7"/>
      <c r="BH15" s="7"/>
      <c r="BJ15" s="1">
        <v>3</v>
      </c>
      <c r="BK15" s="1">
        <f t="shared" si="17"/>
        <v>35.9</v>
      </c>
      <c r="BL15" s="1">
        <f t="shared" si="18"/>
        <v>1.22</v>
      </c>
      <c r="BN15" s="1" t="str">
        <f t="shared" si="19"/>
        <v>[35.9, 1.22]</v>
      </c>
      <c r="BQ15" s="1" t="str">
        <f t="shared" si="20"/>
        <v>[35.9, 1.22]</v>
      </c>
      <c r="BR15" s="1" t="str">
        <f t="shared" si="11"/>
        <v>[60.75, 2.44]</v>
      </c>
      <c r="BS15" s="1" t="str">
        <f t="shared" si="12"/>
        <v>[118.75, 4.88]</v>
      </c>
      <c r="BU15" s="1" t="str">
        <f t="shared" si="21"/>
        <v xml:space="preserve">[[35.9, 1.22], [60.75, 2.44], [118.75, 4.88]], </v>
      </c>
      <c r="BW15" s="120" t="s">
        <v>27</v>
      </c>
      <c r="BX15" s="123">
        <v>4.0219761076150409</v>
      </c>
      <c r="BY15" s="122">
        <v>7.7045754249125276</v>
      </c>
      <c r="BZ15" s="122">
        <v>6.350321108972226</v>
      </c>
      <c r="CA15" s="122">
        <v>0.8210692763812466</v>
      </c>
      <c r="CB15" s="122">
        <v>5.3246449095656363</v>
      </c>
      <c r="CC15" s="122">
        <v>9.9638482538170763</v>
      </c>
      <c r="CD15" s="122">
        <v>1.1499561656697832</v>
      </c>
      <c r="CE15" s="122">
        <v>5.8686619091884769</v>
      </c>
      <c r="CF15" s="122">
        <v>8.3437797195392207</v>
      </c>
      <c r="CG15" s="122">
        <v>0.70476777209888986</v>
      </c>
      <c r="CH15" s="122">
        <v>2.4051302130227601</v>
      </c>
      <c r="CI15" s="122">
        <v>7.5671242427847645</v>
      </c>
      <c r="CJ15" s="122">
        <v>0.3389881221219726</v>
      </c>
      <c r="CK15" s="122">
        <v>5.7014537257955489</v>
      </c>
      <c r="CL15" s="122">
        <v>7.1549450535190608</v>
      </c>
      <c r="CM15" s="122">
        <v>7.8197481548856569</v>
      </c>
      <c r="CN15" s="122">
        <v>1.1275072781238604</v>
      </c>
      <c r="CO15" s="122">
        <v>3.1044587403872717</v>
      </c>
      <c r="CP15" s="122">
        <v>4.7869063944043644</v>
      </c>
      <c r="CQ15" s="124">
        <v>1.5034906622828725</v>
      </c>
      <c r="CS15" s="128">
        <f t="shared" si="22"/>
        <v>4.0220000000000002</v>
      </c>
      <c r="CT15" s="128">
        <f t="shared" si="13"/>
        <v>7.7050000000000001</v>
      </c>
      <c r="CU15" s="128">
        <f t="shared" si="13"/>
        <v>6.35</v>
      </c>
      <c r="CV15" s="128">
        <f t="shared" si="13"/>
        <v>0.82099999999999995</v>
      </c>
      <c r="CW15" s="128">
        <f t="shared" si="13"/>
        <v>5.3250000000000002</v>
      </c>
      <c r="CX15" s="128">
        <f t="shared" si="13"/>
        <v>9.9640000000000004</v>
      </c>
      <c r="CY15" s="128">
        <f t="shared" si="13"/>
        <v>1.1499999999999999</v>
      </c>
      <c r="CZ15" s="128">
        <f t="shared" si="13"/>
        <v>5.8689999999999998</v>
      </c>
      <c r="DA15" s="128">
        <f t="shared" si="13"/>
        <v>8.3439999999999994</v>
      </c>
      <c r="DB15" s="128">
        <f t="shared" si="13"/>
        <v>0.70499999999999996</v>
      </c>
      <c r="DC15" s="128">
        <f t="shared" si="13"/>
        <v>2.4049999999999998</v>
      </c>
      <c r="DD15" s="128">
        <f t="shared" si="13"/>
        <v>7.5670000000000002</v>
      </c>
      <c r="DE15" s="128">
        <f t="shared" si="13"/>
        <v>0.33900000000000002</v>
      </c>
      <c r="DF15" s="128">
        <f t="shared" si="13"/>
        <v>5.7009999999999996</v>
      </c>
      <c r="DG15" s="128">
        <f t="shared" si="13"/>
        <v>7.1550000000000002</v>
      </c>
      <c r="DH15" s="128">
        <f t="shared" si="13"/>
        <v>7.82</v>
      </c>
      <c r="DI15" s="128">
        <f t="shared" si="13"/>
        <v>1.1279999999999999</v>
      </c>
      <c r="DJ15" s="128">
        <f t="shared" si="13"/>
        <v>3.1040000000000001</v>
      </c>
      <c r="DK15" s="128">
        <f t="shared" si="13"/>
        <v>4.7869999999999999</v>
      </c>
      <c r="DL15" s="128">
        <f t="shared" si="13"/>
        <v>1.5029999999999999</v>
      </c>
      <c r="DN15" s="1" t="str">
        <f t="shared" si="23"/>
        <v>[4,022, 7,705, 6,35, 0,821, 5,325, 9,964, 1,15, 5,869, 8,344, 0,705, 2,405, 7,567, 0,339, 5,701, 7,155, 7,82, 1,128, 3,104, 4,787, 1,503],</v>
      </c>
    </row>
    <row r="16" spans="1:118" x14ac:dyDescent="0.35">
      <c r="B16" s="13">
        <v>4</v>
      </c>
      <c r="C16" s="60" t="s">
        <v>28</v>
      </c>
      <c r="D16" s="47"/>
      <c r="E16" s="47"/>
      <c r="F16" s="47"/>
      <c r="G16" s="48"/>
      <c r="H16" s="2">
        <v>3234</v>
      </c>
      <c r="I16" s="49">
        <f t="shared" si="14"/>
        <v>4.3119999999999999E-2</v>
      </c>
      <c r="J16" s="50"/>
      <c r="K16" s="51"/>
      <c r="L16" s="51">
        <f t="shared" si="0"/>
        <v>4.0304685964385047</v>
      </c>
      <c r="M16" s="52">
        <f t="shared" si="0"/>
        <v>8.060862143186176</v>
      </c>
      <c r="N16" s="53"/>
      <c r="O16" s="54"/>
      <c r="Q16" s="13">
        <v>4</v>
      </c>
      <c r="R16" s="112" t="str">
        <f t="shared" si="15"/>
        <v>Mahalle 4</v>
      </c>
      <c r="S16" s="109"/>
      <c r="T16" s="47"/>
      <c r="U16" s="47"/>
      <c r="V16" s="48"/>
      <c r="W16" s="2">
        <v>4216</v>
      </c>
      <c r="X16" s="49">
        <f t="shared" si="16"/>
        <v>4.3119999999999999E-2</v>
      </c>
      <c r="Y16" s="55"/>
      <c r="Z16" s="56"/>
      <c r="AA16" s="56">
        <f t="shared" si="1"/>
        <v>4</v>
      </c>
      <c r="AB16" s="57">
        <f t="shared" si="2"/>
        <v>8</v>
      </c>
      <c r="AC16" s="58"/>
      <c r="AD16" s="59"/>
      <c r="AH16" s="7"/>
      <c r="AI16" s="7"/>
      <c r="AJ16" s="7"/>
      <c r="AK16" s="7"/>
      <c r="AL16" s="7">
        <f t="shared" si="3"/>
        <v>4</v>
      </c>
      <c r="AM16" s="7">
        <f t="shared" si="4"/>
        <v>0</v>
      </c>
      <c r="AN16" s="1">
        <f t="shared" si="5"/>
        <v>6.4</v>
      </c>
      <c r="AO16" s="1">
        <f t="shared" si="6"/>
        <v>1.6</v>
      </c>
      <c r="AW16" s="7"/>
      <c r="AX16" s="7"/>
      <c r="AY16" s="7"/>
      <c r="AZ16" s="7"/>
      <c r="BA16" s="7">
        <f t="shared" si="7"/>
        <v>4</v>
      </c>
      <c r="BB16" s="7">
        <f t="shared" si="8"/>
        <v>0</v>
      </c>
      <c r="BC16" s="7">
        <f t="shared" si="9"/>
        <v>6</v>
      </c>
      <c r="BD16" s="7">
        <f t="shared" si="10"/>
        <v>2</v>
      </c>
      <c r="BE16" s="7"/>
      <c r="BF16" s="7"/>
      <c r="BG16" s="7"/>
      <c r="BH16" s="7"/>
      <c r="BJ16" s="1">
        <v>4</v>
      </c>
      <c r="BK16" s="1">
        <f t="shared" si="17"/>
        <v>22.1</v>
      </c>
      <c r="BL16" s="1">
        <f t="shared" si="18"/>
        <v>1.22</v>
      </c>
      <c r="BN16" s="1" t="str">
        <f t="shared" si="19"/>
        <v>[22.1, 1.22]</v>
      </c>
      <c r="BQ16" s="1" t="str">
        <f t="shared" si="20"/>
        <v>[22.1, 1.22]</v>
      </c>
      <c r="BR16" s="1" t="str">
        <f t="shared" si="11"/>
        <v>[40.05, 1.83]</v>
      </c>
      <c r="BS16" s="1" t="str">
        <f t="shared" si="12"/>
        <v>[78.7, 3.05]</v>
      </c>
      <c r="BU16" s="1" t="str">
        <f t="shared" si="21"/>
        <v xml:space="preserve">[[22.1, 1.22], [40.05, 1.83], [78.7, 3.05]], </v>
      </c>
      <c r="BW16" s="119" t="s">
        <v>28</v>
      </c>
      <c r="BX16" s="123">
        <v>5.008008120272609</v>
      </c>
      <c r="BY16" s="122">
        <v>0.47935173772548967</v>
      </c>
      <c r="BZ16" s="122">
        <v>4.2502084885866669</v>
      </c>
      <c r="CA16" s="122">
        <v>9.1718315934419756</v>
      </c>
      <c r="CB16" s="122">
        <v>0.9368085969412776</v>
      </c>
      <c r="CC16" s="122">
        <v>6.8004563241134832</v>
      </c>
      <c r="CD16" s="122">
        <v>5.5196469032950821</v>
      </c>
      <c r="CE16" s="122">
        <v>9.511688025177266</v>
      </c>
      <c r="CF16" s="122">
        <v>3.8944141261900023</v>
      </c>
      <c r="CG16" s="122">
        <v>3.0810418424479136</v>
      </c>
      <c r="CH16" s="122">
        <v>6.5322130487673888</v>
      </c>
      <c r="CI16" s="122">
        <v>8.9073429195668758</v>
      </c>
      <c r="CJ16" s="122">
        <v>8.4728318036134489</v>
      </c>
      <c r="CK16" s="122">
        <v>9.9049143109525275</v>
      </c>
      <c r="CL16" s="122">
        <v>1.0333925694358093</v>
      </c>
      <c r="CM16" s="122">
        <v>4.5775876658298102</v>
      </c>
      <c r="CN16" s="122">
        <v>8.2010499905888086</v>
      </c>
      <c r="CO16" s="122">
        <v>9.2538916917077234</v>
      </c>
      <c r="CP16" s="122">
        <v>5.9294257123914118E-2</v>
      </c>
      <c r="CQ16" s="124">
        <v>2.3192119097346087E-2</v>
      </c>
      <c r="CS16" s="128">
        <f t="shared" si="22"/>
        <v>5.008</v>
      </c>
      <c r="CT16" s="128">
        <f t="shared" si="13"/>
        <v>0.47899999999999998</v>
      </c>
      <c r="CU16" s="128">
        <f t="shared" si="13"/>
        <v>4.25</v>
      </c>
      <c r="CV16" s="128">
        <f t="shared" si="13"/>
        <v>9.1720000000000006</v>
      </c>
      <c r="CW16" s="128">
        <f t="shared" si="13"/>
        <v>0.93700000000000006</v>
      </c>
      <c r="CX16" s="128">
        <f t="shared" si="13"/>
        <v>6.8</v>
      </c>
      <c r="CY16" s="128">
        <f t="shared" si="13"/>
        <v>5.52</v>
      </c>
      <c r="CZ16" s="128">
        <f t="shared" si="13"/>
        <v>9.5120000000000005</v>
      </c>
      <c r="DA16" s="128">
        <f t="shared" si="13"/>
        <v>3.8940000000000001</v>
      </c>
      <c r="DB16" s="128">
        <f t="shared" si="13"/>
        <v>3.081</v>
      </c>
      <c r="DC16" s="128">
        <f t="shared" si="13"/>
        <v>6.532</v>
      </c>
      <c r="DD16" s="128">
        <f t="shared" si="13"/>
        <v>8.907</v>
      </c>
      <c r="DE16" s="128">
        <f t="shared" si="13"/>
        <v>8.4730000000000008</v>
      </c>
      <c r="DF16" s="128">
        <f t="shared" si="13"/>
        <v>9.9049999999999994</v>
      </c>
      <c r="DG16" s="128">
        <f t="shared" si="13"/>
        <v>1.0329999999999999</v>
      </c>
      <c r="DH16" s="128">
        <f t="shared" si="13"/>
        <v>4.5780000000000003</v>
      </c>
      <c r="DI16" s="128">
        <f t="shared" si="13"/>
        <v>8.2010000000000005</v>
      </c>
      <c r="DJ16" s="128">
        <f t="shared" si="13"/>
        <v>9.2539999999999996</v>
      </c>
      <c r="DK16" s="128">
        <f t="shared" si="13"/>
        <v>5.8999999999999997E-2</v>
      </c>
      <c r="DL16" s="128">
        <f t="shared" si="13"/>
        <v>2.3E-2</v>
      </c>
      <c r="DN16" s="1" t="str">
        <f t="shared" si="23"/>
        <v>[5,008, 0,479, 4,25, 9,172, 0,937, 6,8, 5,52, 9,512, 3,894, 3,081, 6,532, 8,907, 8,473, 9,905, 1,033, 4,578, 8,201, 9,254, 0,059, 0,023],</v>
      </c>
    </row>
    <row r="17" spans="2:118" x14ac:dyDescent="0.35">
      <c r="B17" s="13">
        <v>5</v>
      </c>
      <c r="C17" s="46" t="s">
        <v>29</v>
      </c>
      <c r="D17" s="47"/>
      <c r="E17" s="47"/>
      <c r="F17" s="47"/>
      <c r="G17" s="48"/>
      <c r="H17" s="2">
        <v>5743</v>
      </c>
      <c r="I17" s="49">
        <f t="shared" si="14"/>
        <v>7.6573333333333327E-2</v>
      </c>
      <c r="J17" s="50"/>
      <c r="K17" s="51"/>
      <c r="L17" s="51">
        <f t="shared" si="0"/>
        <v>7.1573843999215621</v>
      </c>
      <c r="M17" s="52">
        <f t="shared" si="0"/>
        <v>14.314635525144777</v>
      </c>
      <c r="N17" s="53"/>
      <c r="O17" s="54"/>
      <c r="Q17" s="13">
        <v>5</v>
      </c>
      <c r="R17" s="111" t="str">
        <f t="shared" si="15"/>
        <v>Mahalle 5</v>
      </c>
      <c r="S17" s="109"/>
      <c r="T17" s="47"/>
      <c r="U17" s="47"/>
      <c r="V17" s="48"/>
      <c r="W17" s="2">
        <v>3315</v>
      </c>
      <c r="X17" s="49">
        <f t="shared" si="16"/>
        <v>7.6573333333333327E-2</v>
      </c>
      <c r="Y17" s="55"/>
      <c r="Z17" s="56"/>
      <c r="AA17" s="56">
        <f t="shared" si="1"/>
        <v>7</v>
      </c>
      <c r="AB17" s="57">
        <f t="shared" si="2"/>
        <v>14</v>
      </c>
      <c r="AC17" s="58"/>
      <c r="AD17" s="59"/>
      <c r="AH17" s="7"/>
      <c r="AI17" s="7"/>
      <c r="AJ17" s="7"/>
      <c r="AK17" s="7"/>
      <c r="AL17" s="7">
        <f t="shared" si="3"/>
        <v>7</v>
      </c>
      <c r="AM17" s="7">
        <f t="shared" si="4"/>
        <v>0</v>
      </c>
      <c r="AN17" s="1">
        <f t="shared" si="5"/>
        <v>11.200000000000001</v>
      </c>
      <c r="AO17" s="1">
        <f t="shared" si="6"/>
        <v>2.8000000000000003</v>
      </c>
      <c r="AW17" s="7"/>
      <c r="AX17" s="7"/>
      <c r="AY17" s="7"/>
      <c r="AZ17" s="7"/>
      <c r="BA17" s="7">
        <f t="shared" si="7"/>
        <v>7</v>
      </c>
      <c r="BB17" s="7">
        <f t="shared" si="8"/>
        <v>0</v>
      </c>
      <c r="BC17" s="7">
        <f t="shared" si="9"/>
        <v>11</v>
      </c>
      <c r="BD17" s="7">
        <f t="shared" si="10"/>
        <v>3</v>
      </c>
      <c r="BE17" s="7"/>
      <c r="BF17" s="7"/>
      <c r="BG17" s="7"/>
      <c r="BH17" s="7"/>
      <c r="BJ17" s="1">
        <v>5</v>
      </c>
      <c r="BK17" s="1">
        <f t="shared" si="17"/>
        <v>40.049999999999997</v>
      </c>
      <c r="BL17" s="1">
        <f t="shared" si="18"/>
        <v>1.83</v>
      </c>
      <c r="BN17" s="1" t="str">
        <f t="shared" si="19"/>
        <v>[40.05, 1.83]</v>
      </c>
      <c r="BQ17" s="1" t="str">
        <f t="shared" si="20"/>
        <v>[40.05, 1.83]</v>
      </c>
      <c r="BR17" s="1" t="str">
        <f t="shared" si="11"/>
        <v>[69.05, 3.05]</v>
      </c>
      <c r="BS17" s="1" t="str">
        <f t="shared" si="12"/>
        <v>[138.1, 6.1]</v>
      </c>
      <c r="BU17" s="1" t="str">
        <f t="shared" si="21"/>
        <v xml:space="preserve">[[40.05, 1.83], [69.05, 3.05], [138.1, 6.1]], </v>
      </c>
      <c r="BW17" s="120" t="s">
        <v>29</v>
      </c>
      <c r="BX17" s="123">
        <v>7.0920102646079419</v>
      </c>
      <c r="BY17" s="122">
        <v>8.8141358063056625</v>
      </c>
      <c r="BZ17" s="122">
        <v>8.0301606624385595</v>
      </c>
      <c r="CA17" s="122">
        <v>1.8345204969520401</v>
      </c>
      <c r="CB17" s="122">
        <v>8.9506507158796929</v>
      </c>
      <c r="CC17" s="122">
        <v>6.8465942089170708</v>
      </c>
      <c r="CD17" s="122">
        <v>5.3872413527606575</v>
      </c>
      <c r="CE17" s="122">
        <v>4.7576528993570815</v>
      </c>
      <c r="CF17" s="122">
        <v>2.5798688813846118</v>
      </c>
      <c r="CG17" s="122">
        <v>1.7521412411773762</v>
      </c>
      <c r="CH17" s="122">
        <v>7.5293272392481896</v>
      </c>
      <c r="CI17" s="122">
        <v>7.0884644720073773</v>
      </c>
      <c r="CJ17" s="122">
        <v>5.0676193341873095</v>
      </c>
      <c r="CK17" s="122">
        <v>7.7852167179739826</v>
      </c>
      <c r="CL17" s="122">
        <v>0.24419108121987998</v>
      </c>
      <c r="CM17" s="122">
        <v>6.1436839938347951</v>
      </c>
      <c r="CN17" s="122">
        <v>5.6442366872966439</v>
      </c>
      <c r="CO17" s="122">
        <v>5.833328597933086</v>
      </c>
      <c r="CP17" s="122">
        <v>0.57476958510156662</v>
      </c>
      <c r="CQ17" s="124">
        <v>9.2371914589268336</v>
      </c>
      <c r="CS17" s="128">
        <f t="shared" si="22"/>
        <v>7.0919999999999996</v>
      </c>
      <c r="CT17" s="128">
        <f t="shared" si="13"/>
        <v>8.8140000000000001</v>
      </c>
      <c r="CU17" s="128">
        <f t="shared" si="13"/>
        <v>8.0299999999999994</v>
      </c>
      <c r="CV17" s="128">
        <f t="shared" si="13"/>
        <v>1.835</v>
      </c>
      <c r="CW17" s="128">
        <f t="shared" si="13"/>
        <v>8.9510000000000005</v>
      </c>
      <c r="CX17" s="128">
        <f t="shared" si="13"/>
        <v>6.8470000000000004</v>
      </c>
      <c r="CY17" s="128">
        <f t="shared" si="13"/>
        <v>5.3869999999999996</v>
      </c>
      <c r="CZ17" s="128">
        <f t="shared" si="13"/>
        <v>4.758</v>
      </c>
      <c r="DA17" s="128">
        <f t="shared" si="13"/>
        <v>2.58</v>
      </c>
      <c r="DB17" s="128">
        <f t="shared" si="13"/>
        <v>1.752</v>
      </c>
      <c r="DC17" s="128">
        <f t="shared" si="13"/>
        <v>7.5289999999999999</v>
      </c>
      <c r="DD17" s="128">
        <f t="shared" si="13"/>
        <v>7.0880000000000001</v>
      </c>
      <c r="DE17" s="128">
        <f t="shared" si="13"/>
        <v>5.0679999999999996</v>
      </c>
      <c r="DF17" s="128">
        <f t="shared" si="13"/>
        <v>7.7850000000000001</v>
      </c>
      <c r="DG17" s="128">
        <f t="shared" si="13"/>
        <v>0.24399999999999999</v>
      </c>
      <c r="DH17" s="128">
        <f t="shared" si="13"/>
        <v>6.1440000000000001</v>
      </c>
      <c r="DI17" s="128">
        <f t="shared" si="13"/>
        <v>5.6440000000000001</v>
      </c>
      <c r="DJ17" s="128">
        <f t="shared" si="13"/>
        <v>5.8330000000000002</v>
      </c>
      <c r="DK17" s="128">
        <f t="shared" si="13"/>
        <v>0.57499999999999996</v>
      </c>
      <c r="DL17" s="128">
        <f t="shared" si="13"/>
        <v>9.2370000000000001</v>
      </c>
      <c r="DN17" s="1" t="str">
        <f t="shared" si="23"/>
        <v>[7,092, 8,814, 8,03, 1,835, 8,951, 6,847, 5,387, 4,758, 2,58, 1,752, 7,529, 7,088, 5,068, 7,785, 0,244, 6,144, 5,644, 5,833, 0,575, 9,237],</v>
      </c>
    </row>
    <row r="18" spans="2:118" x14ac:dyDescent="0.35">
      <c r="B18" s="13">
        <v>6</v>
      </c>
      <c r="C18" s="60" t="s">
        <v>30</v>
      </c>
      <c r="D18" s="47"/>
      <c r="E18" s="47"/>
      <c r="F18" s="47"/>
      <c r="G18" s="48"/>
      <c r="H18" s="2">
        <v>6810</v>
      </c>
      <c r="I18" s="49">
        <f t="shared" si="14"/>
        <v>9.0800000000000006E-2</v>
      </c>
      <c r="J18" s="50"/>
      <c r="K18" s="51"/>
      <c r="L18" s="51">
        <f t="shared" si="0"/>
        <v>8.4871648552090964</v>
      </c>
      <c r="M18" s="52">
        <f t="shared" si="0"/>
        <v>16.974171674427293</v>
      </c>
      <c r="N18" s="53"/>
      <c r="O18" s="54"/>
      <c r="Q18" s="13">
        <v>6</v>
      </c>
      <c r="R18" s="112" t="str">
        <f t="shared" si="15"/>
        <v>Mahalle 6</v>
      </c>
      <c r="S18" s="109"/>
      <c r="T18" s="47"/>
      <c r="U18" s="47"/>
      <c r="V18" s="48"/>
      <c r="W18" s="2">
        <v>4046</v>
      </c>
      <c r="X18" s="49">
        <f t="shared" si="16"/>
        <v>9.0800000000000006E-2</v>
      </c>
      <c r="Y18" s="55"/>
      <c r="Z18" s="56"/>
      <c r="AA18" s="56">
        <f t="shared" si="1"/>
        <v>8</v>
      </c>
      <c r="AB18" s="57">
        <f t="shared" si="2"/>
        <v>17</v>
      </c>
      <c r="AC18" s="58"/>
      <c r="AD18" s="59"/>
      <c r="AH18" s="7"/>
      <c r="AI18" s="7"/>
      <c r="AJ18" s="7"/>
      <c r="AK18" s="7"/>
      <c r="AL18" s="7">
        <f t="shared" si="3"/>
        <v>8</v>
      </c>
      <c r="AM18" s="7">
        <f t="shared" si="4"/>
        <v>0</v>
      </c>
      <c r="AN18" s="1">
        <f t="shared" si="5"/>
        <v>13.600000000000001</v>
      </c>
      <c r="AO18" s="1">
        <f t="shared" si="6"/>
        <v>3.4000000000000004</v>
      </c>
      <c r="AW18" s="7"/>
      <c r="AX18" s="7"/>
      <c r="AY18" s="7"/>
      <c r="AZ18" s="7"/>
      <c r="BA18" s="7">
        <f t="shared" si="7"/>
        <v>8</v>
      </c>
      <c r="BB18" s="7">
        <f t="shared" si="8"/>
        <v>0</v>
      </c>
      <c r="BC18" s="7">
        <f t="shared" si="9"/>
        <v>14</v>
      </c>
      <c r="BD18" s="7">
        <f t="shared" si="10"/>
        <v>3</v>
      </c>
      <c r="BE18" s="7"/>
      <c r="BF18" s="7"/>
      <c r="BG18" s="7"/>
      <c r="BH18" s="7"/>
      <c r="BJ18" s="1">
        <v>6</v>
      </c>
      <c r="BK18" s="1">
        <f t="shared" si="17"/>
        <v>49.7</v>
      </c>
      <c r="BL18" s="1">
        <f t="shared" si="18"/>
        <v>1.83</v>
      </c>
      <c r="BN18" s="1" t="str">
        <f t="shared" si="19"/>
        <v>[49.7, 1.83]</v>
      </c>
      <c r="BQ18" s="1" t="str">
        <f t="shared" si="20"/>
        <v>[49.7, 1.83]</v>
      </c>
      <c r="BR18" s="1" t="str">
        <f t="shared" si="11"/>
        <v>[82.85, 3.66]</v>
      </c>
      <c r="BS18" s="1" t="str">
        <f t="shared" si="12"/>
        <v>[165.7, 6.71]</v>
      </c>
      <c r="BU18" s="1" t="str">
        <f t="shared" si="21"/>
        <v xml:space="preserve">[[49.7, 1.83], [82.85, 3.66], [165.7, 6.71]], </v>
      </c>
      <c r="BW18" s="119" t="s">
        <v>30</v>
      </c>
      <c r="BX18" s="123">
        <v>3.9141305416224617</v>
      </c>
      <c r="BY18" s="122">
        <v>5.6715890622654639</v>
      </c>
      <c r="BZ18" s="122">
        <v>1.2938789438958653</v>
      </c>
      <c r="CA18" s="122">
        <v>5.2292698811448304</v>
      </c>
      <c r="CB18" s="122">
        <v>1.0294010233114925</v>
      </c>
      <c r="CC18" s="122">
        <v>7.012935651221377</v>
      </c>
      <c r="CD18" s="122">
        <v>9.5322655915788879</v>
      </c>
      <c r="CE18" s="122">
        <v>4.4021312692623393</v>
      </c>
      <c r="CF18" s="122">
        <v>4.5500233326011692</v>
      </c>
      <c r="CG18" s="122">
        <v>4.7945251892649656</v>
      </c>
      <c r="CH18" s="122">
        <v>7.9995465190359072</v>
      </c>
      <c r="CI18" s="122">
        <v>4.6779203597533616</v>
      </c>
      <c r="CJ18" s="122">
        <v>1.3277157128132722</v>
      </c>
      <c r="CK18" s="122">
        <v>1.0446650714839567</v>
      </c>
      <c r="CL18" s="122">
        <v>0.13306388244447631</v>
      </c>
      <c r="CM18" s="122">
        <v>9.9341977545701141</v>
      </c>
      <c r="CN18" s="122">
        <v>4.3128814637524213</v>
      </c>
      <c r="CO18" s="122">
        <v>6.2479328409437453</v>
      </c>
      <c r="CP18" s="122">
        <v>5.8410122547699519</v>
      </c>
      <c r="CQ18" s="124">
        <v>8.1825760097296847</v>
      </c>
      <c r="CS18" s="128">
        <f t="shared" si="22"/>
        <v>3.9140000000000001</v>
      </c>
      <c r="CT18" s="128">
        <f t="shared" si="13"/>
        <v>5.6719999999999997</v>
      </c>
      <c r="CU18" s="128">
        <f t="shared" si="13"/>
        <v>1.294</v>
      </c>
      <c r="CV18" s="128">
        <f t="shared" si="13"/>
        <v>5.2290000000000001</v>
      </c>
      <c r="CW18" s="128">
        <f t="shared" si="13"/>
        <v>1.0289999999999999</v>
      </c>
      <c r="CX18" s="128">
        <f t="shared" si="13"/>
        <v>7.0129999999999999</v>
      </c>
      <c r="CY18" s="128">
        <f t="shared" si="13"/>
        <v>9.532</v>
      </c>
      <c r="CZ18" s="128">
        <f t="shared" si="13"/>
        <v>4.4020000000000001</v>
      </c>
      <c r="DA18" s="128">
        <f t="shared" si="13"/>
        <v>4.55</v>
      </c>
      <c r="DB18" s="128">
        <f t="shared" si="13"/>
        <v>4.7949999999999999</v>
      </c>
      <c r="DC18" s="128">
        <f t="shared" si="13"/>
        <v>8</v>
      </c>
      <c r="DD18" s="128">
        <f t="shared" si="13"/>
        <v>4.6779999999999999</v>
      </c>
      <c r="DE18" s="128">
        <f t="shared" si="13"/>
        <v>1.3280000000000001</v>
      </c>
      <c r="DF18" s="128">
        <f t="shared" si="13"/>
        <v>1.0449999999999999</v>
      </c>
      <c r="DG18" s="128">
        <f t="shared" si="13"/>
        <v>0.13300000000000001</v>
      </c>
      <c r="DH18" s="128">
        <f t="shared" si="13"/>
        <v>9.9339999999999993</v>
      </c>
      <c r="DI18" s="128">
        <f t="shared" si="13"/>
        <v>4.3129999999999997</v>
      </c>
      <c r="DJ18" s="128">
        <f t="shared" si="13"/>
        <v>6.2480000000000002</v>
      </c>
      <c r="DK18" s="128">
        <f t="shared" si="13"/>
        <v>5.8410000000000002</v>
      </c>
      <c r="DL18" s="128">
        <f t="shared" si="13"/>
        <v>8.1829999999999998</v>
      </c>
      <c r="DN18" s="1" t="str">
        <f t="shared" si="23"/>
        <v>[3,914, 5,672, 1,294, 5,229, 1,029, 7,013, 9,532, 4,402, 4,55, 4,795, 8, 4,678, 1,328, 1,045, 0,133, 9,934, 4,313, 6,248, 5,841, 8,183],</v>
      </c>
    </row>
    <row r="19" spans="2:118" x14ac:dyDescent="0.35">
      <c r="B19" s="13">
        <v>7</v>
      </c>
      <c r="C19" s="46" t="s">
        <v>31</v>
      </c>
      <c r="D19" s="47"/>
      <c r="E19" s="47"/>
      <c r="F19" s="47"/>
      <c r="G19" s="48"/>
      <c r="H19" s="2">
        <v>5432</v>
      </c>
      <c r="I19" s="49">
        <f t="shared" si="14"/>
        <v>7.2426666666666667E-2</v>
      </c>
      <c r="J19" s="50"/>
      <c r="K19" s="51"/>
      <c r="L19" s="51">
        <f t="shared" si="0"/>
        <v>6.7697914087365358</v>
      </c>
      <c r="M19" s="52">
        <f t="shared" si="0"/>
        <v>13.539456759983709</v>
      </c>
      <c r="N19" s="53"/>
      <c r="O19" s="54"/>
      <c r="Q19" s="13">
        <v>7</v>
      </c>
      <c r="R19" s="111" t="str">
        <f t="shared" si="15"/>
        <v>Mahalle 7</v>
      </c>
      <c r="S19" s="109"/>
      <c r="T19" s="47"/>
      <c r="U19" s="47"/>
      <c r="V19" s="48"/>
      <c r="W19" s="2">
        <v>3254</v>
      </c>
      <c r="X19" s="49">
        <f t="shared" si="16"/>
        <v>7.2426666666666667E-2</v>
      </c>
      <c r="Y19" s="55"/>
      <c r="Z19" s="56"/>
      <c r="AA19" s="56">
        <f t="shared" si="1"/>
        <v>7</v>
      </c>
      <c r="AB19" s="57">
        <f t="shared" si="2"/>
        <v>14</v>
      </c>
      <c r="AC19" s="58"/>
      <c r="AD19" s="59"/>
      <c r="AH19" s="7"/>
      <c r="AI19" s="7"/>
      <c r="AJ19" s="7"/>
      <c r="AK19" s="7"/>
      <c r="AL19" s="7">
        <f t="shared" si="3"/>
        <v>7</v>
      </c>
      <c r="AM19" s="7">
        <f t="shared" si="4"/>
        <v>0</v>
      </c>
      <c r="AN19" s="1">
        <f t="shared" si="5"/>
        <v>11.200000000000001</v>
      </c>
      <c r="AO19" s="1">
        <f t="shared" si="6"/>
        <v>2.8000000000000003</v>
      </c>
      <c r="AW19" s="7"/>
      <c r="AX19" s="7"/>
      <c r="AY19" s="7"/>
      <c r="AZ19" s="7"/>
      <c r="BA19" s="7">
        <f t="shared" si="7"/>
        <v>7</v>
      </c>
      <c r="BB19" s="7">
        <f t="shared" si="8"/>
        <v>0</v>
      </c>
      <c r="BC19" s="7">
        <f t="shared" si="9"/>
        <v>11</v>
      </c>
      <c r="BD19" s="7">
        <f t="shared" si="10"/>
        <v>3</v>
      </c>
      <c r="BE19" s="7"/>
      <c r="BF19" s="7"/>
      <c r="BG19" s="7"/>
      <c r="BH19" s="7"/>
      <c r="BJ19" s="1">
        <v>7</v>
      </c>
      <c r="BK19" s="1">
        <f t="shared" si="17"/>
        <v>40.049999999999997</v>
      </c>
      <c r="BL19" s="1">
        <f t="shared" si="18"/>
        <v>1.83</v>
      </c>
      <c r="BN19" s="1" t="str">
        <f t="shared" si="19"/>
        <v>[40.05, 1.83]</v>
      </c>
      <c r="BQ19" s="1" t="str">
        <f t="shared" si="20"/>
        <v>[40.05, 1.83]</v>
      </c>
      <c r="BR19" s="1" t="str">
        <f t="shared" si="11"/>
        <v>[64.9, 3.05]</v>
      </c>
      <c r="BS19" s="1" t="str">
        <f t="shared" si="12"/>
        <v>[131.2, 5.49]</v>
      </c>
      <c r="BU19" s="1" t="str">
        <f t="shared" si="21"/>
        <v xml:space="preserve">[[40.05, 1.83], [64.9, 3.05], [131.2, 5.49]], </v>
      </c>
      <c r="BW19" s="120" t="s">
        <v>31</v>
      </c>
      <c r="BX19" s="123">
        <v>8.9973468782235511</v>
      </c>
      <c r="BY19" s="122">
        <v>4.7087527153986475</v>
      </c>
      <c r="BZ19" s="122">
        <v>8.3712975698096699</v>
      </c>
      <c r="CA19" s="122">
        <v>9.1858527077131509</v>
      </c>
      <c r="CB19" s="122">
        <v>5.8569531606495939</v>
      </c>
      <c r="CC19" s="122">
        <v>9.2966446317834901</v>
      </c>
      <c r="CD19" s="122">
        <v>3.014507603980876</v>
      </c>
      <c r="CE19" s="122">
        <v>1.4014480000526719</v>
      </c>
      <c r="CF19" s="122">
        <v>5.7604864825459927</v>
      </c>
      <c r="CG19" s="122">
        <v>0.34394365634308532</v>
      </c>
      <c r="CH19" s="122">
        <v>9.7478538618368695</v>
      </c>
      <c r="CI19" s="122">
        <v>6.5849794863342117</v>
      </c>
      <c r="CJ19" s="122">
        <v>7.9664148724407724</v>
      </c>
      <c r="CK19" s="122">
        <v>7.7255176910747867</v>
      </c>
      <c r="CL19" s="122">
        <v>6.7477144680803338</v>
      </c>
      <c r="CM19" s="122">
        <v>6.2050752265702283</v>
      </c>
      <c r="CN19" s="122">
        <v>9.3775889438776581</v>
      </c>
      <c r="CO19" s="122">
        <v>5.7171821839808548</v>
      </c>
      <c r="CP19" s="122">
        <v>5.5889559593559426</v>
      </c>
      <c r="CQ19" s="124">
        <v>7.042537735781929</v>
      </c>
      <c r="CS19" s="128">
        <f t="shared" si="22"/>
        <v>8.9969999999999999</v>
      </c>
      <c r="CT19" s="128">
        <f t="shared" si="13"/>
        <v>4.7089999999999996</v>
      </c>
      <c r="CU19" s="128">
        <f t="shared" si="13"/>
        <v>8.3710000000000004</v>
      </c>
      <c r="CV19" s="128">
        <f t="shared" si="13"/>
        <v>9.1859999999999999</v>
      </c>
      <c r="CW19" s="128">
        <f t="shared" si="13"/>
        <v>5.8570000000000002</v>
      </c>
      <c r="CX19" s="128">
        <f t="shared" si="13"/>
        <v>9.2970000000000006</v>
      </c>
      <c r="CY19" s="128">
        <f t="shared" si="13"/>
        <v>3.0150000000000001</v>
      </c>
      <c r="CZ19" s="128">
        <f t="shared" si="13"/>
        <v>1.401</v>
      </c>
      <c r="DA19" s="128">
        <f t="shared" si="13"/>
        <v>5.76</v>
      </c>
      <c r="DB19" s="128">
        <f t="shared" si="13"/>
        <v>0.34399999999999997</v>
      </c>
      <c r="DC19" s="128">
        <f t="shared" si="13"/>
        <v>9.7479999999999993</v>
      </c>
      <c r="DD19" s="128">
        <f t="shared" si="13"/>
        <v>6.585</v>
      </c>
      <c r="DE19" s="128">
        <f t="shared" si="13"/>
        <v>7.9660000000000002</v>
      </c>
      <c r="DF19" s="128">
        <f t="shared" si="13"/>
        <v>7.726</v>
      </c>
      <c r="DG19" s="128">
        <f t="shared" si="13"/>
        <v>6.7480000000000002</v>
      </c>
      <c r="DH19" s="128">
        <f t="shared" si="13"/>
        <v>6.2050000000000001</v>
      </c>
      <c r="DI19" s="128">
        <f t="shared" si="13"/>
        <v>9.3780000000000001</v>
      </c>
      <c r="DJ19" s="128">
        <f t="shared" si="13"/>
        <v>5.7169999999999996</v>
      </c>
      <c r="DK19" s="128">
        <f t="shared" si="13"/>
        <v>5.5890000000000004</v>
      </c>
      <c r="DL19" s="128">
        <f t="shared" si="13"/>
        <v>7.0430000000000001</v>
      </c>
      <c r="DN19" s="1" t="str">
        <f t="shared" si="23"/>
        <v>[8,997, 4,709, 8,371, 9,186, 5,857, 9,297, 3,015, 1,401, 5,76, 0,344, 9,748, 6,585, 7,966, 7,726, 6,748, 6,205, 9,378, 5,717, 5,589, 7,043],</v>
      </c>
    </row>
    <row r="20" spans="2:118" x14ac:dyDescent="0.35">
      <c r="B20" s="13">
        <v>8</v>
      </c>
      <c r="C20" s="60" t="s">
        <v>32</v>
      </c>
      <c r="D20" s="47"/>
      <c r="E20" s="47"/>
      <c r="F20" s="47"/>
      <c r="G20" s="48"/>
      <c r="H20" s="2">
        <v>6403</v>
      </c>
      <c r="I20" s="49">
        <f t="shared" si="14"/>
        <v>8.5373333333333329E-2</v>
      </c>
      <c r="J20" s="50"/>
      <c r="K20" s="51"/>
      <c r="L20" s="51">
        <f t="shared" si="0"/>
        <v>7.9799290114396237</v>
      </c>
      <c r="M20" s="52">
        <f t="shared" si="0"/>
        <v>15.959709431917467</v>
      </c>
      <c r="N20" s="53"/>
      <c r="O20" s="54"/>
      <c r="Q20" s="13">
        <v>8</v>
      </c>
      <c r="R20" s="112" t="str">
        <f t="shared" si="15"/>
        <v>Mahalle 8</v>
      </c>
      <c r="S20" s="109"/>
      <c r="T20" s="47"/>
      <c r="U20" s="47"/>
      <c r="V20" s="48"/>
      <c r="W20" s="2">
        <v>4266</v>
      </c>
      <c r="X20" s="49">
        <f t="shared" si="16"/>
        <v>8.5373333333333329E-2</v>
      </c>
      <c r="Y20" s="55"/>
      <c r="Z20" s="56"/>
      <c r="AA20" s="56">
        <f t="shared" si="1"/>
        <v>8</v>
      </c>
      <c r="AB20" s="57">
        <f t="shared" si="2"/>
        <v>16</v>
      </c>
      <c r="AC20" s="58"/>
      <c r="AD20" s="59"/>
      <c r="AH20" s="7"/>
      <c r="AI20" s="7"/>
      <c r="AJ20" s="7"/>
      <c r="AK20" s="7"/>
      <c r="AL20" s="7">
        <f t="shared" si="3"/>
        <v>8</v>
      </c>
      <c r="AM20" s="7">
        <f t="shared" si="4"/>
        <v>0</v>
      </c>
      <c r="AN20" s="1">
        <f t="shared" si="5"/>
        <v>12.8</v>
      </c>
      <c r="AO20" s="1">
        <f t="shared" si="6"/>
        <v>3.2</v>
      </c>
      <c r="AW20" s="7"/>
      <c r="AX20" s="7"/>
      <c r="AY20" s="7"/>
      <c r="AZ20" s="7"/>
      <c r="BA20" s="7">
        <f t="shared" si="7"/>
        <v>8</v>
      </c>
      <c r="BB20" s="7">
        <f t="shared" si="8"/>
        <v>0</v>
      </c>
      <c r="BC20" s="7">
        <f t="shared" si="9"/>
        <v>13</v>
      </c>
      <c r="BD20" s="7">
        <f t="shared" si="10"/>
        <v>3</v>
      </c>
      <c r="BE20" s="7"/>
      <c r="BF20" s="7"/>
      <c r="BG20" s="7"/>
      <c r="BH20" s="7"/>
      <c r="BJ20" s="1">
        <v>8</v>
      </c>
      <c r="BK20" s="1">
        <f t="shared" si="17"/>
        <v>46.95</v>
      </c>
      <c r="BL20" s="1">
        <f t="shared" si="18"/>
        <v>1.83</v>
      </c>
      <c r="BN20" s="1" t="str">
        <f t="shared" si="19"/>
        <v>[46.95, 1.83]</v>
      </c>
      <c r="BQ20" s="1" t="str">
        <f t="shared" si="20"/>
        <v>[46.95, 1.83]</v>
      </c>
      <c r="BR20" s="1" t="str">
        <f t="shared" si="11"/>
        <v>[80.1, 3.05]</v>
      </c>
      <c r="BS20" s="1" t="str">
        <f t="shared" si="12"/>
        <v>[153.3, 6.71]</v>
      </c>
      <c r="BU20" s="1" t="str">
        <f t="shared" si="21"/>
        <v xml:space="preserve">[[46.95, 1.83], [80.1, 3.05], [153.3, 6.71]], </v>
      </c>
      <c r="BW20" s="119" t="s">
        <v>32</v>
      </c>
      <c r="BX20" s="123">
        <v>7.3797678458703668</v>
      </c>
      <c r="BY20" s="122">
        <v>2.5677672342437408</v>
      </c>
      <c r="BZ20" s="122">
        <v>3.0892187236483295</v>
      </c>
      <c r="CA20" s="122">
        <v>5.841227177683372</v>
      </c>
      <c r="CB20" s="122">
        <v>9.5290918370332669</v>
      </c>
      <c r="CC20" s="122">
        <v>8.009172500076323</v>
      </c>
      <c r="CD20" s="122">
        <v>5.4580070285179083</v>
      </c>
      <c r="CE20" s="122">
        <v>6.4887742305933696</v>
      </c>
      <c r="CF20" s="122">
        <v>6.4823045737158624</v>
      </c>
      <c r="CG20" s="122">
        <v>8.115240295563444</v>
      </c>
      <c r="CH20" s="122">
        <v>4.2073784234744558</v>
      </c>
      <c r="CI20" s="122">
        <v>8.7360437846727788</v>
      </c>
      <c r="CJ20" s="122">
        <v>0.79084414723000318</v>
      </c>
      <c r="CK20" s="122">
        <v>9.552248554226221</v>
      </c>
      <c r="CL20" s="122">
        <v>6.9721001695030616</v>
      </c>
      <c r="CM20" s="122">
        <v>3.737957755235537</v>
      </c>
      <c r="CN20" s="122">
        <v>3.2997242060533893</v>
      </c>
      <c r="CO20" s="122">
        <v>4.0352624777452251</v>
      </c>
      <c r="CP20" s="122">
        <v>7.2283251753441817</v>
      </c>
      <c r="CQ20" s="124">
        <v>3.8045517283234243</v>
      </c>
      <c r="CS20" s="128">
        <f t="shared" si="22"/>
        <v>7.38</v>
      </c>
      <c r="CT20" s="128">
        <f t="shared" si="13"/>
        <v>2.5680000000000001</v>
      </c>
      <c r="CU20" s="128">
        <f t="shared" si="13"/>
        <v>3.089</v>
      </c>
      <c r="CV20" s="128">
        <f t="shared" si="13"/>
        <v>5.8410000000000002</v>
      </c>
      <c r="CW20" s="128">
        <f t="shared" si="13"/>
        <v>9.5289999999999999</v>
      </c>
      <c r="CX20" s="128">
        <f t="shared" si="13"/>
        <v>8.0090000000000003</v>
      </c>
      <c r="CY20" s="128">
        <f t="shared" si="13"/>
        <v>5.4580000000000002</v>
      </c>
      <c r="CZ20" s="128">
        <f t="shared" si="13"/>
        <v>6.4889999999999999</v>
      </c>
      <c r="DA20" s="128">
        <f t="shared" si="13"/>
        <v>6.4820000000000002</v>
      </c>
      <c r="DB20" s="128">
        <f t="shared" si="13"/>
        <v>8.1150000000000002</v>
      </c>
      <c r="DC20" s="128">
        <f t="shared" si="13"/>
        <v>4.2069999999999999</v>
      </c>
      <c r="DD20" s="128">
        <f t="shared" si="13"/>
        <v>8.7360000000000007</v>
      </c>
      <c r="DE20" s="128">
        <f t="shared" si="13"/>
        <v>0.79100000000000004</v>
      </c>
      <c r="DF20" s="128">
        <f t="shared" si="13"/>
        <v>9.5519999999999996</v>
      </c>
      <c r="DG20" s="128">
        <f t="shared" si="13"/>
        <v>6.9720000000000004</v>
      </c>
      <c r="DH20" s="128">
        <f t="shared" si="13"/>
        <v>3.738</v>
      </c>
      <c r="DI20" s="128">
        <f t="shared" si="13"/>
        <v>3.3</v>
      </c>
      <c r="DJ20" s="128">
        <f t="shared" si="13"/>
        <v>4.0350000000000001</v>
      </c>
      <c r="DK20" s="128">
        <f t="shared" si="13"/>
        <v>7.2279999999999998</v>
      </c>
      <c r="DL20" s="128">
        <f t="shared" si="13"/>
        <v>3.8050000000000002</v>
      </c>
      <c r="DN20" s="1" t="str">
        <f t="shared" si="23"/>
        <v>[7,38, 2,568, 3,089, 5,841, 9,529, 8,009, 5,458, 6,489, 6,482, 8,115, 4,207, 8,736, 0,791, 9,552, 6,972, 3,738, 3,3, 4,035, 7,228, 3,805],</v>
      </c>
    </row>
    <row r="21" spans="2:118" x14ac:dyDescent="0.35">
      <c r="B21" s="13">
        <v>9</v>
      </c>
      <c r="C21" s="46" t="s">
        <v>33</v>
      </c>
      <c r="D21" s="47"/>
      <c r="E21" s="47"/>
      <c r="F21" s="47"/>
      <c r="G21" s="48"/>
      <c r="H21" s="2">
        <v>3152</v>
      </c>
      <c r="I21" s="49">
        <f t="shared" si="14"/>
        <v>4.2026666666666664E-2</v>
      </c>
      <c r="J21" s="50"/>
      <c r="K21" s="51"/>
      <c r="L21" s="51">
        <f t="shared" si="0"/>
        <v>3.9282736598559573</v>
      </c>
      <c r="M21" s="52">
        <f t="shared" si="0"/>
        <v>7.8564741729507812</v>
      </c>
      <c r="N21" s="53"/>
      <c r="O21" s="54"/>
      <c r="Q21" s="13">
        <v>9</v>
      </c>
      <c r="R21" s="111" t="str">
        <f t="shared" si="15"/>
        <v>Mahalle 9</v>
      </c>
      <c r="S21" s="109"/>
      <c r="T21" s="47"/>
      <c r="U21" s="47"/>
      <c r="V21" s="48"/>
      <c r="W21" s="2">
        <v>3135</v>
      </c>
      <c r="X21" s="49">
        <f t="shared" si="16"/>
        <v>4.2026666666666664E-2</v>
      </c>
      <c r="Y21" s="55"/>
      <c r="Z21" s="56"/>
      <c r="AA21" s="56">
        <f t="shared" si="1"/>
        <v>4</v>
      </c>
      <c r="AB21" s="57">
        <f t="shared" si="2"/>
        <v>8</v>
      </c>
      <c r="AC21" s="58"/>
      <c r="AD21" s="59"/>
      <c r="AH21" s="7"/>
      <c r="AI21" s="7"/>
      <c r="AJ21" s="7"/>
      <c r="AK21" s="7"/>
      <c r="AL21" s="7">
        <f t="shared" si="3"/>
        <v>4</v>
      </c>
      <c r="AM21" s="7">
        <f t="shared" si="4"/>
        <v>0</v>
      </c>
      <c r="AN21" s="1">
        <f t="shared" si="5"/>
        <v>6.4</v>
      </c>
      <c r="AO21" s="1">
        <f t="shared" si="6"/>
        <v>1.6</v>
      </c>
      <c r="AW21" s="7"/>
      <c r="AX21" s="7"/>
      <c r="AY21" s="7"/>
      <c r="AZ21" s="7"/>
      <c r="BA21" s="7">
        <f t="shared" si="7"/>
        <v>4</v>
      </c>
      <c r="BB21" s="7">
        <f t="shared" si="8"/>
        <v>0</v>
      </c>
      <c r="BC21" s="7">
        <f t="shared" si="9"/>
        <v>6</v>
      </c>
      <c r="BD21" s="7">
        <f t="shared" si="10"/>
        <v>2</v>
      </c>
      <c r="BE21" s="7"/>
      <c r="BF21" s="7"/>
      <c r="BG21" s="7"/>
      <c r="BH21" s="7"/>
      <c r="BJ21" s="1">
        <v>9</v>
      </c>
      <c r="BK21" s="1">
        <f t="shared" si="17"/>
        <v>22.1</v>
      </c>
      <c r="BL21" s="1">
        <f t="shared" si="18"/>
        <v>1.22</v>
      </c>
      <c r="BN21" s="1" t="str">
        <f t="shared" si="19"/>
        <v>[22.1, 1.22]</v>
      </c>
      <c r="BQ21" s="1" t="str">
        <f t="shared" si="20"/>
        <v>[22.1, 1.22]</v>
      </c>
      <c r="BR21" s="1" t="str">
        <f t="shared" si="11"/>
        <v>[37.3, 1.83]</v>
      </c>
      <c r="BS21" s="1" t="str">
        <f t="shared" si="12"/>
        <v>[75.95, 3.05]</v>
      </c>
      <c r="BU21" s="1" t="str">
        <f t="shared" si="21"/>
        <v xml:space="preserve">[[22.1, 1.22], [37.3, 1.83], [75.95, 3.05]], </v>
      </c>
      <c r="BW21" s="120" t="s">
        <v>33</v>
      </c>
      <c r="BX21" s="123">
        <v>6.2647303727963912</v>
      </c>
      <c r="BY21" s="122">
        <v>8.639917172994986</v>
      </c>
      <c r="BZ21" s="122">
        <v>8.8451324387080845</v>
      </c>
      <c r="CA21" s="122">
        <v>9.4453814902827986</v>
      </c>
      <c r="CB21" s="122">
        <v>5.5531638648147847</v>
      </c>
      <c r="CC21" s="122">
        <v>4.1856704035644432</v>
      </c>
      <c r="CD21" s="122">
        <v>6.801375713697996</v>
      </c>
      <c r="CE21" s="122">
        <v>8.277760106139155</v>
      </c>
      <c r="CF21" s="122">
        <v>8.1826780952045084</v>
      </c>
      <c r="CG21" s="122">
        <v>5.2056720116558388</v>
      </c>
      <c r="CH21" s="122">
        <v>2.5377059419760037</v>
      </c>
      <c r="CI21" s="122">
        <v>1.7493943105456056</v>
      </c>
      <c r="CJ21" s="122">
        <v>3.3780010914763348</v>
      </c>
      <c r="CK21" s="122">
        <v>6.6097873808749643</v>
      </c>
      <c r="CL21" s="122">
        <v>4.8021423171263411</v>
      </c>
      <c r="CM21" s="122">
        <v>7.7717566447980868</v>
      </c>
      <c r="CN21" s="122">
        <v>3.5401227679692946</v>
      </c>
      <c r="CO21" s="122">
        <v>5.0745175164694087</v>
      </c>
      <c r="CP21" s="122">
        <v>1.9821511456643515</v>
      </c>
      <c r="CQ21" s="124">
        <v>9.0404945126780749</v>
      </c>
      <c r="CS21" s="128">
        <f t="shared" si="22"/>
        <v>6.2649999999999997</v>
      </c>
      <c r="CT21" s="128">
        <f t="shared" si="13"/>
        <v>8.64</v>
      </c>
      <c r="CU21" s="128">
        <f t="shared" si="13"/>
        <v>8.8450000000000006</v>
      </c>
      <c r="CV21" s="128">
        <f t="shared" si="13"/>
        <v>9.4450000000000003</v>
      </c>
      <c r="CW21" s="128">
        <f t="shared" si="13"/>
        <v>5.5529999999999999</v>
      </c>
      <c r="CX21" s="128">
        <f t="shared" si="13"/>
        <v>4.1859999999999999</v>
      </c>
      <c r="CY21" s="128">
        <f t="shared" si="13"/>
        <v>6.8010000000000002</v>
      </c>
      <c r="CZ21" s="128">
        <f t="shared" si="13"/>
        <v>8.2780000000000005</v>
      </c>
      <c r="DA21" s="128">
        <f t="shared" si="13"/>
        <v>8.1829999999999998</v>
      </c>
      <c r="DB21" s="128">
        <f t="shared" si="13"/>
        <v>5.2060000000000004</v>
      </c>
      <c r="DC21" s="128">
        <f t="shared" si="13"/>
        <v>2.5379999999999998</v>
      </c>
      <c r="DD21" s="128">
        <f t="shared" si="13"/>
        <v>1.7490000000000001</v>
      </c>
      <c r="DE21" s="128">
        <f t="shared" si="13"/>
        <v>3.3780000000000001</v>
      </c>
      <c r="DF21" s="128">
        <f t="shared" si="13"/>
        <v>6.61</v>
      </c>
      <c r="DG21" s="128">
        <f t="shared" si="13"/>
        <v>4.8019999999999996</v>
      </c>
      <c r="DH21" s="128">
        <f t="shared" si="13"/>
        <v>7.7720000000000002</v>
      </c>
      <c r="DI21" s="128">
        <f t="shared" si="13"/>
        <v>3.54</v>
      </c>
      <c r="DJ21" s="128">
        <f t="shared" si="13"/>
        <v>5.0750000000000002</v>
      </c>
      <c r="DK21" s="128">
        <f t="shared" si="13"/>
        <v>1.982</v>
      </c>
      <c r="DL21" s="128">
        <f t="shared" si="13"/>
        <v>9.0399999999999991</v>
      </c>
      <c r="DN21" s="1" t="str">
        <f t="shared" si="23"/>
        <v>[6,265, 8,64, 8,845, 9,445, 5,553, 4,186, 6,801, 8,278, 8,183, 5,206, 2,538, 1,749, 3,378, 6,61, 4,802, 7,772, 3,54, 5,075, 1,982, 9,04],</v>
      </c>
    </row>
    <row r="22" spans="2:118" x14ac:dyDescent="0.35">
      <c r="B22" s="13">
        <v>10</v>
      </c>
      <c r="C22" s="60" t="s">
        <v>34</v>
      </c>
      <c r="D22" s="47"/>
      <c r="E22" s="47"/>
      <c r="F22" s="47"/>
      <c r="G22" s="48"/>
      <c r="H22" s="2">
        <v>4104</v>
      </c>
      <c r="I22" s="49">
        <f t="shared" si="14"/>
        <v>5.4719999999999998E-2</v>
      </c>
      <c r="J22" s="50"/>
      <c r="K22" s="51"/>
      <c r="L22" s="51">
        <f t="shared" si="0"/>
        <v>5.1147319479850406</v>
      </c>
      <c r="M22" s="52">
        <f t="shared" si="0"/>
        <v>10.229368656659267</v>
      </c>
      <c r="N22" s="53"/>
      <c r="O22" s="54"/>
      <c r="Q22" s="13">
        <v>10</v>
      </c>
      <c r="R22" s="112" t="str">
        <f t="shared" si="15"/>
        <v>Mahalle 10</v>
      </c>
      <c r="S22" s="109"/>
      <c r="T22" s="47"/>
      <c r="U22" s="47"/>
      <c r="V22" s="48"/>
      <c r="W22" s="2">
        <v>3201</v>
      </c>
      <c r="X22" s="49">
        <f t="shared" si="16"/>
        <v>5.4719999999999998E-2</v>
      </c>
      <c r="Y22" s="55"/>
      <c r="Z22" s="56"/>
      <c r="AA22" s="56">
        <f t="shared" si="1"/>
        <v>5</v>
      </c>
      <c r="AB22" s="57">
        <f t="shared" si="2"/>
        <v>10</v>
      </c>
      <c r="AC22" s="58"/>
      <c r="AD22" s="59"/>
      <c r="AH22" s="7"/>
      <c r="AI22" s="7"/>
      <c r="AJ22" s="7"/>
      <c r="AK22" s="7"/>
      <c r="AL22" s="7">
        <f t="shared" si="3"/>
        <v>5</v>
      </c>
      <c r="AM22" s="7">
        <f t="shared" si="4"/>
        <v>0</v>
      </c>
      <c r="AN22" s="1">
        <f t="shared" si="5"/>
        <v>8</v>
      </c>
      <c r="AO22" s="1">
        <f t="shared" si="6"/>
        <v>2</v>
      </c>
      <c r="AW22" s="7"/>
      <c r="AX22" s="7"/>
      <c r="AY22" s="7"/>
      <c r="AZ22" s="7"/>
      <c r="BA22" s="7">
        <f t="shared" si="7"/>
        <v>5</v>
      </c>
      <c r="BB22" s="7">
        <f t="shared" si="8"/>
        <v>0</v>
      </c>
      <c r="BC22" s="7">
        <f t="shared" si="9"/>
        <v>8</v>
      </c>
      <c r="BD22" s="7">
        <f t="shared" si="10"/>
        <v>2</v>
      </c>
      <c r="BE22" s="7"/>
      <c r="BF22" s="7"/>
      <c r="BG22" s="7"/>
      <c r="BH22" s="7"/>
      <c r="BJ22" s="1">
        <v>10</v>
      </c>
      <c r="BK22" s="1">
        <f t="shared" si="17"/>
        <v>29</v>
      </c>
      <c r="BL22" s="1">
        <f t="shared" si="18"/>
        <v>1.22</v>
      </c>
      <c r="BN22" s="1" t="str">
        <f t="shared" si="19"/>
        <v>[29, 1.22]</v>
      </c>
      <c r="BQ22" s="1" t="str">
        <f t="shared" si="20"/>
        <v>[29, 1.22]</v>
      </c>
      <c r="BR22" s="1" t="str">
        <f t="shared" si="11"/>
        <v>[51.1, 1.83]</v>
      </c>
      <c r="BS22" s="1" t="str">
        <f t="shared" si="12"/>
        <v>[98.05, 4.27]</v>
      </c>
      <c r="BU22" s="1" t="str">
        <f t="shared" si="21"/>
        <v xml:space="preserve">[[29, 1.22], [51.1, 1.83], [98.05, 4.27]], </v>
      </c>
      <c r="BW22" s="119" t="s">
        <v>34</v>
      </c>
      <c r="BX22" s="123">
        <v>1.5822614945073565</v>
      </c>
      <c r="BY22" s="122">
        <v>8.4905202757887537</v>
      </c>
      <c r="BZ22" s="122">
        <v>3.0510927800238097</v>
      </c>
      <c r="CA22" s="122">
        <v>5.3790099152355726</v>
      </c>
      <c r="CB22" s="122">
        <v>1.647527212137363</v>
      </c>
      <c r="CC22" s="122">
        <v>9.5743661604254999</v>
      </c>
      <c r="CD22" s="122">
        <v>6.4675627235040185</v>
      </c>
      <c r="CE22" s="122">
        <v>7.3837622866483654</v>
      </c>
      <c r="CF22" s="122">
        <v>7.1015669813819127</v>
      </c>
      <c r="CG22" s="122">
        <v>2.6540934332327137</v>
      </c>
      <c r="CH22" s="122">
        <v>9.5956582251857885</v>
      </c>
      <c r="CI22" s="122">
        <v>1.3886108126173624</v>
      </c>
      <c r="CJ22" s="122">
        <v>6.9463637290175146</v>
      </c>
      <c r="CK22" s="122">
        <v>8.52044339451135</v>
      </c>
      <c r="CL22" s="122">
        <v>8.6143842827698709</v>
      </c>
      <c r="CM22" s="122">
        <v>9.3856067602313615</v>
      </c>
      <c r="CN22" s="122">
        <v>8.1609255824951674</v>
      </c>
      <c r="CO22" s="122">
        <v>7.9540246984694569</v>
      </c>
      <c r="CP22" s="122">
        <v>6.6460152310327771</v>
      </c>
      <c r="CQ22" s="124">
        <v>5.1480156547259686</v>
      </c>
      <c r="CS22" s="128">
        <f t="shared" si="22"/>
        <v>1.5820000000000001</v>
      </c>
      <c r="CT22" s="128">
        <f t="shared" si="13"/>
        <v>8.4909999999999997</v>
      </c>
      <c r="CU22" s="128">
        <f t="shared" si="13"/>
        <v>3.0510000000000002</v>
      </c>
      <c r="CV22" s="128">
        <f t="shared" si="13"/>
        <v>5.3789999999999996</v>
      </c>
      <c r="CW22" s="128">
        <f t="shared" si="13"/>
        <v>1.6479999999999999</v>
      </c>
      <c r="CX22" s="128">
        <f t="shared" si="13"/>
        <v>9.5739999999999998</v>
      </c>
      <c r="CY22" s="128">
        <f t="shared" si="13"/>
        <v>6.468</v>
      </c>
      <c r="CZ22" s="128">
        <f t="shared" si="13"/>
        <v>7.3840000000000003</v>
      </c>
      <c r="DA22" s="128">
        <f t="shared" si="13"/>
        <v>7.1020000000000003</v>
      </c>
      <c r="DB22" s="128">
        <f t="shared" si="13"/>
        <v>2.6539999999999999</v>
      </c>
      <c r="DC22" s="128">
        <f t="shared" si="13"/>
        <v>9.5960000000000001</v>
      </c>
      <c r="DD22" s="128">
        <f t="shared" si="13"/>
        <v>1.389</v>
      </c>
      <c r="DE22" s="128">
        <f t="shared" si="13"/>
        <v>6.9459999999999997</v>
      </c>
      <c r="DF22" s="128">
        <f t="shared" si="13"/>
        <v>8.52</v>
      </c>
      <c r="DG22" s="128">
        <f t="shared" si="13"/>
        <v>8.6140000000000008</v>
      </c>
      <c r="DH22" s="128">
        <f t="shared" si="13"/>
        <v>9.3859999999999992</v>
      </c>
      <c r="DI22" s="128">
        <f t="shared" si="13"/>
        <v>8.1609999999999996</v>
      </c>
      <c r="DJ22" s="128">
        <f t="shared" si="13"/>
        <v>7.9539999999999997</v>
      </c>
      <c r="DK22" s="128">
        <f t="shared" si="13"/>
        <v>6.6459999999999999</v>
      </c>
      <c r="DL22" s="128">
        <f t="shared" si="13"/>
        <v>5.1479999999999997</v>
      </c>
      <c r="DN22" s="1" t="str">
        <f t="shared" si="23"/>
        <v>[1,582, 8,491, 3,051, 5,379, 1,648, 9,574, 6,468, 7,384, 7,102, 2,654, 9,596, 1,389, 6,946, 8,52, 8,614, 9,386, 8,161, 7,954, 6,646, 5,148],</v>
      </c>
    </row>
    <row r="23" spans="2:118" x14ac:dyDescent="0.35">
      <c r="B23" s="13">
        <v>11</v>
      </c>
      <c r="C23" s="46" t="s">
        <v>35</v>
      </c>
      <c r="D23" s="47"/>
      <c r="E23" s="47"/>
      <c r="F23" s="47"/>
      <c r="G23" s="48"/>
      <c r="H23" s="2">
        <v>4595</v>
      </c>
      <c r="I23" s="49">
        <f t="shared" si="14"/>
        <v>6.1266666666666664E-2</v>
      </c>
      <c r="J23" s="50"/>
      <c r="K23" s="51"/>
      <c r="L23" s="51">
        <f t="shared" si="0"/>
        <v>5.7266552877659027</v>
      </c>
      <c r="M23" s="52">
        <f t="shared" si="0"/>
        <v>11.453203941849251</v>
      </c>
      <c r="N23" s="53"/>
      <c r="O23" s="54"/>
      <c r="Q23" s="13">
        <v>11</v>
      </c>
      <c r="R23" s="111" t="str">
        <f t="shared" si="15"/>
        <v>Mahalle 11</v>
      </c>
      <c r="S23" s="109"/>
      <c r="T23" s="47"/>
      <c r="U23" s="47"/>
      <c r="V23" s="48"/>
      <c r="W23" s="2">
        <v>3343</v>
      </c>
      <c r="X23" s="49">
        <f t="shared" si="16"/>
        <v>6.1266666666666664E-2</v>
      </c>
      <c r="Y23" s="55"/>
      <c r="Z23" s="56"/>
      <c r="AA23" s="56">
        <f t="shared" si="1"/>
        <v>6</v>
      </c>
      <c r="AB23" s="57">
        <f t="shared" si="2"/>
        <v>11</v>
      </c>
      <c r="AC23" s="58"/>
      <c r="AD23" s="59"/>
      <c r="AH23" s="7"/>
      <c r="AI23" s="7"/>
      <c r="AJ23" s="7"/>
      <c r="AK23" s="7"/>
      <c r="AL23" s="7">
        <f t="shared" si="3"/>
        <v>6</v>
      </c>
      <c r="AM23" s="7">
        <f t="shared" si="4"/>
        <v>0</v>
      </c>
      <c r="AN23" s="1">
        <f t="shared" si="5"/>
        <v>8.8000000000000007</v>
      </c>
      <c r="AO23" s="1">
        <f t="shared" si="6"/>
        <v>2.2000000000000002</v>
      </c>
      <c r="AW23" s="7"/>
      <c r="AX23" s="7"/>
      <c r="AY23" s="7"/>
      <c r="AZ23" s="7"/>
      <c r="BA23" s="7">
        <f t="shared" si="7"/>
        <v>6</v>
      </c>
      <c r="BB23" s="7">
        <f t="shared" si="8"/>
        <v>0</v>
      </c>
      <c r="BC23" s="7">
        <f t="shared" si="9"/>
        <v>9</v>
      </c>
      <c r="BD23" s="7">
        <f t="shared" si="10"/>
        <v>2</v>
      </c>
      <c r="BE23" s="7"/>
      <c r="BF23" s="7"/>
      <c r="BG23" s="7"/>
      <c r="BH23" s="7"/>
      <c r="BJ23" s="1">
        <v>11</v>
      </c>
      <c r="BK23" s="1">
        <f t="shared" si="17"/>
        <v>33.15</v>
      </c>
      <c r="BL23" s="1">
        <f t="shared" si="18"/>
        <v>1.22</v>
      </c>
      <c r="BN23" s="1" t="str">
        <f t="shared" si="19"/>
        <v>[33.15, 1.22]</v>
      </c>
      <c r="BQ23" s="1" t="str">
        <f t="shared" si="20"/>
        <v>[33.15, 1.22]</v>
      </c>
      <c r="BR23" s="1" t="str">
        <f t="shared" si="11"/>
        <v>[55.25, 2.44]</v>
      </c>
      <c r="BS23" s="1" t="str">
        <f t="shared" si="12"/>
        <v>[109.1, 4.88]</v>
      </c>
      <c r="BU23" s="1" t="str">
        <f t="shared" si="21"/>
        <v xml:space="preserve">[[33.15, 1.22], [55.25, 2.44], [109.1, 4.88]], </v>
      </c>
      <c r="BW23" s="120" t="s">
        <v>35</v>
      </c>
      <c r="BX23" s="123">
        <v>4.1034188896273784</v>
      </c>
      <c r="BY23" s="122">
        <v>5.840116055342266</v>
      </c>
      <c r="BZ23" s="122">
        <v>4.139211471074427</v>
      </c>
      <c r="CA23" s="122">
        <v>1.714532217699275</v>
      </c>
      <c r="CB23" s="122">
        <v>8.1761170389158053</v>
      </c>
      <c r="CC23" s="122">
        <v>5.7049782671671059</v>
      </c>
      <c r="CD23" s="122">
        <v>0.43345015825776212</v>
      </c>
      <c r="CE23" s="122">
        <v>4.3176152993068833</v>
      </c>
      <c r="CF23" s="122">
        <v>8.3929354692864226</v>
      </c>
      <c r="CG23" s="122">
        <v>7.5175495472046006</v>
      </c>
      <c r="CH23" s="122">
        <v>7.5278213519072024</v>
      </c>
      <c r="CI23" s="122">
        <v>6.7242312300961151</v>
      </c>
      <c r="CJ23" s="122">
        <v>5.9488551900471904</v>
      </c>
      <c r="CK23" s="122">
        <v>3.392245498039419</v>
      </c>
      <c r="CL23" s="122">
        <v>4.234205796164261</v>
      </c>
      <c r="CM23" s="122">
        <v>0.5598174025896252</v>
      </c>
      <c r="CN23" s="122">
        <v>1.7402746118746337</v>
      </c>
      <c r="CO23" s="122">
        <v>0.92555514720060628</v>
      </c>
      <c r="CP23" s="122">
        <v>1.6397061948926073</v>
      </c>
      <c r="CQ23" s="124">
        <v>7.1273737370022863</v>
      </c>
      <c r="CS23" s="128">
        <f t="shared" si="22"/>
        <v>4.1029999999999998</v>
      </c>
      <c r="CT23" s="128">
        <f t="shared" si="13"/>
        <v>5.84</v>
      </c>
      <c r="CU23" s="128">
        <f t="shared" si="13"/>
        <v>4.1390000000000002</v>
      </c>
      <c r="CV23" s="128">
        <f t="shared" si="13"/>
        <v>1.7150000000000001</v>
      </c>
      <c r="CW23" s="128">
        <f t="shared" si="13"/>
        <v>8.1760000000000002</v>
      </c>
      <c r="CX23" s="128">
        <f t="shared" si="13"/>
        <v>5.7050000000000001</v>
      </c>
      <c r="CY23" s="128">
        <f t="shared" si="13"/>
        <v>0.433</v>
      </c>
      <c r="CZ23" s="128">
        <f t="shared" si="13"/>
        <v>4.3179999999999996</v>
      </c>
      <c r="DA23" s="128">
        <f t="shared" si="13"/>
        <v>8.3930000000000007</v>
      </c>
      <c r="DB23" s="128">
        <f t="shared" si="13"/>
        <v>7.5179999999999998</v>
      </c>
      <c r="DC23" s="128">
        <f t="shared" si="13"/>
        <v>7.5279999999999996</v>
      </c>
      <c r="DD23" s="128">
        <f t="shared" si="13"/>
        <v>6.7240000000000002</v>
      </c>
      <c r="DE23" s="128">
        <f t="shared" si="13"/>
        <v>5.9489999999999998</v>
      </c>
      <c r="DF23" s="128">
        <f t="shared" si="13"/>
        <v>3.3919999999999999</v>
      </c>
      <c r="DG23" s="128">
        <f t="shared" si="13"/>
        <v>4.234</v>
      </c>
      <c r="DH23" s="128">
        <f t="shared" si="13"/>
        <v>0.56000000000000005</v>
      </c>
      <c r="DI23" s="128">
        <f t="shared" si="13"/>
        <v>1.74</v>
      </c>
      <c r="DJ23" s="128">
        <f t="shared" si="13"/>
        <v>0.92600000000000005</v>
      </c>
      <c r="DK23" s="128">
        <f t="shared" si="13"/>
        <v>1.64</v>
      </c>
      <c r="DL23" s="128">
        <f t="shared" si="13"/>
        <v>7.1269999999999998</v>
      </c>
      <c r="DN23" s="1" t="str">
        <f t="shared" si="23"/>
        <v>[4,103, 5,84, 4,139, 1,715, 8,176, 5,705, 0,433, 4,318, 8,393, 7,518, 7,528, 6,724, 5,949, 3,392, 4,234, 0,56, 1,74, 0,926, 1,64, 7,127],</v>
      </c>
    </row>
    <row r="24" spans="2:118" x14ac:dyDescent="0.35">
      <c r="B24" s="13">
        <v>12</v>
      </c>
      <c r="C24" s="60" t="s">
        <v>36</v>
      </c>
      <c r="D24" s="47"/>
      <c r="E24" s="47"/>
      <c r="F24" s="47"/>
      <c r="G24" s="48"/>
      <c r="H24" s="2">
        <v>4306</v>
      </c>
      <c r="I24" s="49">
        <f t="shared" si="14"/>
        <v>5.741333333333333E-2</v>
      </c>
      <c r="J24" s="50"/>
      <c r="K24" s="51"/>
      <c r="L24" s="51">
        <f t="shared" si="0"/>
        <v>5.3664804502981447</v>
      </c>
      <c r="M24" s="52">
        <f t="shared" si="0"/>
        <v>10.732860973580605</v>
      </c>
      <c r="N24" s="53"/>
      <c r="O24" s="54"/>
      <c r="Q24" s="13">
        <v>12</v>
      </c>
      <c r="R24" s="112" t="str">
        <f t="shared" si="15"/>
        <v>Mahalle 12</v>
      </c>
      <c r="S24" s="109"/>
      <c r="T24" s="47"/>
      <c r="U24" s="47"/>
      <c r="V24" s="48"/>
      <c r="W24" s="2">
        <v>4486</v>
      </c>
      <c r="X24" s="49">
        <f t="shared" si="16"/>
        <v>5.741333333333333E-2</v>
      </c>
      <c r="Y24" s="55"/>
      <c r="Z24" s="56"/>
      <c r="AA24" s="56">
        <f t="shared" si="1"/>
        <v>5</v>
      </c>
      <c r="AB24" s="57">
        <f t="shared" si="2"/>
        <v>11</v>
      </c>
      <c r="AC24" s="58"/>
      <c r="AD24" s="59"/>
      <c r="AH24" s="7"/>
      <c r="AI24" s="7"/>
      <c r="AJ24" s="7"/>
      <c r="AK24" s="7"/>
      <c r="AL24" s="7">
        <f t="shared" si="3"/>
        <v>5</v>
      </c>
      <c r="AM24" s="7">
        <f t="shared" si="4"/>
        <v>0</v>
      </c>
      <c r="AN24" s="1">
        <f t="shared" si="5"/>
        <v>8.8000000000000007</v>
      </c>
      <c r="AO24" s="1">
        <f t="shared" si="6"/>
        <v>2.2000000000000002</v>
      </c>
      <c r="AW24" s="7"/>
      <c r="AX24" s="7"/>
      <c r="AY24" s="7"/>
      <c r="AZ24" s="7"/>
      <c r="BA24" s="7">
        <f t="shared" si="7"/>
        <v>5</v>
      </c>
      <c r="BB24" s="7">
        <f t="shared" si="8"/>
        <v>0</v>
      </c>
      <c r="BC24" s="7">
        <f t="shared" si="9"/>
        <v>9</v>
      </c>
      <c r="BD24" s="7">
        <f t="shared" si="10"/>
        <v>2</v>
      </c>
      <c r="BE24" s="7"/>
      <c r="BF24" s="7"/>
      <c r="BG24" s="7"/>
      <c r="BH24" s="7"/>
      <c r="BJ24" s="1">
        <v>12</v>
      </c>
      <c r="BK24" s="1">
        <f t="shared" si="17"/>
        <v>31.75</v>
      </c>
      <c r="BL24" s="1">
        <f t="shared" si="18"/>
        <v>1.22</v>
      </c>
      <c r="BN24" s="1" t="str">
        <f t="shared" si="19"/>
        <v>[31.75, 1.22]</v>
      </c>
      <c r="BQ24" s="1" t="str">
        <f t="shared" si="20"/>
        <v>[31.75, 1.22]</v>
      </c>
      <c r="BR24" s="1" t="str">
        <f t="shared" si="11"/>
        <v>[51.1, 2.44]</v>
      </c>
      <c r="BS24" s="1" t="str">
        <f t="shared" si="12"/>
        <v>[104.95, 4.27]</v>
      </c>
      <c r="BU24" s="1" t="str">
        <f t="shared" si="21"/>
        <v xml:space="preserve">[[31.75, 1.22], [51.1, 2.44], [104.95, 4.27]], </v>
      </c>
      <c r="BW24" s="119" t="s">
        <v>36</v>
      </c>
      <c r="BX24" s="123">
        <v>6.5273189963514264</v>
      </c>
      <c r="BY24" s="122">
        <v>3.0371717548478849</v>
      </c>
      <c r="BZ24" s="122">
        <v>3.1733247790195152</v>
      </c>
      <c r="CA24" s="122">
        <v>8.8821599178700392</v>
      </c>
      <c r="CB24" s="122">
        <v>5.5577523925395997</v>
      </c>
      <c r="CC24" s="122">
        <v>0.80071030999192216</v>
      </c>
      <c r="CD24" s="122">
        <v>2.6898917213274078</v>
      </c>
      <c r="CE24" s="122">
        <v>6.5062220381581071</v>
      </c>
      <c r="CF24" s="122">
        <v>8.530112384101006</v>
      </c>
      <c r="CG24" s="122">
        <v>6.0052597537043129</v>
      </c>
      <c r="CH24" s="122">
        <v>7.1919782619993207</v>
      </c>
      <c r="CI24" s="122">
        <v>6.8659851160368284</v>
      </c>
      <c r="CJ24" s="122">
        <v>8.3656517689804133</v>
      </c>
      <c r="CK24" s="122">
        <v>3.8730686605283102</v>
      </c>
      <c r="CL24" s="122">
        <v>9.933850899078049</v>
      </c>
      <c r="CM24" s="122">
        <v>1.2412129808627692</v>
      </c>
      <c r="CN24" s="122">
        <v>9.2790219038593253</v>
      </c>
      <c r="CO24" s="122">
        <v>8.361433698531652</v>
      </c>
      <c r="CP24" s="122">
        <v>8.4324555442168538</v>
      </c>
      <c r="CQ24" s="124">
        <v>7.7598086264347286</v>
      </c>
      <c r="CS24" s="128">
        <f t="shared" si="22"/>
        <v>6.5270000000000001</v>
      </c>
      <c r="CT24" s="128">
        <f t="shared" si="13"/>
        <v>3.0369999999999999</v>
      </c>
      <c r="CU24" s="128">
        <f t="shared" si="13"/>
        <v>3.173</v>
      </c>
      <c r="CV24" s="128">
        <f t="shared" si="13"/>
        <v>8.8819999999999997</v>
      </c>
      <c r="CW24" s="128">
        <f t="shared" si="13"/>
        <v>5.5579999999999998</v>
      </c>
      <c r="CX24" s="128">
        <f t="shared" si="13"/>
        <v>0.80100000000000005</v>
      </c>
      <c r="CY24" s="128">
        <f t="shared" si="13"/>
        <v>2.69</v>
      </c>
      <c r="CZ24" s="128">
        <f t="shared" si="13"/>
        <v>6.5060000000000002</v>
      </c>
      <c r="DA24" s="128">
        <f t="shared" si="13"/>
        <v>8.5299999999999994</v>
      </c>
      <c r="DB24" s="128">
        <f t="shared" si="13"/>
        <v>6.0049999999999999</v>
      </c>
      <c r="DC24" s="128">
        <f t="shared" si="13"/>
        <v>7.1920000000000002</v>
      </c>
      <c r="DD24" s="128">
        <f t="shared" si="13"/>
        <v>6.8659999999999997</v>
      </c>
      <c r="DE24" s="128">
        <f t="shared" si="13"/>
        <v>8.3659999999999997</v>
      </c>
      <c r="DF24" s="128">
        <f t="shared" si="13"/>
        <v>3.8730000000000002</v>
      </c>
      <c r="DG24" s="128">
        <f t="shared" si="13"/>
        <v>9.9339999999999993</v>
      </c>
      <c r="DH24" s="128">
        <f t="shared" si="13"/>
        <v>1.2410000000000001</v>
      </c>
      <c r="DI24" s="128">
        <f t="shared" si="13"/>
        <v>9.2789999999999999</v>
      </c>
      <c r="DJ24" s="128">
        <f t="shared" si="13"/>
        <v>8.3610000000000007</v>
      </c>
      <c r="DK24" s="128">
        <f t="shared" si="13"/>
        <v>8.4320000000000004</v>
      </c>
      <c r="DL24" s="128">
        <f t="shared" si="13"/>
        <v>7.76</v>
      </c>
      <c r="DN24" s="1" t="str">
        <f t="shared" si="23"/>
        <v>[6,527, 3,037, 3,173, 8,882, 5,558, 0,801, 2,69, 6,506, 8,53, 6,005, 7,192, 6,866, 8,366, 3,873, 9,934, 1,241, 9,279, 8,361, 8,432, 7,76],</v>
      </c>
    </row>
    <row r="25" spans="2:118" x14ac:dyDescent="0.35">
      <c r="B25" s="13">
        <v>13</v>
      </c>
      <c r="C25" s="46" t="s">
        <v>37</v>
      </c>
      <c r="D25" s="47"/>
      <c r="E25" s="47"/>
      <c r="F25" s="47"/>
      <c r="G25" s="48"/>
      <c r="H25" s="2">
        <v>6912</v>
      </c>
      <c r="I25" s="49">
        <f t="shared" si="14"/>
        <v>9.2160000000000006E-2</v>
      </c>
      <c r="J25" s="50"/>
      <c r="K25" s="51"/>
      <c r="L25" s="51">
        <f t="shared" si="0"/>
        <v>8.6142853860800699</v>
      </c>
      <c r="M25" s="52">
        <f t="shared" si="0"/>
        <v>17.228410369110346</v>
      </c>
      <c r="N25" s="53"/>
      <c r="O25" s="54"/>
      <c r="Q25" s="13">
        <v>13</v>
      </c>
      <c r="R25" s="111" t="str">
        <f t="shared" si="15"/>
        <v>Mahalle 13</v>
      </c>
      <c r="S25" s="109"/>
      <c r="T25" s="47"/>
      <c r="U25" s="47"/>
      <c r="V25" s="48"/>
      <c r="W25" s="2">
        <v>4419</v>
      </c>
      <c r="X25" s="49">
        <f t="shared" si="16"/>
        <v>9.2160000000000006E-2</v>
      </c>
      <c r="Y25" s="55"/>
      <c r="Z25" s="56"/>
      <c r="AA25" s="56">
        <f t="shared" si="1"/>
        <v>9</v>
      </c>
      <c r="AB25" s="57">
        <f t="shared" si="2"/>
        <v>17</v>
      </c>
      <c r="AC25" s="58"/>
      <c r="AD25" s="59"/>
      <c r="AH25" s="7"/>
      <c r="AI25" s="7"/>
      <c r="AJ25" s="7"/>
      <c r="AK25" s="7"/>
      <c r="AL25" s="7">
        <f t="shared" si="3"/>
        <v>9</v>
      </c>
      <c r="AM25" s="7">
        <f t="shared" si="4"/>
        <v>0</v>
      </c>
      <c r="AN25" s="1">
        <f t="shared" si="5"/>
        <v>13.600000000000001</v>
      </c>
      <c r="AO25" s="1">
        <f t="shared" si="6"/>
        <v>3.4000000000000004</v>
      </c>
      <c r="AW25" s="7"/>
      <c r="AX25" s="7"/>
      <c r="AY25" s="7"/>
      <c r="AZ25" s="7"/>
      <c r="BA25" s="7">
        <f t="shared" si="7"/>
        <v>9</v>
      </c>
      <c r="BB25" s="7">
        <f t="shared" si="8"/>
        <v>0</v>
      </c>
      <c r="BC25" s="7">
        <f t="shared" si="9"/>
        <v>14</v>
      </c>
      <c r="BD25" s="7">
        <f t="shared" si="10"/>
        <v>3</v>
      </c>
      <c r="BE25" s="7"/>
      <c r="BF25" s="7"/>
      <c r="BG25" s="7"/>
      <c r="BH25" s="7"/>
      <c r="BJ25" s="1">
        <v>13</v>
      </c>
      <c r="BK25" s="1">
        <f t="shared" si="17"/>
        <v>51.1</v>
      </c>
      <c r="BL25" s="1">
        <f t="shared" si="18"/>
        <v>1.83</v>
      </c>
      <c r="BN25" s="1" t="str">
        <f t="shared" si="19"/>
        <v>[51.1, 1.83]</v>
      </c>
      <c r="BQ25" s="1" t="str">
        <f t="shared" si="20"/>
        <v>[51.1, 1.83]</v>
      </c>
      <c r="BR25" s="1" t="str">
        <f t="shared" si="11"/>
        <v>[84.25, 3.66]</v>
      </c>
      <c r="BS25" s="1" t="str">
        <f t="shared" si="12"/>
        <v>[167.1, 6.71]</v>
      </c>
      <c r="BU25" s="1" t="str">
        <f t="shared" si="21"/>
        <v xml:space="preserve">[[51.1, 1.83], [84.25, 3.66], [167.1, 6.71]], </v>
      </c>
      <c r="BW25" s="120" t="s">
        <v>37</v>
      </c>
      <c r="BX25" s="123">
        <v>9.8890488586718774</v>
      </c>
      <c r="BY25" s="122">
        <v>9.7745191255243427</v>
      </c>
      <c r="BZ25" s="122">
        <v>0.4534391463715548</v>
      </c>
      <c r="CA25" s="122">
        <v>6.2787871111397404</v>
      </c>
      <c r="CB25" s="122">
        <v>7.456600222090298</v>
      </c>
      <c r="CC25" s="122">
        <v>3.4950862032248278</v>
      </c>
      <c r="CD25" s="122">
        <v>2.6984548577932244</v>
      </c>
      <c r="CE25" s="122">
        <v>8.3445910319994141</v>
      </c>
      <c r="CF25" s="122">
        <v>6.8172522994931803</v>
      </c>
      <c r="CG25" s="122">
        <v>5.6319358552742225</v>
      </c>
      <c r="CH25" s="122">
        <v>2.0581436528598926</v>
      </c>
      <c r="CI25" s="122">
        <v>9.5932188118469703</v>
      </c>
      <c r="CJ25" s="122">
        <v>3.5933066677777479</v>
      </c>
      <c r="CK25" s="122">
        <v>0.77203915936493117</v>
      </c>
      <c r="CL25" s="122">
        <v>6.5169409869729584</v>
      </c>
      <c r="CM25" s="122">
        <v>9.9548527625876524</v>
      </c>
      <c r="CN25" s="122">
        <v>1.8796634203308693</v>
      </c>
      <c r="CO25" s="122">
        <v>0.71893456898187935</v>
      </c>
      <c r="CP25" s="122">
        <v>5.3270772798459332</v>
      </c>
      <c r="CQ25" s="124">
        <v>8.1563098669696981</v>
      </c>
      <c r="CS25" s="128">
        <f t="shared" si="22"/>
        <v>9.8889999999999993</v>
      </c>
      <c r="CT25" s="128">
        <f t="shared" si="13"/>
        <v>9.7750000000000004</v>
      </c>
      <c r="CU25" s="128">
        <f t="shared" si="13"/>
        <v>0.45300000000000001</v>
      </c>
      <c r="CV25" s="128">
        <f t="shared" si="13"/>
        <v>6.2789999999999999</v>
      </c>
      <c r="CW25" s="128">
        <f t="shared" si="13"/>
        <v>7.4569999999999999</v>
      </c>
      <c r="CX25" s="128">
        <f t="shared" si="13"/>
        <v>3.4950000000000001</v>
      </c>
      <c r="CY25" s="128">
        <f t="shared" si="13"/>
        <v>2.698</v>
      </c>
      <c r="CZ25" s="128">
        <f t="shared" si="13"/>
        <v>8.3450000000000006</v>
      </c>
      <c r="DA25" s="128">
        <f t="shared" si="13"/>
        <v>6.8170000000000002</v>
      </c>
      <c r="DB25" s="128">
        <f t="shared" si="13"/>
        <v>5.6319999999999997</v>
      </c>
      <c r="DC25" s="128">
        <f t="shared" si="13"/>
        <v>2.0579999999999998</v>
      </c>
      <c r="DD25" s="128">
        <f t="shared" si="13"/>
        <v>9.593</v>
      </c>
      <c r="DE25" s="128">
        <f t="shared" si="13"/>
        <v>3.593</v>
      </c>
      <c r="DF25" s="128">
        <f t="shared" si="13"/>
        <v>0.77200000000000002</v>
      </c>
      <c r="DG25" s="128">
        <f t="shared" si="13"/>
        <v>6.5170000000000003</v>
      </c>
      <c r="DH25" s="128">
        <f t="shared" si="13"/>
        <v>9.9550000000000001</v>
      </c>
      <c r="DI25" s="128">
        <f t="shared" si="13"/>
        <v>1.88</v>
      </c>
      <c r="DJ25" s="128">
        <f t="shared" si="13"/>
        <v>0.71899999999999997</v>
      </c>
      <c r="DK25" s="128">
        <f t="shared" si="13"/>
        <v>5.327</v>
      </c>
      <c r="DL25" s="128">
        <f t="shared" si="13"/>
        <v>8.1560000000000006</v>
      </c>
      <c r="DN25" s="1" t="str">
        <f t="shared" si="23"/>
        <v>[9,889, 9,775, 0,453, 6,279, 7,457, 3,495, 2,698, 8,345, 6,817, 5,632, 2,058, 9,593, 3,593, 0,772, 6,517, 9,955, 1,88, 0,719, 5,327, 8,156],</v>
      </c>
    </row>
    <row r="26" spans="2:118" x14ac:dyDescent="0.35">
      <c r="B26" s="13">
        <v>14</v>
      </c>
      <c r="C26" s="60" t="s">
        <v>38</v>
      </c>
      <c r="D26" s="47"/>
      <c r="E26" s="47"/>
      <c r="F26" s="47"/>
      <c r="G26" s="48"/>
      <c r="H26" s="2">
        <v>4271</v>
      </c>
      <c r="I26" s="49">
        <f t="shared" si="14"/>
        <v>5.6946666666666666E-2</v>
      </c>
      <c r="J26" s="50"/>
      <c r="K26" s="51"/>
      <c r="L26" s="51">
        <f t="shared" si="0"/>
        <v>5.322860660293399</v>
      </c>
      <c r="M26" s="52">
        <f t="shared" si="0"/>
        <v>10.645622205797205</v>
      </c>
      <c r="N26" s="53"/>
      <c r="O26" s="54"/>
      <c r="Q26" s="13">
        <v>14</v>
      </c>
      <c r="R26" s="112" t="str">
        <f t="shared" si="15"/>
        <v>Mahalle 14</v>
      </c>
      <c r="S26" s="109"/>
      <c r="T26" s="47"/>
      <c r="U26" s="47"/>
      <c r="V26" s="48"/>
      <c r="W26" s="2">
        <v>3528</v>
      </c>
      <c r="X26" s="49">
        <f t="shared" si="16"/>
        <v>5.6946666666666666E-2</v>
      </c>
      <c r="Y26" s="55"/>
      <c r="Z26" s="56"/>
      <c r="AA26" s="56">
        <f t="shared" si="1"/>
        <v>5</v>
      </c>
      <c r="AB26" s="57">
        <f t="shared" si="2"/>
        <v>11</v>
      </c>
      <c r="AC26" s="58"/>
      <c r="AD26" s="59"/>
      <c r="AH26" s="7"/>
      <c r="AI26" s="7"/>
      <c r="AJ26" s="7"/>
      <c r="AK26" s="7"/>
      <c r="AL26" s="7">
        <f t="shared" si="3"/>
        <v>5</v>
      </c>
      <c r="AM26" s="7">
        <f t="shared" si="4"/>
        <v>0</v>
      </c>
      <c r="AN26" s="1">
        <f t="shared" si="5"/>
        <v>8.8000000000000007</v>
      </c>
      <c r="AO26" s="1">
        <f t="shared" si="6"/>
        <v>2.2000000000000002</v>
      </c>
      <c r="AW26" s="7"/>
      <c r="AX26" s="7"/>
      <c r="AY26" s="7"/>
      <c r="AZ26" s="7"/>
      <c r="BA26" s="7">
        <f t="shared" si="7"/>
        <v>5</v>
      </c>
      <c r="BB26" s="7">
        <f t="shared" si="8"/>
        <v>0</v>
      </c>
      <c r="BC26" s="7">
        <f t="shared" si="9"/>
        <v>9</v>
      </c>
      <c r="BD26" s="7">
        <f t="shared" si="10"/>
        <v>2</v>
      </c>
      <c r="BE26" s="7"/>
      <c r="BF26" s="7"/>
      <c r="BG26" s="7"/>
      <c r="BH26" s="7"/>
      <c r="BJ26" s="1">
        <v>14</v>
      </c>
      <c r="BK26" s="1">
        <f t="shared" si="17"/>
        <v>31.75</v>
      </c>
      <c r="BL26" s="1">
        <f t="shared" si="18"/>
        <v>1.22</v>
      </c>
      <c r="BN26" s="1" t="str">
        <f t="shared" si="19"/>
        <v>[31.75, 1.22]</v>
      </c>
      <c r="BQ26" s="1" t="str">
        <f t="shared" si="20"/>
        <v>[31.75, 1.22]</v>
      </c>
      <c r="BR26" s="1" t="str">
        <f t="shared" si="11"/>
        <v>[51.1, 2.44]</v>
      </c>
      <c r="BS26" s="1" t="str">
        <f t="shared" si="12"/>
        <v>[102.2, 4.27]</v>
      </c>
      <c r="BU26" s="1" t="str">
        <f t="shared" si="21"/>
        <v xml:space="preserve">[[31.75, 1.22], [51.1, 2.44], [102.2, 4.27]], </v>
      </c>
      <c r="BW26" s="119" t="s">
        <v>38</v>
      </c>
      <c r="BX26" s="123">
        <v>6.528404969038311</v>
      </c>
      <c r="BY26" s="122">
        <v>4.3142264671970576</v>
      </c>
      <c r="BZ26" s="122">
        <v>4.8151502188893405</v>
      </c>
      <c r="CA26" s="122">
        <v>1.0135380252009885E-2</v>
      </c>
      <c r="CB26" s="122">
        <v>4.8704224128008722</v>
      </c>
      <c r="CC26" s="122">
        <v>3.5765029974707496</v>
      </c>
      <c r="CD26" s="122">
        <v>3.7352962413568456</v>
      </c>
      <c r="CE26" s="122">
        <v>7.5214920778047176</v>
      </c>
      <c r="CF26" s="122">
        <v>6.4000520574925961</v>
      </c>
      <c r="CG26" s="122">
        <v>3.5336973684018878</v>
      </c>
      <c r="CH26" s="122">
        <v>7.2830484243490456</v>
      </c>
      <c r="CI26" s="122">
        <v>7.1927050096662493</v>
      </c>
      <c r="CJ26" s="122">
        <v>9.6358864920775282</v>
      </c>
      <c r="CK26" s="122">
        <v>7.3439152426106489</v>
      </c>
      <c r="CL26" s="122">
        <v>1.1715530890538639</v>
      </c>
      <c r="CM26" s="122">
        <v>4.5704640094654323</v>
      </c>
      <c r="CN26" s="122">
        <v>7.1785450178772443</v>
      </c>
      <c r="CO26" s="122">
        <v>6.8394018616303036</v>
      </c>
      <c r="CP26" s="122">
        <v>6.2436577570294389</v>
      </c>
      <c r="CQ26" s="124">
        <v>7.2864372868130651</v>
      </c>
      <c r="CS26" s="128">
        <f t="shared" si="22"/>
        <v>6.5279999999999996</v>
      </c>
      <c r="CT26" s="128">
        <f t="shared" si="13"/>
        <v>4.3140000000000001</v>
      </c>
      <c r="CU26" s="128">
        <f t="shared" si="13"/>
        <v>4.8150000000000004</v>
      </c>
      <c r="CV26" s="128">
        <f t="shared" si="13"/>
        <v>0.01</v>
      </c>
      <c r="CW26" s="128">
        <f t="shared" si="13"/>
        <v>4.87</v>
      </c>
      <c r="CX26" s="128">
        <f t="shared" si="13"/>
        <v>3.577</v>
      </c>
      <c r="CY26" s="128">
        <f t="shared" si="13"/>
        <v>3.7349999999999999</v>
      </c>
      <c r="CZ26" s="128">
        <f t="shared" si="13"/>
        <v>7.5209999999999999</v>
      </c>
      <c r="DA26" s="128">
        <f t="shared" si="13"/>
        <v>6.4</v>
      </c>
      <c r="DB26" s="128">
        <f t="shared" ref="DB26:DB27" si="24">ROUND(CG26,3)</f>
        <v>3.5339999999999998</v>
      </c>
      <c r="DC26" s="128">
        <f t="shared" ref="DC26:DC27" si="25">ROUND(CH26,3)</f>
        <v>7.2830000000000004</v>
      </c>
      <c r="DD26" s="128">
        <f t="shared" ref="DD26:DD27" si="26">ROUND(CI26,3)</f>
        <v>7.1929999999999996</v>
      </c>
      <c r="DE26" s="128">
        <f t="shared" ref="DE26:DE27" si="27">ROUND(CJ26,3)</f>
        <v>9.6359999999999992</v>
      </c>
      <c r="DF26" s="128">
        <f t="shared" ref="DF26:DF27" si="28">ROUND(CK26,3)</f>
        <v>7.3440000000000003</v>
      </c>
      <c r="DG26" s="128">
        <f t="shared" ref="DG26:DG27" si="29">ROUND(CL26,3)</f>
        <v>1.1719999999999999</v>
      </c>
      <c r="DH26" s="128">
        <f t="shared" ref="DH26:DH27" si="30">ROUND(CM26,3)</f>
        <v>4.57</v>
      </c>
      <c r="DI26" s="128">
        <f t="shared" ref="DI26:DI27" si="31">ROUND(CN26,3)</f>
        <v>7.1790000000000003</v>
      </c>
      <c r="DJ26" s="128">
        <f t="shared" ref="DJ26:DJ27" si="32">ROUND(CO26,3)</f>
        <v>6.8390000000000004</v>
      </c>
      <c r="DK26" s="128">
        <f t="shared" ref="DK26:DK27" si="33">ROUND(CP26,3)</f>
        <v>6.2439999999999998</v>
      </c>
      <c r="DL26" s="128">
        <f t="shared" ref="DL26:DL27" si="34">ROUND(CQ26,3)</f>
        <v>7.2859999999999996</v>
      </c>
      <c r="DN26" s="1" t="str">
        <f t="shared" si="23"/>
        <v>[6,528, 4,314, 4,815, 0,01, 4,87, 3,577, 3,735, 7,521, 6,4, 3,534, 7,283, 7,193, 9,636, 7,344, 1,172, 4,57, 7,179, 6,839, 6,244, 7,286],</v>
      </c>
    </row>
    <row r="27" spans="2:118" ht="15" thickBot="1" x14ac:dyDescent="0.4">
      <c r="B27" s="14">
        <v>15</v>
      </c>
      <c r="C27" s="61" t="s">
        <v>39</v>
      </c>
      <c r="D27" s="62"/>
      <c r="E27" s="62"/>
      <c r="F27" s="62"/>
      <c r="G27" s="63"/>
      <c r="H27" s="3">
        <v>4150</v>
      </c>
      <c r="I27" s="64">
        <f t="shared" si="14"/>
        <v>5.5333333333333332E-2</v>
      </c>
      <c r="J27" s="65"/>
      <c r="K27" s="66"/>
      <c r="L27" s="66">
        <f t="shared" si="0"/>
        <v>5.1720608148484208</v>
      </c>
      <c r="M27" s="67">
        <f t="shared" si="0"/>
        <v>10.344025322888879</v>
      </c>
      <c r="N27" s="68"/>
      <c r="O27" s="69"/>
      <c r="Q27" s="14">
        <v>15</v>
      </c>
      <c r="R27" s="113" t="str">
        <f t="shared" si="15"/>
        <v>Mahalle 15</v>
      </c>
      <c r="S27" s="109"/>
      <c r="T27" s="47"/>
      <c r="U27" s="47"/>
      <c r="V27" s="48"/>
      <c r="W27" s="3">
        <v>4068</v>
      </c>
      <c r="X27" s="64">
        <f t="shared" si="16"/>
        <v>5.5333333333333332E-2</v>
      </c>
      <c r="Y27" s="70"/>
      <c r="Z27" s="71"/>
      <c r="AA27" s="71">
        <f t="shared" si="1"/>
        <v>5</v>
      </c>
      <c r="AB27" s="72">
        <f t="shared" si="2"/>
        <v>10</v>
      </c>
      <c r="AC27" s="73"/>
      <c r="AD27" s="74"/>
      <c r="AH27" s="7"/>
      <c r="AI27" s="7"/>
      <c r="AJ27" s="7"/>
      <c r="AK27" s="7"/>
      <c r="AL27" s="7">
        <f t="shared" si="3"/>
        <v>5</v>
      </c>
      <c r="AM27" s="7">
        <f t="shared" si="4"/>
        <v>0</v>
      </c>
      <c r="AN27" s="1">
        <f t="shared" si="5"/>
        <v>8</v>
      </c>
      <c r="AO27" s="1">
        <f t="shared" si="6"/>
        <v>2</v>
      </c>
      <c r="AW27" s="7"/>
      <c r="AX27" s="7"/>
      <c r="AY27" s="7"/>
      <c r="AZ27" s="7"/>
      <c r="BA27" s="7">
        <f t="shared" si="7"/>
        <v>5</v>
      </c>
      <c r="BB27" s="7">
        <f t="shared" si="8"/>
        <v>0</v>
      </c>
      <c r="BC27" s="7">
        <f t="shared" si="9"/>
        <v>8</v>
      </c>
      <c r="BD27" s="7">
        <f t="shared" si="10"/>
        <v>2</v>
      </c>
      <c r="BE27" s="7"/>
      <c r="BF27" s="7"/>
      <c r="BG27" s="7"/>
      <c r="BH27" s="7"/>
      <c r="BJ27" s="1">
        <v>15</v>
      </c>
      <c r="BK27" s="1">
        <f t="shared" si="17"/>
        <v>29</v>
      </c>
      <c r="BL27" s="1">
        <f t="shared" si="18"/>
        <v>1.22</v>
      </c>
      <c r="BN27" s="1" t="str">
        <f t="shared" si="19"/>
        <v>[29, 1.22]</v>
      </c>
      <c r="BQ27" s="1" t="str">
        <f t="shared" si="20"/>
        <v>[29, 1.22]</v>
      </c>
      <c r="BR27" s="1" t="str">
        <f t="shared" si="11"/>
        <v>[51.1, 2.44]</v>
      </c>
      <c r="BS27" s="1" t="str">
        <f t="shared" si="12"/>
        <v>[98.05, 4.27]</v>
      </c>
      <c r="BU27" s="1" t="str">
        <f t="shared" si="21"/>
        <v xml:space="preserve">[[29, 1.22], [51.1, 2.44], [98.05, 4.27]], </v>
      </c>
      <c r="BW27" s="121" t="s">
        <v>39</v>
      </c>
      <c r="BX27" s="125">
        <v>8.9381757120063359</v>
      </c>
      <c r="BY27" s="126">
        <v>0.20713333557630831</v>
      </c>
      <c r="BZ27" s="126">
        <v>2.0620140648584853</v>
      </c>
      <c r="CA27" s="126">
        <v>1.0902317353146118</v>
      </c>
      <c r="CB27" s="126">
        <v>7.2278488418460167</v>
      </c>
      <c r="CC27" s="126">
        <v>6.2846094626739735</v>
      </c>
      <c r="CD27" s="126">
        <v>2.9212001541546009</v>
      </c>
      <c r="CE27" s="126">
        <v>1.6335781665824556</v>
      </c>
      <c r="CF27" s="126">
        <v>3.5961684222094248</v>
      </c>
      <c r="CG27" s="126">
        <v>2.900695636788182</v>
      </c>
      <c r="CH27" s="126">
        <v>9.9832923564234299</v>
      </c>
      <c r="CI27" s="126">
        <v>1.8873877009236817</v>
      </c>
      <c r="CJ27" s="126">
        <v>0.42548042264776154</v>
      </c>
      <c r="CK27" s="126">
        <v>0.34820876930532929</v>
      </c>
      <c r="CL27" s="126">
        <v>1.1535541615085165</v>
      </c>
      <c r="CM27" s="126">
        <v>6.5149695879140257</v>
      </c>
      <c r="CN27" s="126">
        <v>1.9750645410495626</v>
      </c>
      <c r="CO27" s="126">
        <v>2.9777765368898725</v>
      </c>
      <c r="CP27" s="126">
        <v>0.61336439309683466</v>
      </c>
      <c r="CQ27" s="127">
        <v>1.482776160173046</v>
      </c>
      <c r="CS27" s="128">
        <f t="shared" si="22"/>
        <v>8.9380000000000006</v>
      </c>
      <c r="CT27" s="128">
        <f t="shared" ref="CT27" si="35">ROUND(BY27,3)</f>
        <v>0.20699999999999999</v>
      </c>
      <c r="CU27" s="128">
        <f t="shared" ref="CU27" si="36">ROUND(BZ27,3)</f>
        <v>2.0619999999999998</v>
      </c>
      <c r="CV27" s="128">
        <f t="shared" ref="CV27" si="37">ROUND(CA27,3)</f>
        <v>1.0900000000000001</v>
      </c>
      <c r="CW27" s="128">
        <f t="shared" ref="CW27" si="38">ROUND(CB27,3)</f>
        <v>7.2279999999999998</v>
      </c>
      <c r="CX27" s="128">
        <f t="shared" ref="CX27" si="39">ROUND(CC27,3)</f>
        <v>6.2850000000000001</v>
      </c>
      <c r="CY27" s="128">
        <f t="shared" ref="CY27" si="40">ROUND(CD27,3)</f>
        <v>2.9209999999999998</v>
      </c>
      <c r="CZ27" s="128">
        <f t="shared" ref="CZ27" si="41">ROUND(CE27,3)</f>
        <v>1.6339999999999999</v>
      </c>
      <c r="DA27" s="128">
        <f t="shared" ref="DA27" si="42">ROUND(CF27,3)</f>
        <v>3.5960000000000001</v>
      </c>
      <c r="DB27" s="128">
        <f t="shared" si="24"/>
        <v>2.9009999999999998</v>
      </c>
      <c r="DC27" s="128">
        <f t="shared" si="25"/>
        <v>9.9830000000000005</v>
      </c>
      <c r="DD27" s="128">
        <f t="shared" si="26"/>
        <v>1.887</v>
      </c>
      <c r="DE27" s="128">
        <f t="shared" si="27"/>
        <v>0.42499999999999999</v>
      </c>
      <c r="DF27" s="128">
        <f t="shared" si="28"/>
        <v>0.34799999999999998</v>
      </c>
      <c r="DG27" s="128">
        <f t="shared" si="29"/>
        <v>1.1539999999999999</v>
      </c>
      <c r="DH27" s="128">
        <f t="shared" si="30"/>
        <v>6.5149999999999997</v>
      </c>
      <c r="DI27" s="128">
        <f t="shared" si="31"/>
        <v>1.9750000000000001</v>
      </c>
      <c r="DJ27" s="128">
        <f t="shared" si="32"/>
        <v>2.9780000000000002</v>
      </c>
      <c r="DK27" s="128">
        <f t="shared" si="33"/>
        <v>0.61299999999999999</v>
      </c>
      <c r="DL27" s="128">
        <f t="shared" si="34"/>
        <v>1.4830000000000001</v>
      </c>
      <c r="DN27" s="1" t="str">
        <f t="shared" si="23"/>
        <v>[8,938, 0,207, 2,062, 1,09, 7,228, 6,285, 2,921, 1,634, 3,596, 2,901, 9,983, 1,887, 0,425, 0,348, 1,154, 6,515, 1,975, 2,978, 0,613, 1,483],</v>
      </c>
    </row>
    <row r="28" spans="2:118" ht="15" thickBot="1" x14ac:dyDescent="0.4">
      <c r="H28" s="16">
        <f>SUM(H13:H27)</f>
        <v>75000</v>
      </c>
      <c r="L28" s="75"/>
      <c r="AA28" s="75"/>
      <c r="AH28" s="7"/>
      <c r="AI28" s="7"/>
      <c r="AJ28" s="7"/>
      <c r="AK28" s="7"/>
      <c r="AL28" s="7"/>
      <c r="AM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2:118" x14ac:dyDescent="0.35">
      <c r="L29" s="75"/>
      <c r="AA29" s="75"/>
      <c r="AH29" s="7"/>
      <c r="AI29" s="7"/>
      <c r="AJ29" s="7"/>
      <c r="AK29" s="7"/>
      <c r="AL29" s="7"/>
      <c r="AM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2:118" ht="29.5" thickBot="1" x14ac:dyDescent="0.4">
      <c r="K30" s="129" t="s">
        <v>65</v>
      </c>
      <c r="L30" s="129" t="s">
        <v>66</v>
      </c>
      <c r="M30" s="129" t="s">
        <v>67</v>
      </c>
      <c r="N30" s="129" t="s">
        <v>68</v>
      </c>
      <c r="AA30" s="75"/>
      <c r="AH30" s="7"/>
      <c r="AI30" s="7"/>
      <c r="AJ30" s="7"/>
      <c r="AK30" s="7"/>
      <c r="AL30" s="7"/>
      <c r="AM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2:118" ht="15" thickBot="1" x14ac:dyDescent="0.4">
      <c r="C31" s="146" t="s">
        <v>18</v>
      </c>
      <c r="H31" s="16" t="s">
        <v>4</v>
      </c>
      <c r="I31" s="17">
        <v>166667</v>
      </c>
      <c r="K31" s="1">
        <f>H54/C33</f>
        <v>9.5071767660733224E-4</v>
      </c>
      <c r="L31" s="1">
        <f>K31*$A$1</f>
        <v>1.9014353532146645E-3</v>
      </c>
      <c r="M31" s="1">
        <f>I31*L31</f>
        <v>316.90652601422846</v>
      </c>
      <c r="N31" s="1">
        <f>I32*L31</f>
        <v>158.45231228943763</v>
      </c>
      <c r="R31" s="146" t="s">
        <v>18</v>
      </c>
      <c r="W31" s="16" t="s">
        <v>4</v>
      </c>
      <c r="X31" s="17">
        <f>I31</f>
        <v>166667</v>
      </c>
      <c r="AH31" s="7"/>
      <c r="AI31" s="7"/>
      <c r="AJ31" s="7"/>
      <c r="AK31" s="7"/>
      <c r="AL31" s="7"/>
      <c r="AM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2:118" ht="15" thickBot="1" x14ac:dyDescent="0.4">
      <c r="C32" s="147"/>
      <c r="H32" s="18" t="s">
        <v>10</v>
      </c>
      <c r="I32" s="19">
        <v>83333</v>
      </c>
      <c r="R32" s="147"/>
      <c r="W32" s="18" t="s">
        <v>10</v>
      </c>
      <c r="X32" s="17">
        <f>I32</f>
        <v>83333</v>
      </c>
      <c r="AH32" s="7"/>
      <c r="AI32" s="7"/>
      <c r="AJ32" s="7"/>
      <c r="AK32" s="7"/>
      <c r="AL32" s="7"/>
      <c r="AM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2:66" ht="15" thickBot="1" x14ac:dyDescent="0.4">
      <c r="C33" s="114">
        <v>86776550</v>
      </c>
      <c r="J33" s="6"/>
      <c r="K33" s="6"/>
      <c r="L33" s="6"/>
      <c r="M33" s="6"/>
      <c r="N33" s="6"/>
      <c r="O33" s="6"/>
      <c r="Y33" s="6"/>
      <c r="Z33" s="6"/>
      <c r="AA33" s="6"/>
      <c r="AB33" s="6"/>
      <c r="AC33" s="6"/>
      <c r="AD33" s="6"/>
      <c r="AH33" s="7"/>
      <c r="AI33" s="7"/>
      <c r="AJ33" s="7"/>
      <c r="AK33" s="7"/>
      <c r="AL33" s="7"/>
      <c r="AM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2:66" ht="15" thickBot="1" x14ac:dyDescent="0.4">
      <c r="J34" s="137" t="s">
        <v>11</v>
      </c>
      <c r="K34" s="138"/>
      <c r="L34" s="138"/>
      <c r="M34" s="139" t="s">
        <v>12</v>
      </c>
      <c r="N34" s="140"/>
      <c r="O34" s="141"/>
      <c r="Y34" s="137" t="s">
        <v>11</v>
      </c>
      <c r="Z34" s="138"/>
      <c r="AA34" s="138"/>
      <c r="AB34" s="139" t="s">
        <v>12</v>
      </c>
      <c r="AC34" s="140"/>
      <c r="AD34" s="141"/>
      <c r="AH34" s="7"/>
      <c r="AI34" s="7"/>
      <c r="AJ34" s="7"/>
      <c r="AK34" s="7"/>
      <c r="AL34" s="7"/>
      <c r="AM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2:66" ht="15" thickBot="1" x14ac:dyDescent="0.4">
      <c r="H35" s="142" t="s">
        <v>13</v>
      </c>
      <c r="I35" s="143"/>
      <c r="J35" s="20">
        <v>1</v>
      </c>
      <c r="K35" s="20">
        <v>3</v>
      </c>
      <c r="L35" s="21">
        <v>4</v>
      </c>
      <c r="M35" s="22">
        <v>15</v>
      </c>
      <c r="N35" s="23">
        <v>16</v>
      </c>
      <c r="O35" s="22">
        <v>19</v>
      </c>
      <c r="W35" s="142" t="s">
        <v>13</v>
      </c>
      <c r="X35" s="143"/>
      <c r="Y35" s="20">
        <v>1</v>
      </c>
      <c r="Z35" s="20">
        <v>3</v>
      </c>
      <c r="AA35" s="21">
        <v>4</v>
      </c>
      <c r="AB35" s="22">
        <v>15</v>
      </c>
      <c r="AC35" s="23">
        <v>16</v>
      </c>
      <c r="AD35" s="22">
        <v>19</v>
      </c>
      <c r="AH35" s="7"/>
      <c r="AI35" s="7"/>
      <c r="AJ35" s="7"/>
      <c r="AK35" s="7"/>
      <c r="AL35" s="7"/>
      <c r="AM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2:66" ht="29.5" thickBot="1" x14ac:dyDescent="0.4">
      <c r="H36" s="5" t="s">
        <v>63</v>
      </c>
      <c r="I36" s="15" t="s">
        <v>15</v>
      </c>
      <c r="J36" s="24"/>
      <c r="K36" s="24"/>
      <c r="L36" s="25" t="s">
        <v>6</v>
      </c>
      <c r="M36" s="24" t="s">
        <v>5</v>
      </c>
      <c r="N36" s="26"/>
      <c r="O36" s="24"/>
      <c r="W36" s="5" t="s">
        <v>14</v>
      </c>
      <c r="X36" s="15" t="s">
        <v>15</v>
      </c>
      <c r="Y36" s="24"/>
      <c r="Z36" s="24"/>
      <c r="AA36" s="25" t="s">
        <v>6</v>
      </c>
      <c r="AB36" s="24" t="s">
        <v>5</v>
      </c>
      <c r="AC36" s="26"/>
      <c r="AD36" s="24"/>
      <c r="AH36" s="7"/>
      <c r="AI36" s="7"/>
      <c r="AJ36" s="7"/>
      <c r="AK36" s="7"/>
      <c r="AL36" s="7"/>
      <c r="AM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2:66" ht="15" thickBot="1" x14ac:dyDescent="0.4">
      <c r="H37" s="144" t="s">
        <v>16</v>
      </c>
      <c r="I37" s="145"/>
      <c r="J37" s="16"/>
      <c r="K37" s="16"/>
      <c r="L37" s="27" t="s">
        <v>10</v>
      </c>
      <c r="M37" s="28" t="s">
        <v>4</v>
      </c>
      <c r="N37" s="17"/>
      <c r="O37" s="16"/>
      <c r="W37" s="144" t="s">
        <v>16</v>
      </c>
      <c r="X37" s="145"/>
      <c r="Y37" s="16"/>
      <c r="Z37" s="16"/>
      <c r="AA37" s="27" t="s">
        <v>10</v>
      </c>
      <c r="AB37" s="28" t="s">
        <v>4</v>
      </c>
      <c r="AC37" s="17"/>
      <c r="AD37" s="16"/>
      <c r="AH37" s="7"/>
      <c r="AI37" s="7"/>
      <c r="AJ37" s="7"/>
      <c r="AK37" s="7"/>
      <c r="AL37" s="7"/>
      <c r="AM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2:66" ht="15" thickBot="1" x14ac:dyDescent="0.4">
      <c r="H38" s="135" t="s">
        <v>17</v>
      </c>
      <c r="I38" s="136"/>
      <c r="J38" s="29"/>
      <c r="K38" s="29"/>
      <c r="L38" s="30">
        <v>1</v>
      </c>
      <c r="M38" s="29">
        <v>1</v>
      </c>
      <c r="N38" s="31"/>
      <c r="O38" s="29"/>
      <c r="W38" s="135" t="s">
        <v>17</v>
      </c>
      <c r="X38" s="136"/>
      <c r="Y38" s="29"/>
      <c r="Z38" s="29"/>
      <c r="AA38" s="30">
        <v>1</v>
      </c>
      <c r="AB38" s="29">
        <v>1</v>
      </c>
      <c r="AC38" s="31"/>
      <c r="AD38" s="29"/>
      <c r="AH38" s="7"/>
      <c r="AI38" s="7"/>
      <c r="AJ38" s="7"/>
      <c r="AK38" s="7"/>
      <c r="AL38" s="7"/>
      <c r="AM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1" t="s">
        <v>24</v>
      </c>
      <c r="BK38" s="1" t="s">
        <v>22</v>
      </c>
      <c r="BL38" s="1" t="s">
        <v>23</v>
      </c>
    </row>
    <row r="39" spans="2:66" x14ac:dyDescent="0.35">
      <c r="B39" s="12">
        <v>1</v>
      </c>
      <c r="C39" s="32" t="s">
        <v>25</v>
      </c>
      <c r="D39" s="33"/>
      <c r="E39" s="33"/>
      <c r="F39" s="33"/>
      <c r="G39" s="34"/>
      <c r="H39" s="4">
        <f>H13*1.1</f>
        <v>5941.1</v>
      </c>
      <c r="I39" s="35">
        <f>H39/$H$54</f>
        <v>7.2013333333333332E-2</v>
      </c>
      <c r="J39" s="36"/>
      <c r="K39" s="77"/>
      <c r="L39" s="77">
        <f t="shared" ref="L39:M53" si="43">IF(L$37="EV",$I$31*($H$54/$C$33)*$A$1*L$38*$I39,IF(L$37="PHEV",$I$32*($H$54/$C$33)*$A$1*L$38*$I39))</f>
        <v>11.410679182336702</v>
      </c>
      <c r="M39" s="78">
        <f t="shared" si="43"/>
        <v>22.821495293371306</v>
      </c>
      <c r="N39" s="79"/>
      <c r="O39" s="80"/>
      <c r="Q39" s="12">
        <v>1</v>
      </c>
      <c r="R39" s="110" t="str">
        <f>C39</f>
        <v>Mahalle 1</v>
      </c>
      <c r="S39" s="108"/>
      <c r="T39" s="33"/>
      <c r="U39" s="33"/>
      <c r="V39" s="34"/>
      <c r="W39" s="4">
        <f>H39</f>
        <v>5941.1</v>
      </c>
      <c r="X39" s="35">
        <f>I39</f>
        <v>7.2013333333333332E-2</v>
      </c>
      <c r="Y39" s="41"/>
      <c r="Z39" s="81"/>
      <c r="AA39" s="81">
        <f t="shared" ref="AA39:AA53" si="44">ROUND(L39,0)</f>
        <v>11</v>
      </c>
      <c r="AB39" s="82">
        <f t="shared" ref="AB39:AB53" si="45">ROUND(M39,0)</f>
        <v>23</v>
      </c>
      <c r="AC39" s="83"/>
      <c r="AD39" s="84"/>
      <c r="AH39" s="7"/>
      <c r="AI39" s="7"/>
      <c r="AJ39" s="7"/>
      <c r="AK39" s="7"/>
      <c r="AL39" s="7">
        <f t="shared" ref="AL39:AL53" si="46">AA39*$AG$5</f>
        <v>11</v>
      </c>
      <c r="AM39" s="7">
        <f t="shared" ref="AM39:AM53" si="47">AA39*$AG$6</f>
        <v>0</v>
      </c>
      <c r="AN39" s="1">
        <f t="shared" ref="AN39:AN53" si="48">AB39*$AO$5</f>
        <v>18.400000000000002</v>
      </c>
      <c r="AO39" s="1">
        <f t="shared" ref="AO39:AO53" si="49">AB39*$AO$6</f>
        <v>4.6000000000000005</v>
      </c>
      <c r="AW39" s="7"/>
      <c r="AX39" s="7"/>
      <c r="AY39" s="7"/>
      <c r="AZ39" s="7"/>
      <c r="BA39" s="7">
        <f t="shared" ref="BA39:BA53" si="50">ROUND(AL39,0)</f>
        <v>11</v>
      </c>
      <c r="BB39" s="7">
        <f t="shared" ref="BB39:BB53" si="51">ROUND(AM39,0)</f>
        <v>0</v>
      </c>
      <c r="BC39" s="7">
        <f t="shared" ref="BC39:BC53" si="52">ROUND(AN39,0)</f>
        <v>18</v>
      </c>
      <c r="BD39" s="7">
        <f t="shared" ref="BD39:BD53" si="53">ROUND(AO39,0)</f>
        <v>5</v>
      </c>
      <c r="BE39" s="7"/>
      <c r="BF39" s="7"/>
      <c r="BG39" s="7"/>
      <c r="BH39" s="7"/>
      <c r="BJ39" s="1">
        <v>1</v>
      </c>
      <c r="BK39" s="1">
        <f>SUM($BA$12*BA39,$BC$12*BC39)</f>
        <v>64.900000000000006</v>
      </c>
      <c r="BL39" s="1">
        <f>SUM($BB$12*BB39,$BD$12*BD39)</f>
        <v>3.05</v>
      </c>
      <c r="BN39" s="1" t="str">
        <f>"["&amp;BK39&amp;", "&amp;BL39&amp;"]"</f>
        <v>[64.9, 3.05]</v>
      </c>
    </row>
    <row r="40" spans="2:66" x14ac:dyDescent="0.35">
      <c r="B40" s="13">
        <v>2</v>
      </c>
      <c r="C40" s="46" t="s">
        <v>26</v>
      </c>
      <c r="D40" s="47"/>
      <c r="E40" s="47"/>
      <c r="F40" s="47"/>
      <c r="G40" s="48"/>
      <c r="H40" s="2">
        <f t="shared" ref="H40:H53" si="54">H14*1.1</f>
        <v>6164.4000000000005</v>
      </c>
      <c r="I40" s="49">
        <f t="shared" ref="I40:I53" si="55">H40/$H$54</f>
        <v>7.4720000000000009E-2</v>
      </c>
      <c r="J40" s="86"/>
      <c r="K40" s="87"/>
      <c r="L40" s="87">
        <f t="shared" si="43"/>
        <v>11.83955677426678</v>
      </c>
      <c r="M40" s="88">
        <f t="shared" si="43"/>
        <v>23.679255623783153</v>
      </c>
      <c r="N40" s="89"/>
      <c r="O40" s="90"/>
      <c r="Q40" s="13">
        <v>2</v>
      </c>
      <c r="R40" s="111" t="str">
        <f t="shared" ref="R40:R53" si="56">C40</f>
        <v>Mahalle 2</v>
      </c>
      <c r="S40" s="109"/>
      <c r="T40" s="47"/>
      <c r="U40" s="47"/>
      <c r="V40" s="48"/>
      <c r="W40" s="2">
        <f t="shared" ref="W40:W53" si="57">H40</f>
        <v>6164.4000000000005</v>
      </c>
      <c r="X40" s="49">
        <f t="shared" ref="X40:X53" si="58">I40</f>
        <v>7.4720000000000009E-2</v>
      </c>
      <c r="Y40" s="91"/>
      <c r="Z40" s="92"/>
      <c r="AA40" s="92">
        <f t="shared" si="44"/>
        <v>12</v>
      </c>
      <c r="AB40" s="93">
        <f t="shared" si="45"/>
        <v>24</v>
      </c>
      <c r="AC40" s="94"/>
      <c r="AD40" s="95"/>
      <c r="AH40" s="7"/>
      <c r="AI40" s="7"/>
      <c r="AJ40" s="7"/>
      <c r="AK40" s="7"/>
      <c r="AL40" s="7">
        <f t="shared" si="46"/>
        <v>12</v>
      </c>
      <c r="AM40" s="7">
        <f t="shared" si="47"/>
        <v>0</v>
      </c>
      <c r="AN40" s="1">
        <f t="shared" si="48"/>
        <v>19.200000000000003</v>
      </c>
      <c r="AO40" s="1">
        <f t="shared" si="49"/>
        <v>4.8000000000000007</v>
      </c>
      <c r="AW40" s="7"/>
      <c r="AX40" s="7"/>
      <c r="AY40" s="7"/>
      <c r="AZ40" s="7"/>
      <c r="BA40" s="7">
        <f t="shared" si="50"/>
        <v>12</v>
      </c>
      <c r="BB40" s="7">
        <f t="shared" si="51"/>
        <v>0</v>
      </c>
      <c r="BC40" s="7">
        <f t="shared" si="52"/>
        <v>19</v>
      </c>
      <c r="BD40" s="7">
        <f t="shared" si="53"/>
        <v>5</v>
      </c>
      <c r="BE40" s="7"/>
      <c r="BF40" s="7"/>
      <c r="BG40" s="7"/>
      <c r="BH40" s="7"/>
      <c r="BJ40" s="1">
        <v>2</v>
      </c>
      <c r="BK40" s="1">
        <f t="shared" ref="BK40:BK53" si="59">SUM($BA$12*BA40,$BC$12*BC40)</f>
        <v>69.05</v>
      </c>
      <c r="BL40" s="1">
        <f t="shared" ref="BL40:BL53" si="60">SUM($BB$12*BB40,$BD$12*BD40)</f>
        <v>3.05</v>
      </c>
      <c r="BN40" s="1" t="str">
        <f t="shared" ref="BN40:BN53" si="61">"["&amp;BK40&amp;", "&amp;BL40&amp;"]"</f>
        <v>[69.05, 3.05]</v>
      </c>
    </row>
    <row r="41" spans="2:66" x14ac:dyDescent="0.35">
      <c r="B41" s="13">
        <v>3</v>
      </c>
      <c r="C41" s="60" t="s">
        <v>27</v>
      </c>
      <c r="D41" s="47"/>
      <c r="E41" s="47"/>
      <c r="F41" s="47"/>
      <c r="G41" s="48"/>
      <c r="H41" s="2">
        <f t="shared" si="54"/>
        <v>5371.3</v>
      </c>
      <c r="I41" s="49">
        <f t="shared" si="55"/>
        <v>6.5106666666666674E-2</v>
      </c>
      <c r="J41" s="86"/>
      <c r="K41" s="87"/>
      <c r="L41" s="87">
        <f t="shared" si="43"/>
        <v>10.316301878790988</v>
      </c>
      <c r="M41" s="88">
        <f t="shared" si="43"/>
        <v>20.632727553699702</v>
      </c>
      <c r="N41" s="89"/>
      <c r="O41" s="90"/>
      <c r="Q41" s="13">
        <v>3</v>
      </c>
      <c r="R41" s="112" t="str">
        <f t="shared" si="56"/>
        <v>Mahalle 3</v>
      </c>
      <c r="S41" s="109"/>
      <c r="T41" s="47"/>
      <c r="U41" s="47"/>
      <c r="V41" s="48"/>
      <c r="W41" s="2">
        <f t="shared" si="57"/>
        <v>5371.3</v>
      </c>
      <c r="X41" s="49">
        <f t="shared" si="58"/>
        <v>6.5106666666666674E-2</v>
      </c>
      <c r="Y41" s="91"/>
      <c r="Z41" s="92"/>
      <c r="AA41" s="92">
        <f t="shared" si="44"/>
        <v>10</v>
      </c>
      <c r="AB41" s="93">
        <f t="shared" si="45"/>
        <v>21</v>
      </c>
      <c r="AC41" s="94"/>
      <c r="AD41" s="95"/>
      <c r="AH41" s="7"/>
      <c r="AI41" s="7"/>
      <c r="AJ41" s="7"/>
      <c r="AK41" s="7"/>
      <c r="AL41" s="7">
        <f t="shared" si="46"/>
        <v>10</v>
      </c>
      <c r="AM41" s="7">
        <f t="shared" si="47"/>
        <v>0</v>
      </c>
      <c r="AN41" s="1">
        <f t="shared" si="48"/>
        <v>16.8</v>
      </c>
      <c r="AO41" s="1">
        <f t="shared" si="49"/>
        <v>4.2</v>
      </c>
      <c r="AW41" s="7"/>
      <c r="AX41" s="7"/>
      <c r="AY41" s="7"/>
      <c r="AZ41" s="7"/>
      <c r="BA41" s="7">
        <f t="shared" si="50"/>
        <v>10</v>
      </c>
      <c r="BB41" s="7">
        <f t="shared" si="51"/>
        <v>0</v>
      </c>
      <c r="BC41" s="7">
        <f t="shared" si="52"/>
        <v>17</v>
      </c>
      <c r="BD41" s="7">
        <f t="shared" si="53"/>
        <v>4</v>
      </c>
      <c r="BE41" s="7"/>
      <c r="BF41" s="7"/>
      <c r="BG41" s="7"/>
      <c r="BH41" s="7"/>
      <c r="BJ41" s="1">
        <v>3</v>
      </c>
      <c r="BK41" s="1">
        <f t="shared" si="59"/>
        <v>60.75</v>
      </c>
      <c r="BL41" s="1">
        <f t="shared" si="60"/>
        <v>2.44</v>
      </c>
      <c r="BN41" s="1" t="str">
        <f t="shared" si="61"/>
        <v>[60.75, 2.44]</v>
      </c>
    </row>
    <row r="42" spans="2:66" x14ac:dyDescent="0.35">
      <c r="B42" s="13">
        <v>4</v>
      </c>
      <c r="C42" s="60" t="s">
        <v>28</v>
      </c>
      <c r="D42" s="47"/>
      <c r="E42" s="47"/>
      <c r="F42" s="47"/>
      <c r="G42" s="48"/>
      <c r="H42" s="2">
        <f t="shared" si="54"/>
        <v>3557.4</v>
      </c>
      <c r="I42" s="49">
        <f t="shared" si="55"/>
        <v>4.3119999999999999E-2</v>
      </c>
      <c r="J42" s="86"/>
      <c r="K42" s="87"/>
      <c r="L42" s="87">
        <f t="shared" si="43"/>
        <v>6.8324637059205502</v>
      </c>
      <c r="M42" s="88">
        <f t="shared" si="43"/>
        <v>13.665009401733531</v>
      </c>
      <c r="N42" s="89"/>
      <c r="O42" s="90"/>
      <c r="Q42" s="13">
        <v>4</v>
      </c>
      <c r="R42" s="112" t="str">
        <f t="shared" si="56"/>
        <v>Mahalle 4</v>
      </c>
      <c r="S42" s="109"/>
      <c r="T42" s="47"/>
      <c r="U42" s="47"/>
      <c r="V42" s="48"/>
      <c r="W42" s="2">
        <f t="shared" si="57"/>
        <v>3557.4</v>
      </c>
      <c r="X42" s="49">
        <f t="shared" si="58"/>
        <v>4.3119999999999999E-2</v>
      </c>
      <c r="Y42" s="91"/>
      <c r="Z42" s="92"/>
      <c r="AA42" s="92">
        <f t="shared" si="44"/>
        <v>7</v>
      </c>
      <c r="AB42" s="93">
        <f t="shared" si="45"/>
        <v>14</v>
      </c>
      <c r="AC42" s="94"/>
      <c r="AD42" s="95"/>
      <c r="AH42" s="7"/>
      <c r="AI42" s="7"/>
      <c r="AJ42" s="7"/>
      <c r="AK42" s="7"/>
      <c r="AL42" s="7">
        <f t="shared" si="46"/>
        <v>7</v>
      </c>
      <c r="AM42" s="7">
        <f t="shared" si="47"/>
        <v>0</v>
      </c>
      <c r="AN42" s="1">
        <f t="shared" si="48"/>
        <v>11.200000000000001</v>
      </c>
      <c r="AO42" s="1">
        <f t="shared" si="49"/>
        <v>2.8000000000000003</v>
      </c>
      <c r="AW42" s="7"/>
      <c r="AX42" s="7"/>
      <c r="AY42" s="7"/>
      <c r="AZ42" s="7"/>
      <c r="BA42" s="7">
        <f t="shared" si="50"/>
        <v>7</v>
      </c>
      <c r="BB42" s="7">
        <f t="shared" si="51"/>
        <v>0</v>
      </c>
      <c r="BC42" s="7">
        <f t="shared" si="52"/>
        <v>11</v>
      </c>
      <c r="BD42" s="7">
        <f t="shared" si="53"/>
        <v>3</v>
      </c>
      <c r="BE42" s="7"/>
      <c r="BF42" s="7"/>
      <c r="BG42" s="7"/>
      <c r="BH42" s="7"/>
      <c r="BJ42" s="1">
        <v>4</v>
      </c>
      <c r="BK42" s="1">
        <f t="shared" si="59"/>
        <v>40.049999999999997</v>
      </c>
      <c r="BL42" s="1">
        <f t="shared" si="60"/>
        <v>1.83</v>
      </c>
      <c r="BN42" s="1" t="str">
        <f t="shared" si="61"/>
        <v>[40.05, 1.83]</v>
      </c>
    </row>
    <row r="43" spans="2:66" x14ac:dyDescent="0.35">
      <c r="B43" s="13">
        <v>5</v>
      </c>
      <c r="C43" s="46" t="s">
        <v>29</v>
      </c>
      <c r="D43" s="47"/>
      <c r="E43" s="47"/>
      <c r="F43" s="47"/>
      <c r="G43" s="48"/>
      <c r="H43" s="2">
        <f t="shared" si="54"/>
        <v>6317.3</v>
      </c>
      <c r="I43" s="49">
        <f t="shared" si="55"/>
        <v>7.657333333333334E-2</v>
      </c>
      <c r="J43" s="86"/>
      <c r="K43" s="87"/>
      <c r="L43" s="87">
        <f t="shared" si="43"/>
        <v>12.133221726376538</v>
      </c>
      <c r="M43" s="88">
        <f t="shared" si="43"/>
        <v>24.266589051996188</v>
      </c>
      <c r="N43" s="89"/>
      <c r="O43" s="90"/>
      <c r="Q43" s="13">
        <v>5</v>
      </c>
      <c r="R43" s="111" t="str">
        <f t="shared" si="56"/>
        <v>Mahalle 5</v>
      </c>
      <c r="S43" s="109"/>
      <c r="T43" s="47"/>
      <c r="U43" s="47"/>
      <c r="V43" s="48"/>
      <c r="W43" s="2">
        <f t="shared" si="57"/>
        <v>6317.3</v>
      </c>
      <c r="X43" s="49">
        <f t="shared" si="58"/>
        <v>7.657333333333334E-2</v>
      </c>
      <c r="Y43" s="91"/>
      <c r="Z43" s="92"/>
      <c r="AA43" s="92">
        <f t="shared" si="44"/>
        <v>12</v>
      </c>
      <c r="AB43" s="93">
        <f t="shared" si="45"/>
        <v>24</v>
      </c>
      <c r="AC43" s="94"/>
      <c r="AD43" s="95"/>
      <c r="AH43" s="7"/>
      <c r="AI43" s="7"/>
      <c r="AJ43" s="7"/>
      <c r="AK43" s="7"/>
      <c r="AL43" s="7">
        <f t="shared" si="46"/>
        <v>12</v>
      </c>
      <c r="AM43" s="7">
        <f t="shared" si="47"/>
        <v>0</v>
      </c>
      <c r="AN43" s="1">
        <f t="shared" si="48"/>
        <v>19.200000000000003</v>
      </c>
      <c r="AO43" s="1">
        <f t="shared" si="49"/>
        <v>4.8000000000000007</v>
      </c>
      <c r="AW43" s="7"/>
      <c r="AX43" s="7"/>
      <c r="AY43" s="7"/>
      <c r="AZ43" s="7"/>
      <c r="BA43" s="7">
        <f t="shared" si="50"/>
        <v>12</v>
      </c>
      <c r="BB43" s="7">
        <f t="shared" si="51"/>
        <v>0</v>
      </c>
      <c r="BC43" s="7">
        <f t="shared" si="52"/>
        <v>19</v>
      </c>
      <c r="BD43" s="7">
        <f t="shared" si="53"/>
        <v>5</v>
      </c>
      <c r="BE43" s="7"/>
      <c r="BF43" s="7"/>
      <c r="BG43" s="7"/>
      <c r="BH43" s="7"/>
      <c r="BJ43" s="1">
        <v>5</v>
      </c>
      <c r="BK43" s="1">
        <f t="shared" si="59"/>
        <v>69.05</v>
      </c>
      <c r="BL43" s="1">
        <f t="shared" si="60"/>
        <v>3.05</v>
      </c>
      <c r="BN43" s="1" t="str">
        <f t="shared" si="61"/>
        <v>[69.05, 3.05]</v>
      </c>
    </row>
    <row r="44" spans="2:66" x14ac:dyDescent="0.35">
      <c r="B44" s="13">
        <v>6</v>
      </c>
      <c r="C44" s="60" t="s">
        <v>30</v>
      </c>
      <c r="D44" s="47"/>
      <c r="E44" s="47"/>
      <c r="F44" s="47"/>
      <c r="G44" s="48"/>
      <c r="H44" s="2">
        <f t="shared" si="54"/>
        <v>7491.0000000000009</v>
      </c>
      <c r="I44" s="49">
        <f t="shared" si="55"/>
        <v>9.0800000000000006E-2</v>
      </c>
      <c r="J44" s="86"/>
      <c r="K44" s="87"/>
      <c r="L44" s="87">
        <f t="shared" si="43"/>
        <v>14.387469955880938</v>
      </c>
      <c r="M44" s="88">
        <f t="shared" si="43"/>
        <v>28.775112562091945</v>
      </c>
      <c r="N44" s="89"/>
      <c r="O44" s="90"/>
      <c r="Q44" s="13">
        <v>6</v>
      </c>
      <c r="R44" s="112" t="str">
        <f t="shared" si="56"/>
        <v>Mahalle 6</v>
      </c>
      <c r="S44" s="109"/>
      <c r="T44" s="47"/>
      <c r="U44" s="47"/>
      <c r="V44" s="48"/>
      <c r="W44" s="2">
        <f t="shared" si="57"/>
        <v>7491.0000000000009</v>
      </c>
      <c r="X44" s="49">
        <f t="shared" si="58"/>
        <v>9.0800000000000006E-2</v>
      </c>
      <c r="Y44" s="91"/>
      <c r="Z44" s="92"/>
      <c r="AA44" s="92">
        <f t="shared" si="44"/>
        <v>14</v>
      </c>
      <c r="AB44" s="93">
        <f t="shared" si="45"/>
        <v>29</v>
      </c>
      <c r="AC44" s="94"/>
      <c r="AD44" s="95"/>
      <c r="AH44" s="7"/>
      <c r="AI44" s="7"/>
      <c r="AJ44" s="7"/>
      <c r="AK44" s="7"/>
      <c r="AL44" s="7">
        <f t="shared" si="46"/>
        <v>14</v>
      </c>
      <c r="AM44" s="7">
        <f t="shared" si="47"/>
        <v>0</v>
      </c>
      <c r="AN44" s="1">
        <f t="shared" si="48"/>
        <v>23.200000000000003</v>
      </c>
      <c r="AO44" s="1">
        <f t="shared" si="49"/>
        <v>5.8000000000000007</v>
      </c>
      <c r="AW44" s="7"/>
      <c r="AX44" s="7"/>
      <c r="AY44" s="7"/>
      <c r="AZ44" s="7"/>
      <c r="BA44" s="7">
        <f t="shared" si="50"/>
        <v>14</v>
      </c>
      <c r="BB44" s="7">
        <f t="shared" si="51"/>
        <v>0</v>
      </c>
      <c r="BC44" s="7">
        <f t="shared" si="52"/>
        <v>23</v>
      </c>
      <c r="BD44" s="7">
        <f t="shared" si="53"/>
        <v>6</v>
      </c>
      <c r="BE44" s="7"/>
      <c r="BF44" s="7"/>
      <c r="BG44" s="7"/>
      <c r="BH44" s="7"/>
      <c r="BJ44" s="1">
        <v>6</v>
      </c>
      <c r="BK44" s="1">
        <f t="shared" si="59"/>
        <v>82.85</v>
      </c>
      <c r="BL44" s="1">
        <f t="shared" si="60"/>
        <v>3.66</v>
      </c>
      <c r="BN44" s="1" t="str">
        <f t="shared" si="61"/>
        <v>[82.85, 3.66]</v>
      </c>
    </row>
    <row r="45" spans="2:66" x14ac:dyDescent="0.35">
      <c r="B45" s="13">
        <v>7</v>
      </c>
      <c r="C45" s="46" t="s">
        <v>31</v>
      </c>
      <c r="D45" s="47"/>
      <c r="E45" s="47"/>
      <c r="F45" s="47"/>
      <c r="G45" s="48"/>
      <c r="H45" s="2">
        <f t="shared" si="54"/>
        <v>5975.2000000000007</v>
      </c>
      <c r="I45" s="49">
        <f t="shared" si="55"/>
        <v>7.2426666666666681E-2</v>
      </c>
      <c r="J45" s="86"/>
      <c r="K45" s="87"/>
      <c r="L45" s="87">
        <f t="shared" si="43"/>
        <v>11.476172804749671</v>
      </c>
      <c r="M45" s="88">
        <f t="shared" si="43"/>
        <v>22.952483324123857</v>
      </c>
      <c r="N45" s="89"/>
      <c r="O45" s="90"/>
      <c r="Q45" s="13">
        <v>7</v>
      </c>
      <c r="R45" s="111" t="str">
        <f t="shared" si="56"/>
        <v>Mahalle 7</v>
      </c>
      <c r="S45" s="109"/>
      <c r="T45" s="47"/>
      <c r="U45" s="47"/>
      <c r="V45" s="48"/>
      <c r="W45" s="2">
        <f t="shared" si="57"/>
        <v>5975.2000000000007</v>
      </c>
      <c r="X45" s="49">
        <f t="shared" si="58"/>
        <v>7.2426666666666681E-2</v>
      </c>
      <c r="Y45" s="91"/>
      <c r="Z45" s="92"/>
      <c r="AA45" s="92">
        <f t="shared" si="44"/>
        <v>11</v>
      </c>
      <c r="AB45" s="93">
        <f t="shared" si="45"/>
        <v>23</v>
      </c>
      <c r="AC45" s="94"/>
      <c r="AD45" s="95"/>
      <c r="AH45" s="7"/>
      <c r="AI45" s="7"/>
      <c r="AJ45" s="7"/>
      <c r="AK45" s="7"/>
      <c r="AL45" s="7">
        <f t="shared" si="46"/>
        <v>11</v>
      </c>
      <c r="AM45" s="7">
        <f t="shared" si="47"/>
        <v>0</v>
      </c>
      <c r="AN45" s="1">
        <f t="shared" si="48"/>
        <v>18.400000000000002</v>
      </c>
      <c r="AO45" s="1">
        <f t="shared" si="49"/>
        <v>4.6000000000000005</v>
      </c>
      <c r="AW45" s="7"/>
      <c r="AX45" s="7"/>
      <c r="AY45" s="7"/>
      <c r="AZ45" s="7"/>
      <c r="BA45" s="7">
        <f t="shared" si="50"/>
        <v>11</v>
      </c>
      <c r="BB45" s="7">
        <f t="shared" si="51"/>
        <v>0</v>
      </c>
      <c r="BC45" s="7">
        <f t="shared" si="52"/>
        <v>18</v>
      </c>
      <c r="BD45" s="7">
        <f t="shared" si="53"/>
        <v>5</v>
      </c>
      <c r="BE45" s="7"/>
      <c r="BF45" s="7"/>
      <c r="BG45" s="7"/>
      <c r="BH45" s="7"/>
      <c r="BJ45" s="1">
        <v>7</v>
      </c>
      <c r="BK45" s="1">
        <f t="shared" si="59"/>
        <v>64.900000000000006</v>
      </c>
      <c r="BL45" s="1">
        <f t="shared" si="60"/>
        <v>3.05</v>
      </c>
      <c r="BN45" s="1" t="str">
        <f t="shared" si="61"/>
        <v>[64.9, 3.05]</v>
      </c>
    </row>
    <row r="46" spans="2:66" x14ac:dyDescent="0.35">
      <c r="B46" s="13">
        <v>8</v>
      </c>
      <c r="C46" s="60" t="s">
        <v>32</v>
      </c>
      <c r="D46" s="47"/>
      <c r="E46" s="47"/>
      <c r="F46" s="47"/>
      <c r="G46" s="48"/>
      <c r="H46" s="2">
        <f t="shared" si="54"/>
        <v>7043.3</v>
      </c>
      <c r="I46" s="49">
        <f t="shared" si="55"/>
        <v>8.5373333333333329E-2</v>
      </c>
      <c r="J46" s="86"/>
      <c r="K46" s="87"/>
      <c r="L46" s="87">
        <f t="shared" si="43"/>
        <v>13.527602074523587</v>
      </c>
      <c r="M46" s="88">
        <f t="shared" si="43"/>
        <v>27.055366480921396</v>
      </c>
      <c r="N46" s="89"/>
      <c r="O46" s="90"/>
      <c r="Q46" s="13">
        <v>8</v>
      </c>
      <c r="R46" s="112" t="str">
        <f t="shared" si="56"/>
        <v>Mahalle 8</v>
      </c>
      <c r="S46" s="109"/>
      <c r="T46" s="47"/>
      <c r="U46" s="47"/>
      <c r="V46" s="48"/>
      <c r="W46" s="2">
        <f t="shared" si="57"/>
        <v>7043.3</v>
      </c>
      <c r="X46" s="49">
        <f t="shared" si="58"/>
        <v>8.5373333333333329E-2</v>
      </c>
      <c r="Y46" s="91"/>
      <c r="Z46" s="92"/>
      <c r="AA46" s="92">
        <f t="shared" si="44"/>
        <v>14</v>
      </c>
      <c r="AB46" s="93">
        <f t="shared" si="45"/>
        <v>27</v>
      </c>
      <c r="AC46" s="94"/>
      <c r="AD46" s="95"/>
      <c r="AH46" s="7"/>
      <c r="AI46" s="7"/>
      <c r="AJ46" s="7"/>
      <c r="AK46" s="7"/>
      <c r="AL46" s="7">
        <f t="shared" si="46"/>
        <v>14</v>
      </c>
      <c r="AM46" s="7">
        <f t="shared" si="47"/>
        <v>0</v>
      </c>
      <c r="AN46" s="1">
        <f t="shared" si="48"/>
        <v>21.6</v>
      </c>
      <c r="AO46" s="1">
        <f t="shared" si="49"/>
        <v>5.4</v>
      </c>
      <c r="AW46" s="7"/>
      <c r="AX46" s="7"/>
      <c r="AY46" s="7"/>
      <c r="AZ46" s="7"/>
      <c r="BA46" s="7">
        <f t="shared" si="50"/>
        <v>14</v>
      </c>
      <c r="BB46" s="7">
        <f t="shared" si="51"/>
        <v>0</v>
      </c>
      <c r="BC46" s="7">
        <f t="shared" si="52"/>
        <v>22</v>
      </c>
      <c r="BD46" s="7">
        <f t="shared" si="53"/>
        <v>5</v>
      </c>
      <c r="BE46" s="7"/>
      <c r="BF46" s="7"/>
      <c r="BG46" s="7"/>
      <c r="BH46" s="7"/>
      <c r="BJ46" s="1">
        <v>8</v>
      </c>
      <c r="BK46" s="1">
        <f t="shared" si="59"/>
        <v>80.099999999999994</v>
      </c>
      <c r="BL46" s="1">
        <f t="shared" si="60"/>
        <v>3.05</v>
      </c>
      <c r="BN46" s="1" t="str">
        <f t="shared" si="61"/>
        <v>[80.1, 3.05]</v>
      </c>
    </row>
    <row r="47" spans="2:66" x14ac:dyDescent="0.35">
      <c r="B47" s="13">
        <v>9</v>
      </c>
      <c r="C47" s="46" t="s">
        <v>33</v>
      </c>
      <c r="D47" s="47"/>
      <c r="E47" s="47"/>
      <c r="F47" s="47"/>
      <c r="G47" s="48"/>
      <c r="H47" s="2">
        <f t="shared" si="54"/>
        <v>3467.2000000000003</v>
      </c>
      <c r="I47" s="49">
        <f t="shared" si="55"/>
        <v>4.2026666666666671E-2</v>
      </c>
      <c r="J47" s="86"/>
      <c r="K47" s="87"/>
      <c r="L47" s="87">
        <f t="shared" si="43"/>
        <v>6.6592225111507659</v>
      </c>
      <c r="M47" s="88">
        <f t="shared" si="43"/>
        <v>13.318524933291309</v>
      </c>
      <c r="N47" s="89"/>
      <c r="O47" s="90"/>
      <c r="Q47" s="13">
        <v>9</v>
      </c>
      <c r="R47" s="111" t="str">
        <f t="shared" si="56"/>
        <v>Mahalle 9</v>
      </c>
      <c r="S47" s="109"/>
      <c r="T47" s="47"/>
      <c r="U47" s="47"/>
      <c r="V47" s="48"/>
      <c r="W47" s="2">
        <f t="shared" si="57"/>
        <v>3467.2000000000003</v>
      </c>
      <c r="X47" s="49">
        <f t="shared" si="58"/>
        <v>4.2026666666666671E-2</v>
      </c>
      <c r="Y47" s="91"/>
      <c r="Z47" s="92"/>
      <c r="AA47" s="92">
        <f t="shared" si="44"/>
        <v>7</v>
      </c>
      <c r="AB47" s="93">
        <f t="shared" si="45"/>
        <v>13</v>
      </c>
      <c r="AC47" s="94"/>
      <c r="AD47" s="95"/>
      <c r="AH47" s="7"/>
      <c r="AI47" s="7"/>
      <c r="AJ47" s="7"/>
      <c r="AK47" s="7"/>
      <c r="AL47" s="7">
        <f t="shared" si="46"/>
        <v>7</v>
      </c>
      <c r="AM47" s="7">
        <f t="shared" si="47"/>
        <v>0</v>
      </c>
      <c r="AN47" s="1">
        <f t="shared" si="48"/>
        <v>10.4</v>
      </c>
      <c r="AO47" s="1">
        <f t="shared" si="49"/>
        <v>2.6</v>
      </c>
      <c r="AW47" s="7"/>
      <c r="AX47" s="7"/>
      <c r="AY47" s="7"/>
      <c r="AZ47" s="7"/>
      <c r="BA47" s="7">
        <f t="shared" si="50"/>
        <v>7</v>
      </c>
      <c r="BB47" s="7">
        <f t="shared" si="51"/>
        <v>0</v>
      </c>
      <c r="BC47" s="7">
        <f t="shared" si="52"/>
        <v>10</v>
      </c>
      <c r="BD47" s="7">
        <f t="shared" si="53"/>
        <v>3</v>
      </c>
      <c r="BE47" s="7"/>
      <c r="BF47" s="7"/>
      <c r="BG47" s="7"/>
      <c r="BH47" s="7"/>
      <c r="BJ47" s="1">
        <v>9</v>
      </c>
      <c r="BK47" s="1">
        <f t="shared" si="59"/>
        <v>37.299999999999997</v>
      </c>
      <c r="BL47" s="1">
        <f t="shared" si="60"/>
        <v>1.83</v>
      </c>
      <c r="BN47" s="1" t="str">
        <f t="shared" si="61"/>
        <v>[37.3, 1.83]</v>
      </c>
    </row>
    <row r="48" spans="2:66" x14ac:dyDescent="0.35">
      <c r="B48" s="13">
        <v>10</v>
      </c>
      <c r="C48" s="60" t="s">
        <v>34</v>
      </c>
      <c r="D48" s="47"/>
      <c r="E48" s="47"/>
      <c r="F48" s="47"/>
      <c r="G48" s="48"/>
      <c r="H48" s="2">
        <f t="shared" si="54"/>
        <v>4514.4000000000005</v>
      </c>
      <c r="I48" s="49">
        <f t="shared" si="55"/>
        <v>5.4720000000000005E-2</v>
      </c>
      <c r="J48" s="86"/>
      <c r="K48" s="87"/>
      <c r="L48" s="87">
        <f t="shared" si="43"/>
        <v>8.6705105284780277</v>
      </c>
      <c r="M48" s="88">
        <f t="shared" si="43"/>
        <v>17.341125103498584</v>
      </c>
      <c r="N48" s="89"/>
      <c r="O48" s="90"/>
      <c r="Q48" s="13">
        <v>10</v>
      </c>
      <c r="R48" s="112" t="str">
        <f t="shared" si="56"/>
        <v>Mahalle 10</v>
      </c>
      <c r="S48" s="109"/>
      <c r="T48" s="47"/>
      <c r="U48" s="47"/>
      <c r="V48" s="48"/>
      <c r="W48" s="2">
        <f t="shared" si="57"/>
        <v>4514.4000000000005</v>
      </c>
      <c r="X48" s="49">
        <f t="shared" si="58"/>
        <v>5.4720000000000005E-2</v>
      </c>
      <c r="Y48" s="91"/>
      <c r="Z48" s="92"/>
      <c r="AA48" s="92">
        <f t="shared" si="44"/>
        <v>9</v>
      </c>
      <c r="AB48" s="93">
        <f t="shared" si="45"/>
        <v>17</v>
      </c>
      <c r="AC48" s="94"/>
      <c r="AD48" s="95"/>
      <c r="AH48" s="7"/>
      <c r="AI48" s="7"/>
      <c r="AJ48" s="7"/>
      <c r="AK48" s="7"/>
      <c r="AL48" s="7">
        <f t="shared" si="46"/>
        <v>9</v>
      </c>
      <c r="AM48" s="7">
        <f t="shared" si="47"/>
        <v>0</v>
      </c>
      <c r="AN48" s="1">
        <f t="shared" si="48"/>
        <v>13.600000000000001</v>
      </c>
      <c r="AO48" s="1">
        <f t="shared" si="49"/>
        <v>3.4000000000000004</v>
      </c>
      <c r="AW48" s="7"/>
      <c r="AX48" s="7"/>
      <c r="AY48" s="7"/>
      <c r="AZ48" s="7"/>
      <c r="BA48" s="7">
        <f t="shared" si="50"/>
        <v>9</v>
      </c>
      <c r="BB48" s="7">
        <f t="shared" si="51"/>
        <v>0</v>
      </c>
      <c r="BC48" s="7">
        <f t="shared" si="52"/>
        <v>14</v>
      </c>
      <c r="BD48" s="7">
        <f t="shared" si="53"/>
        <v>3</v>
      </c>
      <c r="BE48" s="7"/>
      <c r="BF48" s="7"/>
      <c r="BG48" s="7"/>
      <c r="BH48" s="7"/>
      <c r="BJ48" s="1">
        <v>10</v>
      </c>
      <c r="BK48" s="1">
        <f t="shared" si="59"/>
        <v>51.1</v>
      </c>
      <c r="BL48" s="1">
        <f t="shared" si="60"/>
        <v>1.83</v>
      </c>
      <c r="BN48" s="1" t="str">
        <f t="shared" si="61"/>
        <v>[51.1, 1.83]</v>
      </c>
    </row>
    <row r="49" spans="2:66" x14ac:dyDescent="0.35">
      <c r="B49" s="13">
        <v>11</v>
      </c>
      <c r="C49" s="46" t="s">
        <v>35</v>
      </c>
      <c r="D49" s="47"/>
      <c r="E49" s="47"/>
      <c r="F49" s="47"/>
      <c r="G49" s="48"/>
      <c r="H49" s="2">
        <f t="shared" si="54"/>
        <v>5054.5</v>
      </c>
      <c r="I49" s="49">
        <f t="shared" si="55"/>
        <v>6.1266666666666664E-2</v>
      </c>
      <c r="J49" s="86"/>
      <c r="K49" s="87"/>
      <c r="L49" s="87">
        <f t="shared" si="43"/>
        <v>9.7078449995995442</v>
      </c>
      <c r="M49" s="88">
        <f t="shared" si="43"/>
        <v>19.415806493805064</v>
      </c>
      <c r="N49" s="89"/>
      <c r="O49" s="90"/>
      <c r="Q49" s="13">
        <v>11</v>
      </c>
      <c r="R49" s="111" t="str">
        <f t="shared" si="56"/>
        <v>Mahalle 11</v>
      </c>
      <c r="S49" s="109"/>
      <c r="T49" s="47"/>
      <c r="U49" s="47"/>
      <c r="V49" s="48"/>
      <c r="W49" s="2">
        <f t="shared" si="57"/>
        <v>5054.5</v>
      </c>
      <c r="X49" s="49">
        <f t="shared" si="58"/>
        <v>6.1266666666666664E-2</v>
      </c>
      <c r="Y49" s="91"/>
      <c r="Z49" s="92"/>
      <c r="AA49" s="92">
        <f t="shared" si="44"/>
        <v>10</v>
      </c>
      <c r="AB49" s="93">
        <f t="shared" si="45"/>
        <v>19</v>
      </c>
      <c r="AC49" s="94"/>
      <c r="AD49" s="95"/>
      <c r="AH49" s="7"/>
      <c r="AI49" s="7"/>
      <c r="AJ49" s="7"/>
      <c r="AK49" s="7"/>
      <c r="AL49" s="7">
        <f t="shared" si="46"/>
        <v>10</v>
      </c>
      <c r="AM49" s="7">
        <f t="shared" si="47"/>
        <v>0</v>
      </c>
      <c r="AN49" s="1">
        <f t="shared" si="48"/>
        <v>15.200000000000001</v>
      </c>
      <c r="AO49" s="1">
        <f t="shared" si="49"/>
        <v>3.8000000000000003</v>
      </c>
      <c r="AW49" s="7"/>
      <c r="AX49" s="7"/>
      <c r="AY49" s="7"/>
      <c r="AZ49" s="7"/>
      <c r="BA49" s="7">
        <f t="shared" si="50"/>
        <v>10</v>
      </c>
      <c r="BB49" s="7">
        <f t="shared" si="51"/>
        <v>0</v>
      </c>
      <c r="BC49" s="7">
        <f t="shared" si="52"/>
        <v>15</v>
      </c>
      <c r="BD49" s="7">
        <f t="shared" si="53"/>
        <v>4</v>
      </c>
      <c r="BE49" s="7"/>
      <c r="BF49" s="7"/>
      <c r="BG49" s="7"/>
      <c r="BH49" s="7"/>
      <c r="BJ49" s="1">
        <v>11</v>
      </c>
      <c r="BK49" s="1">
        <f t="shared" si="59"/>
        <v>55.25</v>
      </c>
      <c r="BL49" s="1">
        <f t="shared" si="60"/>
        <v>2.44</v>
      </c>
      <c r="BN49" s="1" t="str">
        <f t="shared" si="61"/>
        <v>[55.25, 2.44]</v>
      </c>
    </row>
    <row r="50" spans="2:66" x14ac:dyDescent="0.35">
      <c r="B50" s="13">
        <v>12</v>
      </c>
      <c r="C50" s="60" t="s">
        <v>36</v>
      </c>
      <c r="D50" s="47"/>
      <c r="E50" s="47"/>
      <c r="F50" s="47"/>
      <c r="G50" s="48"/>
      <c r="H50" s="2">
        <f t="shared" si="54"/>
        <v>4736.6000000000004</v>
      </c>
      <c r="I50" s="49">
        <f t="shared" si="55"/>
        <v>5.7413333333333337E-2</v>
      </c>
      <c r="J50" s="86"/>
      <c r="K50" s="87"/>
      <c r="L50" s="87">
        <f t="shared" si="43"/>
        <v>9.0972754229109132</v>
      </c>
      <c r="M50" s="88">
        <f t="shared" si="43"/>
        <v>18.194660013563571</v>
      </c>
      <c r="N50" s="89"/>
      <c r="O50" s="90"/>
      <c r="Q50" s="13">
        <v>12</v>
      </c>
      <c r="R50" s="112" t="str">
        <f t="shared" si="56"/>
        <v>Mahalle 12</v>
      </c>
      <c r="S50" s="109"/>
      <c r="T50" s="47"/>
      <c r="U50" s="47"/>
      <c r="V50" s="48"/>
      <c r="W50" s="2">
        <f t="shared" si="57"/>
        <v>4736.6000000000004</v>
      </c>
      <c r="X50" s="49">
        <f t="shared" si="58"/>
        <v>5.7413333333333337E-2</v>
      </c>
      <c r="Y50" s="91"/>
      <c r="Z50" s="92"/>
      <c r="AA50" s="92">
        <f t="shared" si="44"/>
        <v>9</v>
      </c>
      <c r="AB50" s="93">
        <f t="shared" si="45"/>
        <v>18</v>
      </c>
      <c r="AC50" s="94"/>
      <c r="AD50" s="95"/>
      <c r="AH50" s="7"/>
      <c r="AI50" s="7"/>
      <c r="AJ50" s="7"/>
      <c r="AK50" s="7"/>
      <c r="AL50" s="7">
        <f t="shared" si="46"/>
        <v>9</v>
      </c>
      <c r="AM50" s="7">
        <f t="shared" si="47"/>
        <v>0</v>
      </c>
      <c r="AN50" s="1">
        <f t="shared" si="48"/>
        <v>14.4</v>
      </c>
      <c r="AO50" s="1">
        <f t="shared" si="49"/>
        <v>3.6</v>
      </c>
      <c r="AW50" s="7"/>
      <c r="AX50" s="7"/>
      <c r="AY50" s="7"/>
      <c r="AZ50" s="7"/>
      <c r="BA50" s="7">
        <f t="shared" si="50"/>
        <v>9</v>
      </c>
      <c r="BB50" s="7">
        <f t="shared" si="51"/>
        <v>0</v>
      </c>
      <c r="BC50" s="7">
        <f t="shared" si="52"/>
        <v>14</v>
      </c>
      <c r="BD50" s="7">
        <f t="shared" si="53"/>
        <v>4</v>
      </c>
      <c r="BE50" s="7"/>
      <c r="BF50" s="7"/>
      <c r="BG50" s="7"/>
      <c r="BH50" s="7"/>
      <c r="BJ50" s="1">
        <v>12</v>
      </c>
      <c r="BK50" s="1">
        <f t="shared" si="59"/>
        <v>51.1</v>
      </c>
      <c r="BL50" s="1">
        <f t="shared" si="60"/>
        <v>2.44</v>
      </c>
      <c r="BN50" s="1" t="str">
        <f t="shared" si="61"/>
        <v>[51.1, 2.44]</v>
      </c>
    </row>
    <row r="51" spans="2:66" x14ac:dyDescent="0.35">
      <c r="B51" s="13">
        <v>13</v>
      </c>
      <c r="C51" s="46" t="s">
        <v>37</v>
      </c>
      <c r="D51" s="47"/>
      <c r="E51" s="47"/>
      <c r="F51" s="47"/>
      <c r="G51" s="48"/>
      <c r="H51" s="2">
        <f t="shared" si="54"/>
        <v>7603.2000000000007</v>
      </c>
      <c r="I51" s="49">
        <f t="shared" si="55"/>
        <v>9.2160000000000006E-2</v>
      </c>
      <c r="J51" s="86"/>
      <c r="K51" s="87"/>
      <c r="L51" s="87">
        <f t="shared" si="43"/>
        <v>14.602965100594572</v>
      </c>
      <c r="M51" s="88">
        <f t="shared" si="43"/>
        <v>29.206105437471297</v>
      </c>
      <c r="N51" s="89"/>
      <c r="O51" s="90"/>
      <c r="Q51" s="13">
        <v>13</v>
      </c>
      <c r="R51" s="111" t="str">
        <f t="shared" si="56"/>
        <v>Mahalle 13</v>
      </c>
      <c r="S51" s="109"/>
      <c r="T51" s="47"/>
      <c r="U51" s="47"/>
      <c r="V51" s="48"/>
      <c r="W51" s="2">
        <f t="shared" si="57"/>
        <v>7603.2000000000007</v>
      </c>
      <c r="X51" s="49">
        <f t="shared" si="58"/>
        <v>9.2160000000000006E-2</v>
      </c>
      <c r="Y51" s="91"/>
      <c r="Z51" s="92"/>
      <c r="AA51" s="92">
        <f t="shared" si="44"/>
        <v>15</v>
      </c>
      <c r="AB51" s="93">
        <f t="shared" si="45"/>
        <v>29</v>
      </c>
      <c r="AC51" s="94"/>
      <c r="AD51" s="95"/>
      <c r="AH51" s="7"/>
      <c r="AI51" s="7"/>
      <c r="AJ51" s="7"/>
      <c r="AK51" s="7"/>
      <c r="AL51" s="7">
        <f t="shared" si="46"/>
        <v>15</v>
      </c>
      <c r="AM51" s="7">
        <f t="shared" si="47"/>
        <v>0</v>
      </c>
      <c r="AN51" s="1">
        <f t="shared" si="48"/>
        <v>23.200000000000003</v>
      </c>
      <c r="AO51" s="1">
        <f t="shared" si="49"/>
        <v>5.8000000000000007</v>
      </c>
      <c r="AW51" s="7"/>
      <c r="AX51" s="7"/>
      <c r="AY51" s="7"/>
      <c r="AZ51" s="7"/>
      <c r="BA51" s="7">
        <f t="shared" si="50"/>
        <v>15</v>
      </c>
      <c r="BB51" s="7">
        <f t="shared" si="51"/>
        <v>0</v>
      </c>
      <c r="BC51" s="7">
        <f t="shared" si="52"/>
        <v>23</v>
      </c>
      <c r="BD51" s="7">
        <f t="shared" si="53"/>
        <v>6</v>
      </c>
      <c r="BE51" s="7"/>
      <c r="BF51" s="7"/>
      <c r="BG51" s="7"/>
      <c r="BH51" s="7"/>
      <c r="BJ51" s="1">
        <v>13</v>
      </c>
      <c r="BK51" s="1">
        <f t="shared" si="59"/>
        <v>84.25</v>
      </c>
      <c r="BL51" s="1">
        <f t="shared" si="60"/>
        <v>3.66</v>
      </c>
      <c r="BN51" s="1" t="str">
        <f t="shared" si="61"/>
        <v>[84.25, 3.66]</v>
      </c>
    </row>
    <row r="52" spans="2:66" x14ac:dyDescent="0.35">
      <c r="B52" s="13">
        <v>14</v>
      </c>
      <c r="C52" s="60" t="s">
        <v>38</v>
      </c>
      <c r="D52" s="47"/>
      <c r="E52" s="47"/>
      <c r="F52" s="47"/>
      <c r="G52" s="48"/>
      <c r="H52" s="2">
        <f t="shared" si="54"/>
        <v>4698.1000000000004</v>
      </c>
      <c r="I52" s="49">
        <f t="shared" si="55"/>
        <v>5.6946666666666673E-2</v>
      </c>
      <c r="J52" s="86"/>
      <c r="K52" s="87"/>
      <c r="L52" s="87">
        <f t="shared" si="43"/>
        <v>9.0233310105091764</v>
      </c>
      <c r="M52" s="88">
        <f t="shared" si="43"/>
        <v>18.046770301423599</v>
      </c>
      <c r="N52" s="89"/>
      <c r="O52" s="90"/>
      <c r="Q52" s="13">
        <v>14</v>
      </c>
      <c r="R52" s="112" t="str">
        <f t="shared" si="56"/>
        <v>Mahalle 14</v>
      </c>
      <c r="S52" s="109"/>
      <c r="T52" s="47"/>
      <c r="U52" s="47"/>
      <c r="V52" s="48"/>
      <c r="W52" s="2">
        <f t="shared" si="57"/>
        <v>4698.1000000000004</v>
      </c>
      <c r="X52" s="49">
        <f t="shared" si="58"/>
        <v>5.6946666666666673E-2</v>
      </c>
      <c r="Y52" s="91"/>
      <c r="Z52" s="92"/>
      <c r="AA52" s="92">
        <f t="shared" si="44"/>
        <v>9</v>
      </c>
      <c r="AB52" s="93">
        <f t="shared" si="45"/>
        <v>18</v>
      </c>
      <c r="AC52" s="94"/>
      <c r="AD52" s="95"/>
      <c r="AH52" s="7"/>
      <c r="AI52" s="7"/>
      <c r="AJ52" s="7"/>
      <c r="AK52" s="7"/>
      <c r="AL52" s="7">
        <f t="shared" si="46"/>
        <v>9</v>
      </c>
      <c r="AM52" s="7">
        <f t="shared" si="47"/>
        <v>0</v>
      </c>
      <c r="AN52" s="1">
        <f t="shared" si="48"/>
        <v>14.4</v>
      </c>
      <c r="AO52" s="1">
        <f t="shared" si="49"/>
        <v>3.6</v>
      </c>
      <c r="AW52" s="7"/>
      <c r="AX52" s="7"/>
      <c r="AY52" s="7"/>
      <c r="AZ52" s="7"/>
      <c r="BA52" s="7">
        <f t="shared" si="50"/>
        <v>9</v>
      </c>
      <c r="BB52" s="7">
        <f t="shared" si="51"/>
        <v>0</v>
      </c>
      <c r="BC52" s="7">
        <f t="shared" si="52"/>
        <v>14</v>
      </c>
      <c r="BD52" s="7">
        <f t="shared" si="53"/>
        <v>4</v>
      </c>
      <c r="BE52" s="7"/>
      <c r="BF52" s="7"/>
      <c r="BG52" s="7"/>
      <c r="BH52" s="7"/>
      <c r="BJ52" s="1">
        <v>14</v>
      </c>
      <c r="BK52" s="1">
        <f t="shared" si="59"/>
        <v>51.1</v>
      </c>
      <c r="BL52" s="1">
        <f t="shared" si="60"/>
        <v>2.44</v>
      </c>
      <c r="BN52" s="1" t="str">
        <f t="shared" si="61"/>
        <v>[51.1, 2.44]</v>
      </c>
    </row>
    <row r="53" spans="2:66" ht="15" thickBot="1" x14ac:dyDescent="0.4">
      <c r="B53" s="14">
        <v>15</v>
      </c>
      <c r="C53" s="61" t="s">
        <v>39</v>
      </c>
      <c r="D53" s="47"/>
      <c r="E53" s="47"/>
      <c r="F53" s="47"/>
      <c r="G53" s="48"/>
      <c r="H53" s="3">
        <f t="shared" si="54"/>
        <v>4565</v>
      </c>
      <c r="I53" s="64">
        <f t="shared" si="55"/>
        <v>5.5333333333333332E-2</v>
      </c>
      <c r="J53" s="97"/>
      <c r="K53" s="98"/>
      <c r="L53" s="98">
        <f t="shared" si="43"/>
        <v>8.7676946133488816</v>
      </c>
      <c r="M53" s="99">
        <f t="shared" si="43"/>
        <v>17.535494439453974</v>
      </c>
      <c r="N53" s="100"/>
      <c r="O53" s="101"/>
      <c r="Q53" s="14">
        <v>15</v>
      </c>
      <c r="R53" s="113" t="str">
        <f t="shared" si="56"/>
        <v>Mahalle 15</v>
      </c>
      <c r="S53" s="109"/>
      <c r="T53" s="47"/>
      <c r="U53" s="47"/>
      <c r="V53" s="48"/>
      <c r="W53" s="3">
        <f t="shared" si="57"/>
        <v>4565</v>
      </c>
      <c r="X53" s="64">
        <f t="shared" si="58"/>
        <v>5.5333333333333332E-2</v>
      </c>
      <c r="Y53" s="102"/>
      <c r="Z53" s="103"/>
      <c r="AA53" s="103">
        <f t="shared" si="44"/>
        <v>9</v>
      </c>
      <c r="AB53" s="104">
        <f t="shared" si="45"/>
        <v>18</v>
      </c>
      <c r="AC53" s="105"/>
      <c r="AD53" s="106"/>
      <c r="AH53" s="7"/>
      <c r="AI53" s="7"/>
      <c r="AJ53" s="7"/>
      <c r="AK53" s="7"/>
      <c r="AL53" s="7">
        <f t="shared" si="46"/>
        <v>9</v>
      </c>
      <c r="AM53" s="7">
        <f t="shared" si="47"/>
        <v>0</v>
      </c>
      <c r="AN53" s="1">
        <f t="shared" si="48"/>
        <v>14.4</v>
      </c>
      <c r="AO53" s="1">
        <f t="shared" si="49"/>
        <v>3.6</v>
      </c>
      <c r="AW53" s="7"/>
      <c r="AX53" s="7"/>
      <c r="AY53" s="7"/>
      <c r="AZ53" s="7"/>
      <c r="BA53" s="7">
        <f t="shared" si="50"/>
        <v>9</v>
      </c>
      <c r="BB53" s="7">
        <f t="shared" si="51"/>
        <v>0</v>
      </c>
      <c r="BC53" s="7">
        <f t="shared" si="52"/>
        <v>14</v>
      </c>
      <c r="BD53" s="7">
        <f t="shared" si="53"/>
        <v>4</v>
      </c>
      <c r="BE53" s="7"/>
      <c r="BF53" s="7"/>
      <c r="BG53" s="7"/>
      <c r="BH53" s="7"/>
      <c r="BJ53" s="1">
        <v>15</v>
      </c>
      <c r="BK53" s="1">
        <f t="shared" si="59"/>
        <v>51.1</v>
      </c>
      <c r="BL53" s="1">
        <f t="shared" si="60"/>
        <v>2.44</v>
      </c>
      <c r="BN53" s="1" t="str">
        <f t="shared" si="61"/>
        <v>[51.1, 2.44]</v>
      </c>
    </row>
    <row r="54" spans="2:66" ht="15" thickBot="1" x14ac:dyDescent="0.4">
      <c r="H54" s="16">
        <f>SUM(H39:H53)</f>
        <v>82500</v>
      </c>
      <c r="AH54" s="7"/>
      <c r="AI54" s="7"/>
      <c r="AJ54" s="7"/>
      <c r="AK54" s="7"/>
      <c r="AL54" s="7"/>
      <c r="AM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2:66" x14ac:dyDescent="0.35">
      <c r="AH55" s="7"/>
      <c r="AI55" s="7"/>
      <c r="AJ55" s="7"/>
      <c r="AK55" s="7"/>
      <c r="AL55" s="7"/>
      <c r="AM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2:66" ht="29.5" thickBot="1" x14ac:dyDescent="0.4">
      <c r="K56" s="129" t="s">
        <v>65</v>
      </c>
      <c r="L56" s="129" t="s">
        <v>66</v>
      </c>
      <c r="M56" s="129" t="s">
        <v>67</v>
      </c>
      <c r="N56" s="129" t="s">
        <v>68</v>
      </c>
      <c r="AH56" s="7"/>
      <c r="AI56" s="7"/>
      <c r="AJ56" s="7"/>
      <c r="AK56" s="7"/>
      <c r="AL56" s="7"/>
      <c r="AM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2:66" ht="15" thickBot="1" x14ac:dyDescent="0.4">
      <c r="C57" s="146" t="s">
        <v>19</v>
      </c>
      <c r="H57" s="16" t="s">
        <v>4</v>
      </c>
      <c r="I57" s="17">
        <v>300000</v>
      </c>
      <c r="K57" s="1">
        <f>H80/C59</f>
        <v>1.0389308274130974E-3</v>
      </c>
      <c r="L57" s="1">
        <f>K57*$A$1</f>
        <v>2.0778616548261949E-3</v>
      </c>
      <c r="M57" s="1">
        <f>I57*L57</f>
        <v>623.35849644785844</v>
      </c>
      <c r="N57" s="1">
        <f>I58*L57</f>
        <v>311.67924822392922</v>
      </c>
      <c r="R57" s="146" t="s">
        <v>19</v>
      </c>
      <c r="W57" s="16" t="s">
        <v>4</v>
      </c>
      <c r="X57" s="17">
        <f>I57</f>
        <v>300000</v>
      </c>
      <c r="AH57" s="7"/>
      <c r="AI57" s="7"/>
      <c r="AJ57" s="7"/>
      <c r="AK57" s="7"/>
      <c r="AL57" s="7"/>
      <c r="AM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2:66" ht="15" thickBot="1" x14ac:dyDescent="0.4">
      <c r="C58" s="147"/>
      <c r="H58" s="18" t="s">
        <v>10</v>
      </c>
      <c r="I58" s="19">
        <v>150000</v>
      </c>
      <c r="R58" s="147"/>
      <c r="W58" s="18" t="s">
        <v>10</v>
      </c>
      <c r="X58" s="17">
        <f>I58</f>
        <v>150000</v>
      </c>
      <c r="AH58" s="7"/>
      <c r="AI58" s="7"/>
      <c r="AJ58" s="7"/>
      <c r="AK58" s="7"/>
      <c r="AL58" s="7"/>
      <c r="AM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2:66" ht="15" thickBot="1" x14ac:dyDescent="0.4">
      <c r="C59" s="114">
        <v>87349415</v>
      </c>
      <c r="J59" s="6"/>
      <c r="K59" s="6"/>
      <c r="L59" s="6"/>
      <c r="M59" s="6"/>
      <c r="N59" s="6"/>
      <c r="O59" s="6"/>
      <c r="Y59" s="6"/>
      <c r="Z59" s="6"/>
      <c r="AA59" s="6"/>
      <c r="AB59" s="6"/>
      <c r="AC59" s="6"/>
      <c r="AD59" s="6"/>
      <c r="AH59" s="7"/>
      <c r="AI59" s="7"/>
      <c r="AJ59" s="7"/>
      <c r="AK59" s="7"/>
      <c r="AL59" s="7"/>
      <c r="AM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2:66" ht="15" thickBot="1" x14ac:dyDescent="0.4">
      <c r="J60" s="137" t="s">
        <v>11</v>
      </c>
      <c r="K60" s="138"/>
      <c r="L60" s="138"/>
      <c r="M60" s="139" t="s">
        <v>12</v>
      </c>
      <c r="N60" s="140"/>
      <c r="O60" s="141"/>
      <c r="Y60" s="137" t="s">
        <v>11</v>
      </c>
      <c r="Z60" s="138"/>
      <c r="AA60" s="138"/>
      <c r="AB60" s="139" t="s">
        <v>12</v>
      </c>
      <c r="AC60" s="140"/>
      <c r="AD60" s="141"/>
      <c r="AH60" s="7"/>
      <c r="AI60" s="7"/>
      <c r="AJ60" s="7"/>
      <c r="AK60" s="7"/>
      <c r="AL60" s="7"/>
      <c r="AM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2:66" ht="15" thickBot="1" x14ac:dyDescent="0.4">
      <c r="H61" s="142" t="s">
        <v>13</v>
      </c>
      <c r="I61" s="143"/>
      <c r="J61" s="20">
        <v>1</v>
      </c>
      <c r="K61" s="20">
        <v>3</v>
      </c>
      <c r="L61" s="21">
        <v>4</v>
      </c>
      <c r="M61" s="22">
        <v>15</v>
      </c>
      <c r="N61" s="23">
        <v>16</v>
      </c>
      <c r="O61" s="22">
        <v>19</v>
      </c>
      <c r="W61" s="142" t="s">
        <v>13</v>
      </c>
      <c r="X61" s="143"/>
      <c r="Y61" s="20">
        <v>1</v>
      </c>
      <c r="Z61" s="20">
        <v>3</v>
      </c>
      <c r="AA61" s="21">
        <v>4</v>
      </c>
      <c r="AB61" s="22">
        <v>15</v>
      </c>
      <c r="AC61" s="23">
        <v>16</v>
      </c>
      <c r="AD61" s="22">
        <v>19</v>
      </c>
      <c r="AH61" s="7"/>
      <c r="AI61" s="7"/>
      <c r="AJ61" s="7"/>
      <c r="AK61" s="7"/>
      <c r="AL61" s="7"/>
      <c r="AM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spans="2:66" ht="29.5" thickBot="1" x14ac:dyDescent="0.4">
      <c r="H62" s="5" t="s">
        <v>64</v>
      </c>
      <c r="I62" s="15" t="s">
        <v>15</v>
      </c>
      <c r="J62" s="24"/>
      <c r="K62" s="24"/>
      <c r="L62" s="25" t="s">
        <v>6</v>
      </c>
      <c r="M62" s="24" t="s">
        <v>5</v>
      </c>
      <c r="N62" s="26"/>
      <c r="O62" s="24"/>
      <c r="W62" s="5" t="s">
        <v>14</v>
      </c>
      <c r="X62" s="15" t="s">
        <v>15</v>
      </c>
      <c r="Y62" s="24"/>
      <c r="Z62" s="24"/>
      <c r="AA62" s="25" t="s">
        <v>6</v>
      </c>
      <c r="AB62" s="24" t="s">
        <v>5</v>
      </c>
      <c r="AC62" s="26"/>
      <c r="AD62" s="24"/>
      <c r="AH62" s="7"/>
      <c r="AI62" s="7"/>
      <c r="AJ62" s="7"/>
      <c r="AK62" s="7"/>
      <c r="AL62" s="7"/>
      <c r="AM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spans="2:66" ht="15" thickBot="1" x14ac:dyDescent="0.4">
      <c r="H63" s="144" t="s">
        <v>16</v>
      </c>
      <c r="I63" s="145"/>
      <c r="J63" s="16"/>
      <c r="K63" s="16"/>
      <c r="L63" s="27" t="s">
        <v>10</v>
      </c>
      <c r="M63" s="28" t="s">
        <v>4</v>
      </c>
      <c r="N63" s="17"/>
      <c r="O63" s="16"/>
      <c r="W63" s="144" t="s">
        <v>16</v>
      </c>
      <c r="X63" s="145"/>
      <c r="Y63" s="16"/>
      <c r="Z63" s="16"/>
      <c r="AA63" s="27" t="s">
        <v>10</v>
      </c>
      <c r="AB63" s="28" t="s">
        <v>4</v>
      </c>
      <c r="AC63" s="17"/>
      <c r="AD63" s="16"/>
      <c r="AH63" s="7"/>
      <c r="AI63" s="7"/>
      <c r="AJ63" s="7"/>
      <c r="AK63" s="7"/>
      <c r="AL63" s="7"/>
      <c r="AM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spans="2:66" ht="15" thickBot="1" x14ac:dyDescent="0.4">
      <c r="H64" s="135" t="s">
        <v>17</v>
      </c>
      <c r="I64" s="136"/>
      <c r="J64" s="29"/>
      <c r="K64" s="29"/>
      <c r="L64" s="30">
        <v>1</v>
      </c>
      <c r="M64" s="29">
        <v>1</v>
      </c>
      <c r="N64" s="31"/>
      <c r="O64" s="29"/>
      <c r="W64" s="135" t="s">
        <v>17</v>
      </c>
      <c r="X64" s="136"/>
      <c r="Y64" s="29"/>
      <c r="Z64" s="29"/>
      <c r="AA64" s="30">
        <v>1</v>
      </c>
      <c r="AB64" s="29">
        <v>1</v>
      </c>
      <c r="AC64" s="31"/>
      <c r="AD64" s="29"/>
      <c r="AH64" s="7"/>
      <c r="AI64" s="7"/>
      <c r="AJ64" s="7"/>
      <c r="AK64" s="7"/>
      <c r="AL64" s="7"/>
      <c r="AM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1" t="s">
        <v>24</v>
      </c>
      <c r="BK64" s="1" t="s">
        <v>22</v>
      </c>
      <c r="BL64" s="1" t="s">
        <v>23</v>
      </c>
    </row>
    <row r="65" spans="2:66" x14ac:dyDescent="0.35">
      <c r="B65" s="12">
        <v>1</v>
      </c>
      <c r="C65" s="32" t="s">
        <v>25</v>
      </c>
      <c r="D65" s="33"/>
      <c r="E65" s="33"/>
      <c r="F65" s="33"/>
      <c r="G65" s="34"/>
      <c r="H65" s="4">
        <f>H39*1.1</f>
        <v>6535.2100000000009</v>
      </c>
      <c r="I65" s="35">
        <f>H65/$H$80</f>
        <v>7.2013333333333332E-2</v>
      </c>
      <c r="J65" s="36"/>
      <c r="K65" s="77"/>
      <c r="L65" s="77">
        <f t="shared" ref="L65:M79" si="62">IF(L$63="EV",$I$57*($H$80/$C$59)*$A$1*L$64*$I65,IF(L$63="PHEV",$I$58*($H$80/$C$59)*$A$1*L$64*$I65))</f>
        <v>22.445061595432556</v>
      </c>
      <c r="M65" s="78">
        <f t="shared" si="62"/>
        <v>44.890123190865111</v>
      </c>
      <c r="N65" s="79"/>
      <c r="O65" s="80"/>
      <c r="Q65" s="12">
        <v>1</v>
      </c>
      <c r="R65" s="32" t="str">
        <f>C65</f>
        <v>Mahalle 1</v>
      </c>
      <c r="S65" s="33"/>
      <c r="T65" s="33"/>
      <c r="U65" s="33"/>
      <c r="V65" s="34"/>
      <c r="W65" s="4">
        <f>H65</f>
        <v>6535.2100000000009</v>
      </c>
      <c r="X65" s="76">
        <f>I65</f>
        <v>7.2013333333333332E-2</v>
      </c>
      <c r="Y65" s="41"/>
      <c r="Z65" s="81"/>
      <c r="AA65" s="81">
        <f t="shared" ref="AA65:AA79" si="63">ROUND(L65,0)</f>
        <v>22</v>
      </c>
      <c r="AB65" s="82">
        <f t="shared" ref="AB65:AB79" si="64">ROUND(M65,0)</f>
        <v>45</v>
      </c>
      <c r="AC65" s="83"/>
      <c r="AD65" s="84"/>
      <c r="AH65" s="7"/>
      <c r="AI65" s="7"/>
      <c r="AJ65" s="7"/>
      <c r="AK65" s="7"/>
      <c r="AL65" s="7">
        <f t="shared" ref="AL65:AL79" si="65">AA65*$AG$5</f>
        <v>22</v>
      </c>
      <c r="AM65" s="7">
        <f t="shared" ref="AM65:AM79" si="66">AA65*$AG$6</f>
        <v>0</v>
      </c>
      <c r="AN65" s="1">
        <f t="shared" ref="AN65:AN79" si="67">AB65*$AO$5</f>
        <v>36</v>
      </c>
      <c r="AO65" s="1">
        <f t="shared" ref="AO65:AO79" si="68">AB65*$AO$6</f>
        <v>9</v>
      </c>
      <c r="AW65" s="7"/>
      <c r="AX65" s="7"/>
      <c r="AY65" s="7"/>
      <c r="AZ65" s="7"/>
      <c r="BA65" s="7">
        <f t="shared" ref="BA65:BA79" si="69">ROUND(AL65,0)</f>
        <v>22</v>
      </c>
      <c r="BB65" s="7">
        <f t="shared" ref="BB65:BB79" si="70">ROUND(AM65,0)</f>
        <v>0</v>
      </c>
      <c r="BC65" s="7">
        <f t="shared" ref="BC65:BC79" si="71">ROUND(AN65,0)</f>
        <v>36</v>
      </c>
      <c r="BD65" s="7">
        <f t="shared" ref="BD65:BD79" si="72">ROUND(AO65,0)</f>
        <v>9</v>
      </c>
      <c r="BE65" s="7"/>
      <c r="BF65" s="7"/>
      <c r="BG65" s="7"/>
      <c r="BH65" s="7"/>
      <c r="BJ65" s="1">
        <v>1</v>
      </c>
      <c r="BK65" s="1">
        <f t="shared" ref="BK65" si="73">SUM($BA$12*BA65,$BC$12*BC65)</f>
        <v>129.80000000000001</v>
      </c>
      <c r="BL65" s="1">
        <f t="shared" ref="BL65" si="74">SUM($BB$12*BB65,$BD$12*BD65)</f>
        <v>5.49</v>
      </c>
      <c r="BN65" s="1" t="str">
        <f t="shared" ref="BN65:BN79" si="75">"["&amp;BK65&amp;", "&amp;BL65&amp;"]"</f>
        <v>[129.8, 5.49]</v>
      </c>
    </row>
    <row r="66" spans="2:66" x14ac:dyDescent="0.35">
      <c r="B66" s="13">
        <v>2</v>
      </c>
      <c r="C66" s="46" t="s">
        <v>26</v>
      </c>
      <c r="D66" s="47"/>
      <c r="E66" s="47"/>
      <c r="F66" s="47"/>
      <c r="G66" s="48"/>
      <c r="H66" s="2">
        <f t="shared" ref="H66:H79" si="76">H40*1.1</f>
        <v>6780.8400000000011</v>
      </c>
      <c r="I66" s="49">
        <f t="shared" ref="I66:I79" si="77">H66/$H$80</f>
        <v>7.4719999999999995E-2</v>
      </c>
      <c r="J66" s="86"/>
      <c r="K66" s="87"/>
      <c r="L66" s="87">
        <f t="shared" si="62"/>
        <v>23.28867342729199</v>
      </c>
      <c r="M66" s="88">
        <f t="shared" si="62"/>
        <v>46.577346854583979</v>
      </c>
      <c r="N66" s="89"/>
      <c r="O66" s="90"/>
      <c r="Q66" s="13">
        <v>2</v>
      </c>
      <c r="R66" s="46" t="str">
        <f t="shared" ref="R66:R79" si="78">C66</f>
        <v>Mahalle 2</v>
      </c>
      <c r="S66" s="47"/>
      <c r="T66" s="47"/>
      <c r="U66" s="47"/>
      <c r="V66" s="48"/>
      <c r="W66" s="2">
        <f t="shared" ref="W66:W79" si="79">H66</f>
        <v>6780.8400000000011</v>
      </c>
      <c r="X66" s="85">
        <f t="shared" ref="X66:X79" si="80">I66</f>
        <v>7.4719999999999995E-2</v>
      </c>
      <c r="Y66" s="91"/>
      <c r="Z66" s="92"/>
      <c r="AA66" s="92">
        <f t="shared" si="63"/>
        <v>23</v>
      </c>
      <c r="AB66" s="93">
        <f t="shared" si="64"/>
        <v>47</v>
      </c>
      <c r="AC66" s="94"/>
      <c r="AD66" s="95"/>
      <c r="AH66" s="7"/>
      <c r="AI66" s="7"/>
      <c r="AJ66" s="7"/>
      <c r="AK66" s="7"/>
      <c r="AL66" s="7">
        <f t="shared" si="65"/>
        <v>23</v>
      </c>
      <c r="AM66" s="7">
        <f t="shared" si="66"/>
        <v>0</v>
      </c>
      <c r="AN66" s="1">
        <f t="shared" si="67"/>
        <v>37.6</v>
      </c>
      <c r="AO66" s="1">
        <f t="shared" si="68"/>
        <v>9.4</v>
      </c>
      <c r="AW66" s="7"/>
      <c r="AX66" s="7"/>
      <c r="AY66" s="7"/>
      <c r="AZ66" s="7"/>
      <c r="BA66" s="7">
        <f t="shared" si="69"/>
        <v>23</v>
      </c>
      <c r="BB66" s="7">
        <f t="shared" si="70"/>
        <v>0</v>
      </c>
      <c r="BC66" s="7">
        <f t="shared" si="71"/>
        <v>38</v>
      </c>
      <c r="BD66" s="7">
        <f t="shared" si="72"/>
        <v>9</v>
      </c>
      <c r="BE66" s="7"/>
      <c r="BF66" s="7"/>
      <c r="BG66" s="7"/>
      <c r="BH66" s="7"/>
      <c r="BJ66" s="1">
        <v>2</v>
      </c>
      <c r="BK66" s="1">
        <f t="shared" ref="BK66:BK79" si="81">SUM($BA$12*BA66,$BC$12*BC66)</f>
        <v>136.69999999999999</v>
      </c>
      <c r="BL66" s="1">
        <f t="shared" ref="BL66:BL79" si="82">SUM($BB$12*BB66,$BD$12*BD66)</f>
        <v>5.49</v>
      </c>
      <c r="BN66" s="1" t="str">
        <f t="shared" si="75"/>
        <v>[136.7, 5.49]</v>
      </c>
    </row>
    <row r="67" spans="2:66" x14ac:dyDescent="0.35">
      <c r="B67" s="13">
        <v>3</v>
      </c>
      <c r="C67" s="60" t="s">
        <v>27</v>
      </c>
      <c r="D67" s="47"/>
      <c r="E67" s="47"/>
      <c r="F67" s="47"/>
      <c r="G67" s="48"/>
      <c r="H67" s="2">
        <f t="shared" si="76"/>
        <v>5908.43</v>
      </c>
      <c r="I67" s="49">
        <f t="shared" si="77"/>
        <v>6.510666666666666E-2</v>
      </c>
      <c r="J67" s="86"/>
      <c r="K67" s="87"/>
      <c r="L67" s="87">
        <f t="shared" si="62"/>
        <v>20.292396921032616</v>
      </c>
      <c r="M67" s="88">
        <f t="shared" si="62"/>
        <v>40.584793842065231</v>
      </c>
      <c r="N67" s="89"/>
      <c r="O67" s="90"/>
      <c r="Q67" s="13">
        <v>3</v>
      </c>
      <c r="R67" s="60" t="str">
        <f t="shared" si="78"/>
        <v>Mahalle 3</v>
      </c>
      <c r="S67" s="47"/>
      <c r="T67" s="47"/>
      <c r="U67" s="47"/>
      <c r="V67" s="48"/>
      <c r="W67" s="2">
        <f t="shared" si="79"/>
        <v>5908.43</v>
      </c>
      <c r="X67" s="85">
        <f t="shared" si="80"/>
        <v>6.510666666666666E-2</v>
      </c>
      <c r="Y67" s="91"/>
      <c r="Z67" s="92"/>
      <c r="AA67" s="92">
        <f t="shared" si="63"/>
        <v>20</v>
      </c>
      <c r="AB67" s="93">
        <f t="shared" si="64"/>
        <v>41</v>
      </c>
      <c r="AC67" s="94"/>
      <c r="AD67" s="95"/>
      <c r="AH67" s="7"/>
      <c r="AI67" s="7"/>
      <c r="AJ67" s="7"/>
      <c r="AK67" s="7"/>
      <c r="AL67" s="7">
        <f t="shared" si="65"/>
        <v>20</v>
      </c>
      <c r="AM67" s="7">
        <f t="shared" si="66"/>
        <v>0</v>
      </c>
      <c r="AN67" s="1">
        <f t="shared" si="67"/>
        <v>32.800000000000004</v>
      </c>
      <c r="AO67" s="1">
        <f t="shared" si="68"/>
        <v>8.2000000000000011</v>
      </c>
      <c r="AW67" s="7"/>
      <c r="AX67" s="7"/>
      <c r="AY67" s="7"/>
      <c r="AZ67" s="7"/>
      <c r="BA67" s="7">
        <f t="shared" si="69"/>
        <v>20</v>
      </c>
      <c r="BB67" s="7">
        <f t="shared" si="70"/>
        <v>0</v>
      </c>
      <c r="BC67" s="7">
        <f t="shared" si="71"/>
        <v>33</v>
      </c>
      <c r="BD67" s="7">
        <f t="shared" si="72"/>
        <v>8</v>
      </c>
      <c r="BE67" s="7"/>
      <c r="BF67" s="7"/>
      <c r="BG67" s="7"/>
      <c r="BH67" s="7"/>
      <c r="BJ67" s="1">
        <v>3</v>
      </c>
      <c r="BK67" s="1">
        <f t="shared" si="81"/>
        <v>118.75</v>
      </c>
      <c r="BL67" s="1">
        <f t="shared" si="82"/>
        <v>4.88</v>
      </c>
      <c r="BN67" s="1" t="str">
        <f t="shared" si="75"/>
        <v>[118.75, 4.88]</v>
      </c>
    </row>
    <row r="68" spans="2:66" x14ac:dyDescent="0.35">
      <c r="B68" s="13">
        <v>4</v>
      </c>
      <c r="C68" s="60" t="s">
        <v>28</v>
      </c>
      <c r="D68" s="47"/>
      <c r="E68" s="47"/>
      <c r="F68" s="47"/>
      <c r="G68" s="48"/>
      <c r="H68" s="2">
        <f t="shared" si="76"/>
        <v>3913.1400000000003</v>
      </c>
      <c r="I68" s="49">
        <f t="shared" si="77"/>
        <v>4.3119999999999999E-2</v>
      </c>
      <c r="J68" s="86"/>
      <c r="K68" s="87"/>
      <c r="L68" s="87">
        <f t="shared" si="62"/>
        <v>13.439609183415827</v>
      </c>
      <c r="M68" s="88">
        <f t="shared" si="62"/>
        <v>26.879218366831655</v>
      </c>
      <c r="N68" s="89"/>
      <c r="O68" s="90"/>
      <c r="Q68" s="13">
        <v>4</v>
      </c>
      <c r="R68" s="60" t="str">
        <f t="shared" si="78"/>
        <v>Mahalle 4</v>
      </c>
      <c r="S68" s="47"/>
      <c r="T68" s="47"/>
      <c r="U68" s="47"/>
      <c r="V68" s="48"/>
      <c r="W68" s="2">
        <f t="shared" si="79"/>
        <v>3913.1400000000003</v>
      </c>
      <c r="X68" s="85">
        <f t="shared" si="80"/>
        <v>4.3119999999999999E-2</v>
      </c>
      <c r="Y68" s="91"/>
      <c r="Z68" s="92"/>
      <c r="AA68" s="92">
        <f t="shared" si="63"/>
        <v>13</v>
      </c>
      <c r="AB68" s="93">
        <f t="shared" si="64"/>
        <v>27</v>
      </c>
      <c r="AC68" s="94"/>
      <c r="AD68" s="95"/>
      <c r="AH68" s="7"/>
      <c r="AI68" s="7"/>
      <c r="AJ68" s="7"/>
      <c r="AK68" s="7"/>
      <c r="AL68" s="7">
        <f t="shared" si="65"/>
        <v>13</v>
      </c>
      <c r="AM68" s="7">
        <f t="shared" si="66"/>
        <v>0</v>
      </c>
      <c r="AN68" s="1">
        <f t="shared" si="67"/>
        <v>21.6</v>
      </c>
      <c r="AO68" s="1">
        <f t="shared" si="68"/>
        <v>5.4</v>
      </c>
      <c r="AW68" s="7"/>
      <c r="AX68" s="7"/>
      <c r="AY68" s="7"/>
      <c r="AZ68" s="7"/>
      <c r="BA68" s="7">
        <f t="shared" si="69"/>
        <v>13</v>
      </c>
      <c r="BB68" s="7">
        <f t="shared" si="70"/>
        <v>0</v>
      </c>
      <c r="BC68" s="7">
        <f t="shared" si="71"/>
        <v>22</v>
      </c>
      <c r="BD68" s="7">
        <f t="shared" si="72"/>
        <v>5</v>
      </c>
      <c r="BE68" s="7"/>
      <c r="BF68" s="7"/>
      <c r="BG68" s="7"/>
      <c r="BH68" s="7"/>
      <c r="BJ68" s="1">
        <v>4</v>
      </c>
      <c r="BK68" s="1">
        <f t="shared" si="81"/>
        <v>78.7</v>
      </c>
      <c r="BL68" s="1">
        <f t="shared" si="82"/>
        <v>3.05</v>
      </c>
      <c r="BN68" s="1" t="str">
        <f t="shared" si="75"/>
        <v>[78.7, 3.05]</v>
      </c>
    </row>
    <row r="69" spans="2:66" x14ac:dyDescent="0.35">
      <c r="B69" s="13">
        <v>5</v>
      </c>
      <c r="C69" s="46" t="s">
        <v>29</v>
      </c>
      <c r="D69" s="47"/>
      <c r="E69" s="47"/>
      <c r="F69" s="47"/>
      <c r="G69" s="48"/>
      <c r="H69" s="2">
        <f t="shared" si="76"/>
        <v>6949.0300000000007</v>
      </c>
      <c r="I69" s="49">
        <f t="shared" si="77"/>
        <v>7.6573333333333327E-2</v>
      </c>
      <c r="J69" s="86"/>
      <c r="K69" s="87"/>
      <c r="L69" s="87">
        <f t="shared" si="62"/>
        <v>23.866318967333672</v>
      </c>
      <c r="M69" s="88">
        <f t="shared" si="62"/>
        <v>47.732637934667345</v>
      </c>
      <c r="N69" s="89"/>
      <c r="O69" s="90"/>
      <c r="Q69" s="13">
        <v>5</v>
      </c>
      <c r="R69" s="46" t="str">
        <f t="shared" si="78"/>
        <v>Mahalle 5</v>
      </c>
      <c r="S69" s="47"/>
      <c r="T69" s="47"/>
      <c r="U69" s="47"/>
      <c r="V69" s="48"/>
      <c r="W69" s="2">
        <f t="shared" si="79"/>
        <v>6949.0300000000007</v>
      </c>
      <c r="X69" s="85">
        <f t="shared" si="80"/>
        <v>7.6573333333333327E-2</v>
      </c>
      <c r="Y69" s="91"/>
      <c r="Z69" s="92"/>
      <c r="AA69" s="92">
        <f t="shared" si="63"/>
        <v>24</v>
      </c>
      <c r="AB69" s="93">
        <f t="shared" si="64"/>
        <v>48</v>
      </c>
      <c r="AC69" s="94"/>
      <c r="AD69" s="95"/>
      <c r="AH69" s="7"/>
      <c r="AI69" s="7"/>
      <c r="AJ69" s="7"/>
      <c r="AK69" s="7"/>
      <c r="AL69" s="7">
        <f t="shared" si="65"/>
        <v>24</v>
      </c>
      <c r="AM69" s="7">
        <f t="shared" si="66"/>
        <v>0</v>
      </c>
      <c r="AN69" s="1">
        <f t="shared" si="67"/>
        <v>38.400000000000006</v>
      </c>
      <c r="AO69" s="1">
        <f t="shared" si="68"/>
        <v>9.6000000000000014</v>
      </c>
      <c r="AW69" s="7"/>
      <c r="AX69" s="7"/>
      <c r="AY69" s="7"/>
      <c r="AZ69" s="7"/>
      <c r="BA69" s="7">
        <f t="shared" si="69"/>
        <v>24</v>
      </c>
      <c r="BB69" s="7">
        <f t="shared" si="70"/>
        <v>0</v>
      </c>
      <c r="BC69" s="7">
        <f t="shared" si="71"/>
        <v>38</v>
      </c>
      <c r="BD69" s="7">
        <f t="shared" si="72"/>
        <v>10</v>
      </c>
      <c r="BE69" s="7"/>
      <c r="BF69" s="7"/>
      <c r="BG69" s="7"/>
      <c r="BH69" s="7"/>
      <c r="BJ69" s="1">
        <v>5</v>
      </c>
      <c r="BK69" s="1">
        <f t="shared" si="81"/>
        <v>138.1</v>
      </c>
      <c r="BL69" s="1">
        <f t="shared" si="82"/>
        <v>6.1</v>
      </c>
      <c r="BN69" s="1" t="str">
        <f t="shared" si="75"/>
        <v>[138.1, 6.1]</v>
      </c>
    </row>
    <row r="70" spans="2:66" x14ac:dyDescent="0.35">
      <c r="B70" s="13">
        <v>6</v>
      </c>
      <c r="C70" s="60" t="s">
        <v>30</v>
      </c>
      <c r="D70" s="47"/>
      <c r="E70" s="47"/>
      <c r="F70" s="47"/>
      <c r="G70" s="48"/>
      <c r="H70" s="2">
        <f t="shared" si="76"/>
        <v>8240.1000000000022</v>
      </c>
      <c r="I70" s="49">
        <f t="shared" si="77"/>
        <v>9.0800000000000006E-2</v>
      </c>
      <c r="J70" s="86"/>
      <c r="K70" s="87"/>
      <c r="L70" s="87">
        <f t="shared" si="62"/>
        <v>28.300475738732775</v>
      </c>
      <c r="M70" s="88">
        <f t="shared" si="62"/>
        <v>56.60095147746555</v>
      </c>
      <c r="N70" s="89"/>
      <c r="O70" s="90"/>
      <c r="Q70" s="13">
        <v>6</v>
      </c>
      <c r="R70" s="60" t="str">
        <f t="shared" si="78"/>
        <v>Mahalle 6</v>
      </c>
      <c r="S70" s="47"/>
      <c r="T70" s="47"/>
      <c r="U70" s="47"/>
      <c r="V70" s="48"/>
      <c r="W70" s="2">
        <f t="shared" si="79"/>
        <v>8240.1000000000022</v>
      </c>
      <c r="X70" s="85">
        <f t="shared" si="80"/>
        <v>9.0800000000000006E-2</v>
      </c>
      <c r="Y70" s="91"/>
      <c r="Z70" s="92"/>
      <c r="AA70" s="92">
        <f t="shared" si="63"/>
        <v>28</v>
      </c>
      <c r="AB70" s="93">
        <f t="shared" si="64"/>
        <v>57</v>
      </c>
      <c r="AC70" s="94"/>
      <c r="AD70" s="95"/>
      <c r="AH70" s="7"/>
      <c r="AI70" s="7"/>
      <c r="AJ70" s="7"/>
      <c r="AK70" s="7"/>
      <c r="AL70" s="7">
        <f t="shared" si="65"/>
        <v>28</v>
      </c>
      <c r="AM70" s="7">
        <f t="shared" si="66"/>
        <v>0</v>
      </c>
      <c r="AN70" s="1">
        <f t="shared" si="67"/>
        <v>45.6</v>
      </c>
      <c r="AO70" s="1">
        <f t="shared" si="68"/>
        <v>11.4</v>
      </c>
      <c r="AW70" s="7"/>
      <c r="AX70" s="7"/>
      <c r="AY70" s="7"/>
      <c r="AZ70" s="7"/>
      <c r="BA70" s="7">
        <f t="shared" si="69"/>
        <v>28</v>
      </c>
      <c r="BB70" s="7">
        <f t="shared" si="70"/>
        <v>0</v>
      </c>
      <c r="BC70" s="7">
        <f t="shared" si="71"/>
        <v>46</v>
      </c>
      <c r="BD70" s="7">
        <f t="shared" si="72"/>
        <v>11</v>
      </c>
      <c r="BE70" s="7"/>
      <c r="BF70" s="7"/>
      <c r="BG70" s="7"/>
      <c r="BH70" s="7"/>
      <c r="BJ70" s="1">
        <v>6</v>
      </c>
      <c r="BK70" s="1">
        <f t="shared" si="81"/>
        <v>165.7</v>
      </c>
      <c r="BL70" s="1">
        <f t="shared" si="82"/>
        <v>6.71</v>
      </c>
      <c r="BN70" s="1" t="str">
        <f t="shared" si="75"/>
        <v>[165.7, 6.71]</v>
      </c>
    </row>
    <row r="71" spans="2:66" x14ac:dyDescent="0.35">
      <c r="B71" s="13">
        <v>7</v>
      </c>
      <c r="C71" s="46" t="s">
        <v>31</v>
      </c>
      <c r="D71" s="47"/>
      <c r="E71" s="47"/>
      <c r="F71" s="47"/>
      <c r="G71" s="48"/>
      <c r="H71" s="2">
        <f t="shared" si="76"/>
        <v>6572.7200000000012</v>
      </c>
      <c r="I71" s="49">
        <f t="shared" si="77"/>
        <v>7.2426666666666667E-2</v>
      </c>
      <c r="J71" s="86"/>
      <c r="K71" s="87"/>
      <c r="L71" s="87">
        <f t="shared" si="62"/>
        <v>22.573889018031782</v>
      </c>
      <c r="M71" s="88">
        <f t="shared" si="62"/>
        <v>45.147778036063563</v>
      </c>
      <c r="N71" s="89"/>
      <c r="O71" s="90"/>
      <c r="Q71" s="13">
        <v>7</v>
      </c>
      <c r="R71" s="46" t="str">
        <f t="shared" si="78"/>
        <v>Mahalle 7</v>
      </c>
      <c r="S71" s="47"/>
      <c r="T71" s="47"/>
      <c r="U71" s="47"/>
      <c r="V71" s="48"/>
      <c r="W71" s="2">
        <f t="shared" si="79"/>
        <v>6572.7200000000012</v>
      </c>
      <c r="X71" s="85">
        <f t="shared" si="80"/>
        <v>7.2426666666666667E-2</v>
      </c>
      <c r="Y71" s="91"/>
      <c r="Z71" s="92"/>
      <c r="AA71" s="92">
        <f t="shared" si="63"/>
        <v>23</v>
      </c>
      <c r="AB71" s="93">
        <f t="shared" si="64"/>
        <v>45</v>
      </c>
      <c r="AC71" s="94"/>
      <c r="AD71" s="95"/>
      <c r="AH71" s="7"/>
      <c r="AI71" s="7"/>
      <c r="AJ71" s="7"/>
      <c r="AK71" s="7"/>
      <c r="AL71" s="7">
        <f t="shared" si="65"/>
        <v>23</v>
      </c>
      <c r="AM71" s="7">
        <f t="shared" si="66"/>
        <v>0</v>
      </c>
      <c r="AN71" s="1">
        <f t="shared" si="67"/>
        <v>36</v>
      </c>
      <c r="AO71" s="1">
        <f t="shared" si="68"/>
        <v>9</v>
      </c>
      <c r="AW71" s="7"/>
      <c r="AX71" s="7"/>
      <c r="AY71" s="7"/>
      <c r="AZ71" s="7"/>
      <c r="BA71" s="7">
        <f t="shared" si="69"/>
        <v>23</v>
      </c>
      <c r="BB71" s="7">
        <f t="shared" si="70"/>
        <v>0</v>
      </c>
      <c r="BC71" s="7">
        <f t="shared" si="71"/>
        <v>36</v>
      </c>
      <c r="BD71" s="7">
        <f t="shared" si="72"/>
        <v>9</v>
      </c>
      <c r="BE71" s="7"/>
      <c r="BF71" s="7"/>
      <c r="BG71" s="7"/>
      <c r="BH71" s="7"/>
      <c r="BJ71" s="1">
        <v>7</v>
      </c>
      <c r="BK71" s="1">
        <f t="shared" si="81"/>
        <v>131.19999999999999</v>
      </c>
      <c r="BL71" s="1">
        <f t="shared" si="82"/>
        <v>5.49</v>
      </c>
      <c r="BN71" s="1" t="str">
        <f t="shared" si="75"/>
        <v>[131.2, 5.49]</v>
      </c>
    </row>
    <row r="72" spans="2:66" x14ac:dyDescent="0.35">
      <c r="B72" s="13">
        <v>8</v>
      </c>
      <c r="C72" s="60" t="s">
        <v>32</v>
      </c>
      <c r="D72" s="47"/>
      <c r="E72" s="47"/>
      <c r="F72" s="47"/>
      <c r="G72" s="48"/>
      <c r="H72" s="2">
        <f t="shared" si="76"/>
        <v>7747.630000000001</v>
      </c>
      <c r="I72" s="49">
        <f t="shared" si="77"/>
        <v>8.5373333333333329E-2</v>
      </c>
      <c r="J72" s="86"/>
      <c r="K72" s="87"/>
      <c r="L72" s="87">
        <f t="shared" si="62"/>
        <v>26.609096351704249</v>
      </c>
      <c r="M72" s="88">
        <f t="shared" si="62"/>
        <v>53.218192703408498</v>
      </c>
      <c r="N72" s="89"/>
      <c r="O72" s="90"/>
      <c r="Q72" s="13">
        <v>8</v>
      </c>
      <c r="R72" s="60" t="str">
        <f t="shared" si="78"/>
        <v>Mahalle 8</v>
      </c>
      <c r="S72" s="47"/>
      <c r="T72" s="47"/>
      <c r="U72" s="47"/>
      <c r="V72" s="48"/>
      <c r="W72" s="2">
        <f t="shared" si="79"/>
        <v>7747.630000000001</v>
      </c>
      <c r="X72" s="85">
        <f t="shared" si="80"/>
        <v>8.5373333333333329E-2</v>
      </c>
      <c r="Y72" s="91"/>
      <c r="Z72" s="92"/>
      <c r="AA72" s="92">
        <f t="shared" si="63"/>
        <v>27</v>
      </c>
      <c r="AB72" s="93">
        <f t="shared" si="64"/>
        <v>53</v>
      </c>
      <c r="AC72" s="94"/>
      <c r="AD72" s="95"/>
      <c r="AH72" s="7"/>
      <c r="AI72" s="7"/>
      <c r="AJ72" s="7"/>
      <c r="AK72" s="7"/>
      <c r="AL72" s="7">
        <f t="shared" si="65"/>
        <v>27</v>
      </c>
      <c r="AM72" s="7">
        <f t="shared" si="66"/>
        <v>0</v>
      </c>
      <c r="AN72" s="1">
        <f t="shared" si="67"/>
        <v>42.400000000000006</v>
      </c>
      <c r="AO72" s="1">
        <f t="shared" si="68"/>
        <v>10.600000000000001</v>
      </c>
      <c r="AW72" s="7"/>
      <c r="AX72" s="7"/>
      <c r="AY72" s="7"/>
      <c r="AZ72" s="7"/>
      <c r="BA72" s="7">
        <f t="shared" si="69"/>
        <v>27</v>
      </c>
      <c r="BB72" s="7">
        <f t="shared" si="70"/>
        <v>0</v>
      </c>
      <c r="BC72" s="7">
        <f t="shared" si="71"/>
        <v>42</v>
      </c>
      <c r="BD72" s="7">
        <f t="shared" si="72"/>
        <v>11</v>
      </c>
      <c r="BE72" s="7"/>
      <c r="BF72" s="7"/>
      <c r="BG72" s="7"/>
      <c r="BH72" s="7"/>
      <c r="BJ72" s="1">
        <v>8</v>
      </c>
      <c r="BK72" s="1">
        <f t="shared" si="81"/>
        <v>153.30000000000001</v>
      </c>
      <c r="BL72" s="1">
        <f t="shared" si="82"/>
        <v>6.71</v>
      </c>
      <c r="BN72" s="1" t="str">
        <f t="shared" si="75"/>
        <v>[153.3, 6.71]</v>
      </c>
    </row>
    <row r="73" spans="2:66" x14ac:dyDescent="0.35">
      <c r="B73" s="13">
        <v>9</v>
      </c>
      <c r="C73" s="46" t="s">
        <v>33</v>
      </c>
      <c r="D73" s="47"/>
      <c r="E73" s="47"/>
      <c r="F73" s="47"/>
      <c r="G73" s="48"/>
      <c r="H73" s="2">
        <f t="shared" si="76"/>
        <v>3813.9200000000005</v>
      </c>
      <c r="I73" s="49">
        <f t="shared" si="77"/>
        <v>4.2026666666666664E-2</v>
      </c>
      <c r="J73" s="86"/>
      <c r="K73" s="87"/>
      <c r="L73" s="87">
        <f t="shared" si="62"/>
        <v>13.098839872024332</v>
      </c>
      <c r="M73" s="88">
        <f t="shared" si="62"/>
        <v>26.197679744048664</v>
      </c>
      <c r="N73" s="89"/>
      <c r="O73" s="90"/>
      <c r="Q73" s="13">
        <v>9</v>
      </c>
      <c r="R73" s="46" t="str">
        <f t="shared" si="78"/>
        <v>Mahalle 9</v>
      </c>
      <c r="S73" s="47"/>
      <c r="T73" s="47"/>
      <c r="U73" s="47"/>
      <c r="V73" s="48"/>
      <c r="W73" s="2">
        <f t="shared" si="79"/>
        <v>3813.9200000000005</v>
      </c>
      <c r="X73" s="85">
        <f t="shared" si="80"/>
        <v>4.2026666666666664E-2</v>
      </c>
      <c r="Y73" s="91"/>
      <c r="Z73" s="92"/>
      <c r="AA73" s="92">
        <f t="shared" si="63"/>
        <v>13</v>
      </c>
      <c r="AB73" s="93">
        <f t="shared" si="64"/>
        <v>26</v>
      </c>
      <c r="AC73" s="94"/>
      <c r="AD73" s="95"/>
      <c r="AH73" s="7"/>
      <c r="AI73" s="7"/>
      <c r="AJ73" s="7"/>
      <c r="AK73" s="7"/>
      <c r="AL73" s="7">
        <f t="shared" si="65"/>
        <v>13</v>
      </c>
      <c r="AM73" s="7">
        <f t="shared" si="66"/>
        <v>0</v>
      </c>
      <c r="AN73" s="1">
        <f t="shared" si="67"/>
        <v>20.8</v>
      </c>
      <c r="AO73" s="1">
        <f t="shared" si="68"/>
        <v>5.2</v>
      </c>
      <c r="AW73" s="7"/>
      <c r="AX73" s="7"/>
      <c r="AY73" s="7"/>
      <c r="AZ73" s="7"/>
      <c r="BA73" s="7">
        <f t="shared" si="69"/>
        <v>13</v>
      </c>
      <c r="BB73" s="7">
        <f t="shared" si="70"/>
        <v>0</v>
      </c>
      <c r="BC73" s="7">
        <f t="shared" si="71"/>
        <v>21</v>
      </c>
      <c r="BD73" s="7">
        <f t="shared" si="72"/>
        <v>5</v>
      </c>
      <c r="BE73" s="7"/>
      <c r="BF73" s="7"/>
      <c r="BG73" s="7"/>
      <c r="BH73" s="7"/>
      <c r="BJ73" s="1">
        <v>9</v>
      </c>
      <c r="BK73" s="1">
        <f t="shared" si="81"/>
        <v>75.95</v>
      </c>
      <c r="BL73" s="1">
        <f t="shared" si="82"/>
        <v>3.05</v>
      </c>
      <c r="BN73" s="1" t="str">
        <f t="shared" si="75"/>
        <v>[75.95, 3.05]</v>
      </c>
    </row>
    <row r="74" spans="2:66" x14ac:dyDescent="0.35">
      <c r="B74" s="13">
        <v>10</v>
      </c>
      <c r="C74" s="60" t="s">
        <v>34</v>
      </c>
      <c r="D74" s="47"/>
      <c r="E74" s="47"/>
      <c r="F74" s="47"/>
      <c r="G74" s="48"/>
      <c r="H74" s="2">
        <f t="shared" si="76"/>
        <v>4965.8400000000011</v>
      </c>
      <c r="I74" s="49">
        <f t="shared" si="77"/>
        <v>5.4720000000000005E-2</v>
      </c>
      <c r="J74" s="86"/>
      <c r="K74" s="87"/>
      <c r="L74" s="87">
        <f t="shared" si="62"/>
        <v>17.055088462813409</v>
      </c>
      <c r="M74" s="88">
        <f t="shared" si="62"/>
        <v>34.110176925626817</v>
      </c>
      <c r="N74" s="89"/>
      <c r="O74" s="90"/>
      <c r="Q74" s="13">
        <v>10</v>
      </c>
      <c r="R74" s="60" t="str">
        <f t="shared" si="78"/>
        <v>Mahalle 10</v>
      </c>
      <c r="S74" s="47"/>
      <c r="T74" s="47"/>
      <c r="U74" s="47"/>
      <c r="V74" s="48"/>
      <c r="W74" s="2">
        <f t="shared" si="79"/>
        <v>4965.8400000000011</v>
      </c>
      <c r="X74" s="85">
        <f t="shared" si="80"/>
        <v>5.4720000000000005E-2</v>
      </c>
      <c r="Y74" s="91"/>
      <c r="Z74" s="92"/>
      <c r="AA74" s="92">
        <f t="shared" si="63"/>
        <v>17</v>
      </c>
      <c r="AB74" s="93">
        <f t="shared" si="64"/>
        <v>34</v>
      </c>
      <c r="AC74" s="94"/>
      <c r="AD74" s="95"/>
      <c r="AH74" s="7"/>
      <c r="AI74" s="7"/>
      <c r="AJ74" s="7"/>
      <c r="AK74" s="7"/>
      <c r="AL74" s="7">
        <f t="shared" si="65"/>
        <v>17</v>
      </c>
      <c r="AM74" s="7">
        <f t="shared" si="66"/>
        <v>0</v>
      </c>
      <c r="AN74" s="1">
        <f t="shared" si="67"/>
        <v>27.200000000000003</v>
      </c>
      <c r="AO74" s="1">
        <f t="shared" si="68"/>
        <v>6.8000000000000007</v>
      </c>
      <c r="AW74" s="7"/>
      <c r="AX74" s="7"/>
      <c r="AY74" s="7"/>
      <c r="AZ74" s="7"/>
      <c r="BA74" s="7">
        <f t="shared" si="69"/>
        <v>17</v>
      </c>
      <c r="BB74" s="7">
        <f t="shared" si="70"/>
        <v>0</v>
      </c>
      <c r="BC74" s="7">
        <f t="shared" si="71"/>
        <v>27</v>
      </c>
      <c r="BD74" s="7">
        <f t="shared" si="72"/>
        <v>7</v>
      </c>
      <c r="BE74" s="7"/>
      <c r="BF74" s="7"/>
      <c r="BG74" s="7"/>
      <c r="BH74" s="7"/>
      <c r="BJ74" s="1">
        <v>10</v>
      </c>
      <c r="BK74" s="1">
        <f t="shared" si="81"/>
        <v>98.05</v>
      </c>
      <c r="BL74" s="1">
        <f t="shared" si="82"/>
        <v>4.2699999999999996</v>
      </c>
      <c r="BN74" s="1" t="str">
        <f t="shared" si="75"/>
        <v>[98.05, 4.27]</v>
      </c>
    </row>
    <row r="75" spans="2:66" x14ac:dyDescent="0.35">
      <c r="B75" s="13">
        <v>11</v>
      </c>
      <c r="C75" s="46" t="s">
        <v>35</v>
      </c>
      <c r="D75" s="47"/>
      <c r="E75" s="47"/>
      <c r="F75" s="47"/>
      <c r="G75" s="48"/>
      <c r="H75" s="2">
        <f t="shared" si="76"/>
        <v>5559.9500000000007</v>
      </c>
      <c r="I75" s="49">
        <f t="shared" si="77"/>
        <v>6.1266666666666664E-2</v>
      </c>
      <c r="J75" s="86"/>
      <c r="K75" s="87"/>
      <c r="L75" s="87">
        <f t="shared" si="62"/>
        <v>19.095548607852731</v>
      </c>
      <c r="M75" s="88">
        <f t="shared" si="62"/>
        <v>38.191097215705462</v>
      </c>
      <c r="N75" s="89"/>
      <c r="O75" s="90"/>
      <c r="Q75" s="13">
        <v>11</v>
      </c>
      <c r="R75" s="46" t="str">
        <f t="shared" si="78"/>
        <v>Mahalle 11</v>
      </c>
      <c r="S75" s="47"/>
      <c r="T75" s="47"/>
      <c r="U75" s="47"/>
      <c r="V75" s="48"/>
      <c r="W75" s="2">
        <f t="shared" si="79"/>
        <v>5559.9500000000007</v>
      </c>
      <c r="X75" s="85">
        <f t="shared" si="80"/>
        <v>6.1266666666666664E-2</v>
      </c>
      <c r="Y75" s="91"/>
      <c r="Z75" s="92"/>
      <c r="AA75" s="92">
        <f t="shared" si="63"/>
        <v>19</v>
      </c>
      <c r="AB75" s="93">
        <f t="shared" si="64"/>
        <v>38</v>
      </c>
      <c r="AC75" s="94"/>
      <c r="AD75" s="95"/>
      <c r="AH75" s="7"/>
      <c r="AI75" s="7"/>
      <c r="AJ75" s="7"/>
      <c r="AK75" s="7"/>
      <c r="AL75" s="7">
        <f t="shared" si="65"/>
        <v>19</v>
      </c>
      <c r="AM75" s="7">
        <f t="shared" si="66"/>
        <v>0</v>
      </c>
      <c r="AN75" s="1">
        <f t="shared" si="67"/>
        <v>30.400000000000002</v>
      </c>
      <c r="AO75" s="1">
        <f t="shared" si="68"/>
        <v>7.6000000000000005</v>
      </c>
      <c r="AW75" s="7"/>
      <c r="AX75" s="7"/>
      <c r="AY75" s="7"/>
      <c r="AZ75" s="7"/>
      <c r="BA75" s="7">
        <f t="shared" si="69"/>
        <v>19</v>
      </c>
      <c r="BB75" s="7">
        <f t="shared" si="70"/>
        <v>0</v>
      </c>
      <c r="BC75" s="7">
        <f t="shared" si="71"/>
        <v>30</v>
      </c>
      <c r="BD75" s="7">
        <f t="shared" si="72"/>
        <v>8</v>
      </c>
      <c r="BE75" s="7"/>
      <c r="BF75" s="7"/>
      <c r="BG75" s="7"/>
      <c r="BH75" s="7"/>
      <c r="BJ75" s="1">
        <v>11</v>
      </c>
      <c r="BK75" s="1">
        <f t="shared" si="81"/>
        <v>109.1</v>
      </c>
      <c r="BL75" s="1">
        <f t="shared" si="82"/>
        <v>4.88</v>
      </c>
      <c r="BN75" s="1" t="str">
        <f t="shared" si="75"/>
        <v>[109.1, 4.88]</v>
      </c>
    </row>
    <row r="76" spans="2:66" x14ac:dyDescent="0.35">
      <c r="B76" s="13">
        <v>12</v>
      </c>
      <c r="C76" s="60" t="s">
        <v>36</v>
      </c>
      <c r="D76" s="47"/>
      <c r="E76" s="47"/>
      <c r="F76" s="47"/>
      <c r="G76" s="48"/>
      <c r="H76" s="2">
        <f t="shared" si="76"/>
        <v>5210.2600000000011</v>
      </c>
      <c r="I76" s="49">
        <f t="shared" si="77"/>
        <v>5.7413333333333337E-2</v>
      </c>
      <c r="J76" s="86"/>
      <c r="K76" s="87"/>
      <c r="L76" s="87">
        <f t="shared" si="62"/>
        <v>17.894544571363191</v>
      </c>
      <c r="M76" s="88">
        <f t="shared" si="62"/>
        <v>35.789089142726382</v>
      </c>
      <c r="N76" s="89"/>
      <c r="O76" s="90"/>
      <c r="Q76" s="13">
        <v>12</v>
      </c>
      <c r="R76" s="60" t="str">
        <f t="shared" si="78"/>
        <v>Mahalle 12</v>
      </c>
      <c r="S76" s="47"/>
      <c r="T76" s="47"/>
      <c r="U76" s="47"/>
      <c r="V76" s="48"/>
      <c r="W76" s="2">
        <f t="shared" si="79"/>
        <v>5210.2600000000011</v>
      </c>
      <c r="X76" s="85">
        <f t="shared" si="80"/>
        <v>5.7413333333333337E-2</v>
      </c>
      <c r="Y76" s="91"/>
      <c r="Z76" s="92"/>
      <c r="AA76" s="92">
        <f t="shared" si="63"/>
        <v>18</v>
      </c>
      <c r="AB76" s="93">
        <f t="shared" si="64"/>
        <v>36</v>
      </c>
      <c r="AC76" s="94"/>
      <c r="AD76" s="95"/>
      <c r="AH76" s="7"/>
      <c r="AI76" s="7"/>
      <c r="AJ76" s="7"/>
      <c r="AK76" s="7"/>
      <c r="AL76" s="7">
        <f t="shared" si="65"/>
        <v>18</v>
      </c>
      <c r="AM76" s="7">
        <f t="shared" si="66"/>
        <v>0</v>
      </c>
      <c r="AN76" s="1">
        <f t="shared" si="67"/>
        <v>28.8</v>
      </c>
      <c r="AO76" s="1">
        <f t="shared" si="68"/>
        <v>7.2</v>
      </c>
      <c r="AW76" s="7"/>
      <c r="AX76" s="7"/>
      <c r="AY76" s="7"/>
      <c r="AZ76" s="7"/>
      <c r="BA76" s="7">
        <f t="shared" si="69"/>
        <v>18</v>
      </c>
      <c r="BB76" s="7">
        <f t="shared" si="70"/>
        <v>0</v>
      </c>
      <c r="BC76" s="7">
        <f t="shared" si="71"/>
        <v>29</v>
      </c>
      <c r="BD76" s="7">
        <f t="shared" si="72"/>
        <v>7</v>
      </c>
      <c r="BE76" s="7"/>
      <c r="BF76" s="7"/>
      <c r="BG76" s="7"/>
      <c r="BH76" s="7"/>
      <c r="BJ76" s="1">
        <v>12</v>
      </c>
      <c r="BK76" s="1">
        <f t="shared" si="81"/>
        <v>104.95</v>
      </c>
      <c r="BL76" s="1">
        <f t="shared" si="82"/>
        <v>4.2699999999999996</v>
      </c>
      <c r="BN76" s="1" t="str">
        <f t="shared" si="75"/>
        <v>[104.95, 4.27]</v>
      </c>
    </row>
    <row r="77" spans="2:66" x14ac:dyDescent="0.35">
      <c r="B77" s="13">
        <v>13</v>
      </c>
      <c r="C77" s="46" t="s">
        <v>37</v>
      </c>
      <c r="D77" s="47"/>
      <c r="E77" s="47"/>
      <c r="F77" s="47"/>
      <c r="G77" s="48"/>
      <c r="H77" s="2">
        <f t="shared" si="76"/>
        <v>8363.5200000000023</v>
      </c>
      <c r="I77" s="49">
        <f t="shared" si="77"/>
        <v>9.2160000000000006E-2</v>
      </c>
      <c r="J77" s="86"/>
      <c r="K77" s="87"/>
      <c r="L77" s="87">
        <f t="shared" si="62"/>
        <v>28.724359516317318</v>
      </c>
      <c r="M77" s="88">
        <f t="shared" si="62"/>
        <v>57.448719032634635</v>
      </c>
      <c r="N77" s="89"/>
      <c r="O77" s="90"/>
      <c r="Q77" s="13">
        <v>13</v>
      </c>
      <c r="R77" s="46" t="str">
        <f t="shared" si="78"/>
        <v>Mahalle 13</v>
      </c>
      <c r="S77" s="47"/>
      <c r="T77" s="47"/>
      <c r="U77" s="47"/>
      <c r="V77" s="48"/>
      <c r="W77" s="2">
        <f t="shared" si="79"/>
        <v>8363.5200000000023</v>
      </c>
      <c r="X77" s="85">
        <f t="shared" si="80"/>
        <v>9.2160000000000006E-2</v>
      </c>
      <c r="Y77" s="91"/>
      <c r="Z77" s="92"/>
      <c r="AA77" s="92">
        <f t="shared" si="63"/>
        <v>29</v>
      </c>
      <c r="AB77" s="93">
        <f t="shared" si="64"/>
        <v>57</v>
      </c>
      <c r="AC77" s="94"/>
      <c r="AD77" s="95"/>
      <c r="AH77" s="7"/>
      <c r="AI77" s="7"/>
      <c r="AJ77" s="7"/>
      <c r="AK77" s="7"/>
      <c r="AL77" s="7">
        <f t="shared" si="65"/>
        <v>29</v>
      </c>
      <c r="AM77" s="7">
        <f t="shared" si="66"/>
        <v>0</v>
      </c>
      <c r="AN77" s="1">
        <f t="shared" si="67"/>
        <v>45.6</v>
      </c>
      <c r="AO77" s="1">
        <f t="shared" si="68"/>
        <v>11.4</v>
      </c>
      <c r="AW77" s="7"/>
      <c r="AX77" s="7"/>
      <c r="AY77" s="7"/>
      <c r="AZ77" s="7"/>
      <c r="BA77" s="7">
        <f t="shared" si="69"/>
        <v>29</v>
      </c>
      <c r="BB77" s="7">
        <f t="shared" si="70"/>
        <v>0</v>
      </c>
      <c r="BC77" s="7">
        <f t="shared" si="71"/>
        <v>46</v>
      </c>
      <c r="BD77" s="7">
        <f t="shared" si="72"/>
        <v>11</v>
      </c>
      <c r="BE77" s="7"/>
      <c r="BF77" s="7"/>
      <c r="BG77" s="7"/>
      <c r="BH77" s="7"/>
      <c r="BJ77" s="1">
        <v>13</v>
      </c>
      <c r="BK77" s="1">
        <f t="shared" si="81"/>
        <v>167.1</v>
      </c>
      <c r="BL77" s="1">
        <f t="shared" si="82"/>
        <v>6.71</v>
      </c>
      <c r="BN77" s="1" t="str">
        <f t="shared" si="75"/>
        <v>[167.1, 6.71]</v>
      </c>
    </row>
    <row r="78" spans="2:66" x14ac:dyDescent="0.35">
      <c r="B78" s="13">
        <v>14</v>
      </c>
      <c r="C78" s="60" t="s">
        <v>38</v>
      </c>
      <c r="D78" s="47"/>
      <c r="E78" s="47"/>
      <c r="F78" s="47"/>
      <c r="G78" s="48"/>
      <c r="H78" s="2">
        <f t="shared" si="76"/>
        <v>5167.9100000000008</v>
      </c>
      <c r="I78" s="49">
        <f t="shared" si="77"/>
        <v>5.6946666666666666E-2</v>
      </c>
      <c r="J78" s="86"/>
      <c r="K78" s="87"/>
      <c r="L78" s="87">
        <f t="shared" si="62"/>
        <v>17.749094255525357</v>
      </c>
      <c r="M78" s="88">
        <f t="shared" si="62"/>
        <v>35.498188511050714</v>
      </c>
      <c r="N78" s="89"/>
      <c r="O78" s="90"/>
      <c r="Q78" s="13">
        <v>14</v>
      </c>
      <c r="R78" s="60" t="str">
        <f t="shared" si="78"/>
        <v>Mahalle 14</v>
      </c>
      <c r="S78" s="47"/>
      <c r="T78" s="47"/>
      <c r="U78" s="47"/>
      <c r="V78" s="48"/>
      <c r="W78" s="2">
        <f t="shared" si="79"/>
        <v>5167.9100000000008</v>
      </c>
      <c r="X78" s="85">
        <f t="shared" si="80"/>
        <v>5.6946666666666666E-2</v>
      </c>
      <c r="Y78" s="91"/>
      <c r="Z78" s="92"/>
      <c r="AA78" s="92">
        <f t="shared" si="63"/>
        <v>18</v>
      </c>
      <c r="AB78" s="93">
        <f t="shared" si="64"/>
        <v>35</v>
      </c>
      <c r="AC78" s="94"/>
      <c r="AD78" s="95"/>
      <c r="AH78" s="7"/>
      <c r="AI78" s="7"/>
      <c r="AJ78" s="7"/>
      <c r="AK78" s="7"/>
      <c r="AL78" s="7">
        <f t="shared" si="65"/>
        <v>18</v>
      </c>
      <c r="AM78" s="7">
        <f t="shared" si="66"/>
        <v>0</v>
      </c>
      <c r="AN78" s="1">
        <f t="shared" si="67"/>
        <v>28</v>
      </c>
      <c r="AO78" s="1">
        <f t="shared" si="68"/>
        <v>7</v>
      </c>
      <c r="AW78" s="7"/>
      <c r="AX78" s="7"/>
      <c r="AY78" s="7"/>
      <c r="AZ78" s="7"/>
      <c r="BA78" s="7">
        <f t="shared" si="69"/>
        <v>18</v>
      </c>
      <c r="BB78" s="7">
        <f t="shared" si="70"/>
        <v>0</v>
      </c>
      <c r="BC78" s="7">
        <f t="shared" si="71"/>
        <v>28</v>
      </c>
      <c r="BD78" s="7">
        <f t="shared" si="72"/>
        <v>7</v>
      </c>
      <c r="BE78" s="7"/>
      <c r="BF78" s="7"/>
      <c r="BG78" s="7"/>
      <c r="BH78" s="7"/>
      <c r="BJ78" s="1">
        <v>14</v>
      </c>
      <c r="BK78" s="1">
        <f t="shared" si="81"/>
        <v>102.2</v>
      </c>
      <c r="BL78" s="1">
        <f t="shared" si="82"/>
        <v>4.2699999999999996</v>
      </c>
      <c r="BN78" s="1" t="str">
        <f t="shared" si="75"/>
        <v>[102.2, 4.27]</v>
      </c>
    </row>
    <row r="79" spans="2:66" ht="15" thickBot="1" x14ac:dyDescent="0.4">
      <c r="B79" s="14">
        <v>15</v>
      </c>
      <c r="C79" s="61" t="s">
        <v>39</v>
      </c>
      <c r="D79" s="62"/>
      <c r="E79" s="62"/>
      <c r="F79" s="62"/>
      <c r="G79" s="63"/>
      <c r="H79" s="3">
        <f t="shared" si="76"/>
        <v>5021.5</v>
      </c>
      <c r="I79" s="64">
        <f t="shared" si="77"/>
        <v>5.5333333333333325E-2</v>
      </c>
      <c r="J79" s="97"/>
      <c r="K79" s="98"/>
      <c r="L79" s="98">
        <f t="shared" si="62"/>
        <v>17.246251735057413</v>
      </c>
      <c r="M79" s="99">
        <f t="shared" si="62"/>
        <v>34.492503470114826</v>
      </c>
      <c r="N79" s="100"/>
      <c r="O79" s="101"/>
      <c r="Q79" s="14">
        <v>15</v>
      </c>
      <c r="R79" s="61" t="str">
        <f t="shared" si="78"/>
        <v>Mahalle 15</v>
      </c>
      <c r="S79" s="62"/>
      <c r="T79" s="62"/>
      <c r="U79" s="62"/>
      <c r="V79" s="63"/>
      <c r="W79" s="3">
        <f t="shared" si="79"/>
        <v>5021.5</v>
      </c>
      <c r="X79" s="96">
        <f t="shared" si="80"/>
        <v>5.5333333333333325E-2</v>
      </c>
      <c r="Y79" s="102"/>
      <c r="Z79" s="103"/>
      <c r="AA79" s="103">
        <f t="shared" si="63"/>
        <v>17</v>
      </c>
      <c r="AB79" s="104">
        <f t="shared" si="64"/>
        <v>34</v>
      </c>
      <c r="AC79" s="105"/>
      <c r="AD79" s="106"/>
      <c r="AH79" s="7"/>
      <c r="AI79" s="7"/>
      <c r="AJ79" s="7"/>
      <c r="AK79" s="7"/>
      <c r="AL79" s="7">
        <f t="shared" si="65"/>
        <v>17</v>
      </c>
      <c r="AM79" s="7">
        <f t="shared" si="66"/>
        <v>0</v>
      </c>
      <c r="AN79" s="1">
        <f t="shared" si="67"/>
        <v>27.200000000000003</v>
      </c>
      <c r="AO79" s="1">
        <f t="shared" si="68"/>
        <v>6.8000000000000007</v>
      </c>
      <c r="AW79" s="7"/>
      <c r="AX79" s="7"/>
      <c r="AY79" s="7"/>
      <c r="AZ79" s="7"/>
      <c r="BA79" s="7">
        <f t="shared" si="69"/>
        <v>17</v>
      </c>
      <c r="BB79" s="7">
        <f t="shared" si="70"/>
        <v>0</v>
      </c>
      <c r="BC79" s="7">
        <f t="shared" si="71"/>
        <v>27</v>
      </c>
      <c r="BD79" s="7">
        <f t="shared" si="72"/>
        <v>7</v>
      </c>
      <c r="BE79" s="7"/>
      <c r="BF79" s="7"/>
      <c r="BG79" s="7"/>
      <c r="BH79" s="7"/>
      <c r="BJ79" s="1">
        <v>15</v>
      </c>
      <c r="BK79" s="1">
        <f t="shared" si="81"/>
        <v>98.05</v>
      </c>
      <c r="BL79" s="1">
        <f t="shared" si="82"/>
        <v>4.2699999999999996</v>
      </c>
      <c r="BN79" s="1" t="str">
        <f t="shared" si="75"/>
        <v>[98.05, 4.27]</v>
      </c>
    </row>
    <row r="80" spans="2:66" ht="15" thickBot="1" x14ac:dyDescent="0.4">
      <c r="H80" s="16">
        <f>SUM(H65:H79)</f>
        <v>90750.000000000015</v>
      </c>
    </row>
  </sheetData>
  <mergeCells count="68">
    <mergeCell ref="B2:I3"/>
    <mergeCell ref="Q2:X3"/>
    <mergeCell ref="AF2:AM3"/>
    <mergeCell ref="AU2:BB3"/>
    <mergeCell ref="C5:C6"/>
    <mergeCell ref="R5:R6"/>
    <mergeCell ref="J8:L8"/>
    <mergeCell ref="M8:O8"/>
    <mergeCell ref="Y8:AA8"/>
    <mergeCell ref="AB8:AD8"/>
    <mergeCell ref="AH8:AM8"/>
    <mergeCell ref="H9:I9"/>
    <mergeCell ref="W9:X9"/>
    <mergeCell ref="AH9:AI9"/>
    <mergeCell ref="AJ9:AK9"/>
    <mergeCell ref="AL9:AM9"/>
    <mergeCell ref="AR9:AS9"/>
    <mergeCell ref="AN9:AO9"/>
    <mergeCell ref="AP9:AQ9"/>
    <mergeCell ref="AW8:BB8"/>
    <mergeCell ref="BC8:BH8"/>
    <mergeCell ref="AN8:AS8"/>
    <mergeCell ref="BG9:BH9"/>
    <mergeCell ref="BC9:BD9"/>
    <mergeCell ref="BE9:BF9"/>
    <mergeCell ref="AW9:AX9"/>
    <mergeCell ref="AY9:AZ9"/>
    <mergeCell ref="BA9:BB9"/>
    <mergeCell ref="H11:I11"/>
    <mergeCell ref="W11:X11"/>
    <mergeCell ref="BG10:BH10"/>
    <mergeCell ref="BC10:BD10"/>
    <mergeCell ref="BE10:BF10"/>
    <mergeCell ref="AW10:AX10"/>
    <mergeCell ref="AY10:AZ10"/>
    <mergeCell ref="BA10:BB10"/>
    <mergeCell ref="AR10:AS10"/>
    <mergeCell ref="AN10:AO10"/>
    <mergeCell ref="AP10:AQ10"/>
    <mergeCell ref="AH10:AI10"/>
    <mergeCell ref="AJ10:AK10"/>
    <mergeCell ref="AL10:AM10"/>
    <mergeCell ref="H12:I12"/>
    <mergeCell ref="W12:X12"/>
    <mergeCell ref="C31:C32"/>
    <mergeCell ref="R31:R32"/>
    <mergeCell ref="J34:L34"/>
    <mergeCell ref="M34:O34"/>
    <mergeCell ref="Y34:AA34"/>
    <mergeCell ref="AB34:AD34"/>
    <mergeCell ref="H35:I35"/>
    <mergeCell ref="W35:X35"/>
    <mergeCell ref="H37:I37"/>
    <mergeCell ref="W37:X37"/>
    <mergeCell ref="H38:I38"/>
    <mergeCell ref="W38:X38"/>
    <mergeCell ref="C57:C58"/>
    <mergeCell ref="R57:R58"/>
    <mergeCell ref="J60:L60"/>
    <mergeCell ref="M60:O60"/>
    <mergeCell ref="H64:I64"/>
    <mergeCell ref="W64:X64"/>
    <mergeCell ref="Y60:AA60"/>
    <mergeCell ref="AB60:AD60"/>
    <mergeCell ref="H61:I61"/>
    <mergeCell ref="W61:X61"/>
    <mergeCell ref="H63:I63"/>
    <mergeCell ref="W63:X63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P#15_1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2023-12-28T21:08:25Z</dcterms:modified>
</cp:coreProperties>
</file>