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Son Çalışmalar (Hazırlık)\Gazi Üniversitesi MMF Dergisi Evrakları\Gazi Üniversitesi MMF Yüklenen Dokümanlar\Test Problemleri\P#15\"/>
    </mc:Choice>
  </mc:AlternateContent>
  <xr:revisionPtr revIDLastSave="0" documentId="13_ncr:1_{84ACB53C-A9FA-484B-9FB5-49D8BAD84616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Maliyet" sheetId="22" state="hidden" r:id="rId1"/>
    <sheet name="P#15_2" sheetId="1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W66" i="19" l="1"/>
  <c r="BX66" i="19"/>
  <c r="BW67" i="19"/>
  <c r="BX67" i="19"/>
  <c r="BW68" i="19"/>
  <c r="BX68" i="19"/>
  <c r="BW69" i="19"/>
  <c r="BX69" i="19"/>
  <c r="BW70" i="19"/>
  <c r="BX70" i="19"/>
  <c r="BW71" i="19"/>
  <c r="BX71" i="19"/>
  <c r="BW72" i="19"/>
  <c r="BX72" i="19"/>
  <c r="BW73" i="19"/>
  <c r="BX73" i="19"/>
  <c r="BW74" i="19"/>
  <c r="BX74" i="19"/>
  <c r="BW75" i="19"/>
  <c r="BX75" i="19"/>
  <c r="BW76" i="19"/>
  <c r="BX76" i="19"/>
  <c r="BW77" i="19"/>
  <c r="BX77" i="19"/>
  <c r="BW78" i="19"/>
  <c r="BX78" i="19"/>
  <c r="BW79" i="19"/>
  <c r="BX79" i="19"/>
  <c r="BX65" i="19"/>
  <c r="BW65" i="19"/>
  <c r="BW40" i="19"/>
  <c r="BX40" i="19"/>
  <c r="BW41" i="19"/>
  <c r="BX41" i="19"/>
  <c r="BW42" i="19"/>
  <c r="BX42" i="19"/>
  <c r="BW43" i="19"/>
  <c r="BX43" i="19"/>
  <c r="BW44" i="19"/>
  <c r="BX44" i="19"/>
  <c r="BW45" i="19"/>
  <c r="BX45" i="19"/>
  <c r="BW46" i="19"/>
  <c r="BX46" i="19"/>
  <c r="BW47" i="19"/>
  <c r="BX47" i="19"/>
  <c r="BW48" i="19"/>
  <c r="BX48" i="19"/>
  <c r="BW49" i="19"/>
  <c r="BX49" i="19"/>
  <c r="BW50" i="19"/>
  <c r="BX50" i="19"/>
  <c r="BW51" i="19"/>
  <c r="BX51" i="19"/>
  <c r="BW52" i="19"/>
  <c r="BX52" i="19"/>
  <c r="BW53" i="19"/>
  <c r="BX53" i="19"/>
  <c r="BX39" i="19"/>
  <c r="BW39" i="19"/>
  <c r="BW14" i="19"/>
  <c r="BX14" i="19"/>
  <c r="BW15" i="19"/>
  <c r="BX15" i="19"/>
  <c r="BW16" i="19"/>
  <c r="BX16" i="19"/>
  <c r="BW17" i="19"/>
  <c r="BX17" i="19"/>
  <c r="BW18" i="19"/>
  <c r="BX18" i="19"/>
  <c r="BW19" i="19"/>
  <c r="BX19" i="19"/>
  <c r="BW20" i="19"/>
  <c r="BX20" i="19"/>
  <c r="BW21" i="19"/>
  <c r="BX21" i="19"/>
  <c r="BW22" i="19"/>
  <c r="BX22" i="19"/>
  <c r="BW23" i="19"/>
  <c r="BX23" i="19"/>
  <c r="BW24" i="19"/>
  <c r="BX24" i="19"/>
  <c r="BW25" i="19"/>
  <c r="BX25" i="19"/>
  <c r="BW26" i="19"/>
  <c r="BX26" i="19"/>
  <c r="BW27" i="19"/>
  <c r="BX27" i="19"/>
  <c r="BX13" i="19"/>
  <c r="BW13" i="19"/>
  <c r="EH13" i="19" l="1"/>
  <c r="EH14" i="19"/>
  <c r="EH15" i="19"/>
  <c r="EH16" i="19"/>
  <c r="EH17" i="19"/>
  <c r="EH18" i="19"/>
  <c r="EH19" i="19"/>
  <c r="EH20" i="19"/>
  <c r="EH21" i="19"/>
  <c r="EH22" i="19"/>
  <c r="EH23" i="19"/>
  <c r="EH24" i="19"/>
  <c r="EH25" i="19"/>
  <c r="EH26" i="19"/>
  <c r="EH27" i="19"/>
  <c r="DI13" i="19" l="1"/>
  <c r="DJ13" i="19"/>
  <c r="DK13" i="19"/>
  <c r="DL13" i="19"/>
  <c r="DM13" i="19"/>
  <c r="DN13" i="19"/>
  <c r="DO13" i="19"/>
  <c r="DP13" i="19"/>
  <c r="DQ13" i="19"/>
  <c r="DR13" i="19"/>
  <c r="DS13" i="19"/>
  <c r="DT13" i="19"/>
  <c r="DU13" i="19"/>
  <c r="DV13" i="19"/>
  <c r="DW13" i="19"/>
  <c r="DX13" i="19"/>
  <c r="DY13" i="19"/>
  <c r="DZ13" i="19"/>
  <c r="EA13" i="19"/>
  <c r="EB13" i="19"/>
  <c r="EC13" i="19"/>
  <c r="ED13" i="19"/>
  <c r="EE13" i="19"/>
  <c r="EF13" i="19"/>
  <c r="DI14" i="19"/>
  <c r="DJ14" i="19"/>
  <c r="DK14" i="19"/>
  <c r="DL14" i="19"/>
  <c r="DM14" i="19"/>
  <c r="DN14" i="19"/>
  <c r="DO14" i="19"/>
  <c r="DP14" i="19"/>
  <c r="DQ14" i="19"/>
  <c r="DR14" i="19"/>
  <c r="DS14" i="19"/>
  <c r="DT14" i="19"/>
  <c r="DU14" i="19"/>
  <c r="DV14" i="19"/>
  <c r="DW14" i="19"/>
  <c r="DX14" i="19"/>
  <c r="DY14" i="19"/>
  <c r="DZ14" i="19"/>
  <c r="EA14" i="19"/>
  <c r="EB14" i="19"/>
  <c r="EC14" i="19"/>
  <c r="ED14" i="19"/>
  <c r="EE14" i="19"/>
  <c r="EF14" i="19"/>
  <c r="DI15" i="19"/>
  <c r="DJ15" i="19"/>
  <c r="DK15" i="19"/>
  <c r="DL15" i="19"/>
  <c r="DM15" i="19"/>
  <c r="DN15" i="19"/>
  <c r="DO15" i="19"/>
  <c r="DP15" i="19"/>
  <c r="DQ15" i="19"/>
  <c r="DR15" i="19"/>
  <c r="DS15" i="19"/>
  <c r="DT15" i="19"/>
  <c r="DU15" i="19"/>
  <c r="DV15" i="19"/>
  <c r="DW15" i="19"/>
  <c r="DX15" i="19"/>
  <c r="DY15" i="19"/>
  <c r="DZ15" i="19"/>
  <c r="EA15" i="19"/>
  <c r="EB15" i="19"/>
  <c r="EC15" i="19"/>
  <c r="ED15" i="19"/>
  <c r="EE15" i="19"/>
  <c r="EF15" i="19"/>
  <c r="DI16" i="19"/>
  <c r="DJ16" i="19"/>
  <c r="DK16" i="19"/>
  <c r="DL16" i="19"/>
  <c r="DM16" i="19"/>
  <c r="DN16" i="19"/>
  <c r="DO16" i="19"/>
  <c r="DP16" i="19"/>
  <c r="DQ16" i="19"/>
  <c r="DR16" i="19"/>
  <c r="DS16" i="19"/>
  <c r="DT16" i="19"/>
  <c r="DU16" i="19"/>
  <c r="DV16" i="19"/>
  <c r="DW16" i="19"/>
  <c r="DX16" i="19"/>
  <c r="DY16" i="19"/>
  <c r="DZ16" i="19"/>
  <c r="EA16" i="19"/>
  <c r="EB16" i="19"/>
  <c r="EC16" i="19"/>
  <c r="ED16" i="19"/>
  <c r="EE16" i="19"/>
  <c r="EF16" i="19"/>
  <c r="DI17" i="19"/>
  <c r="DJ17" i="19"/>
  <c r="DK17" i="19"/>
  <c r="DL17" i="19"/>
  <c r="DM17" i="19"/>
  <c r="DN17" i="19"/>
  <c r="DO17" i="19"/>
  <c r="DP17" i="19"/>
  <c r="DQ17" i="19"/>
  <c r="DR17" i="19"/>
  <c r="DS17" i="19"/>
  <c r="DT17" i="19"/>
  <c r="DU17" i="19"/>
  <c r="DV17" i="19"/>
  <c r="DW17" i="19"/>
  <c r="DX17" i="19"/>
  <c r="DY17" i="19"/>
  <c r="DZ17" i="19"/>
  <c r="EA17" i="19"/>
  <c r="EB17" i="19"/>
  <c r="EC17" i="19"/>
  <c r="ED17" i="19"/>
  <c r="EE17" i="19"/>
  <c r="EF17" i="19"/>
  <c r="DI18" i="19"/>
  <c r="DJ18" i="19"/>
  <c r="DK18" i="19"/>
  <c r="DL18" i="19"/>
  <c r="DM18" i="19"/>
  <c r="DN18" i="19"/>
  <c r="DO18" i="19"/>
  <c r="DP18" i="19"/>
  <c r="DQ18" i="19"/>
  <c r="DR18" i="19"/>
  <c r="DS18" i="19"/>
  <c r="DT18" i="19"/>
  <c r="DU18" i="19"/>
  <c r="DV18" i="19"/>
  <c r="DW18" i="19"/>
  <c r="DX18" i="19"/>
  <c r="DY18" i="19"/>
  <c r="DZ18" i="19"/>
  <c r="EA18" i="19"/>
  <c r="EB18" i="19"/>
  <c r="EC18" i="19"/>
  <c r="ED18" i="19"/>
  <c r="EE18" i="19"/>
  <c r="EF18" i="19"/>
  <c r="DI19" i="19"/>
  <c r="DJ19" i="19"/>
  <c r="DK19" i="19"/>
  <c r="DL19" i="19"/>
  <c r="DM19" i="19"/>
  <c r="DN19" i="19"/>
  <c r="DO19" i="19"/>
  <c r="DP19" i="19"/>
  <c r="DQ19" i="19"/>
  <c r="DR19" i="19"/>
  <c r="DS19" i="19"/>
  <c r="DT19" i="19"/>
  <c r="DU19" i="19"/>
  <c r="DV19" i="19"/>
  <c r="DW19" i="19"/>
  <c r="DX19" i="19"/>
  <c r="DY19" i="19"/>
  <c r="DZ19" i="19"/>
  <c r="EA19" i="19"/>
  <c r="EB19" i="19"/>
  <c r="EC19" i="19"/>
  <c r="ED19" i="19"/>
  <c r="EE19" i="19"/>
  <c r="EF19" i="19"/>
  <c r="DI20" i="19"/>
  <c r="DJ20" i="19"/>
  <c r="DK20" i="19"/>
  <c r="DL20" i="19"/>
  <c r="DM20" i="19"/>
  <c r="DN20" i="19"/>
  <c r="DO20" i="19"/>
  <c r="DP20" i="19"/>
  <c r="DQ20" i="19"/>
  <c r="DR20" i="19"/>
  <c r="DS20" i="19"/>
  <c r="DT20" i="19"/>
  <c r="DU20" i="19"/>
  <c r="DV20" i="19"/>
  <c r="DW20" i="19"/>
  <c r="DX20" i="19"/>
  <c r="DY20" i="19"/>
  <c r="DZ20" i="19"/>
  <c r="EA20" i="19"/>
  <c r="EB20" i="19"/>
  <c r="EC20" i="19"/>
  <c r="ED20" i="19"/>
  <c r="EE20" i="19"/>
  <c r="EF20" i="19"/>
  <c r="DI21" i="19"/>
  <c r="DJ21" i="19"/>
  <c r="DK21" i="19"/>
  <c r="DL21" i="19"/>
  <c r="DM21" i="19"/>
  <c r="DN21" i="19"/>
  <c r="DO21" i="19"/>
  <c r="DP21" i="19"/>
  <c r="DQ21" i="19"/>
  <c r="DR21" i="19"/>
  <c r="DS21" i="19"/>
  <c r="DT21" i="19"/>
  <c r="DU21" i="19"/>
  <c r="DV21" i="19"/>
  <c r="DW21" i="19"/>
  <c r="DX21" i="19"/>
  <c r="DY21" i="19"/>
  <c r="DZ21" i="19"/>
  <c r="EA21" i="19"/>
  <c r="EB21" i="19"/>
  <c r="EC21" i="19"/>
  <c r="ED21" i="19"/>
  <c r="EE21" i="19"/>
  <c r="EF21" i="19"/>
  <c r="DI22" i="19"/>
  <c r="DJ22" i="19"/>
  <c r="DK22" i="19"/>
  <c r="DL22" i="19"/>
  <c r="DM22" i="19"/>
  <c r="DN22" i="19"/>
  <c r="DO22" i="19"/>
  <c r="DP22" i="19"/>
  <c r="DQ22" i="19"/>
  <c r="DR22" i="19"/>
  <c r="DS22" i="19"/>
  <c r="DT22" i="19"/>
  <c r="DU22" i="19"/>
  <c r="DV22" i="19"/>
  <c r="DW22" i="19"/>
  <c r="DX22" i="19"/>
  <c r="DY22" i="19"/>
  <c r="DZ22" i="19"/>
  <c r="EA22" i="19"/>
  <c r="EB22" i="19"/>
  <c r="EC22" i="19"/>
  <c r="ED22" i="19"/>
  <c r="EE22" i="19"/>
  <c r="EF22" i="19"/>
  <c r="DI23" i="19"/>
  <c r="DJ23" i="19"/>
  <c r="DK23" i="19"/>
  <c r="DL23" i="19"/>
  <c r="DM23" i="19"/>
  <c r="DN23" i="19"/>
  <c r="DO23" i="19"/>
  <c r="DP23" i="19"/>
  <c r="DQ23" i="19"/>
  <c r="DR23" i="19"/>
  <c r="DS23" i="19"/>
  <c r="DT23" i="19"/>
  <c r="DU23" i="19"/>
  <c r="DV23" i="19"/>
  <c r="DW23" i="19"/>
  <c r="DX23" i="19"/>
  <c r="DY23" i="19"/>
  <c r="DZ23" i="19"/>
  <c r="EA23" i="19"/>
  <c r="EB23" i="19"/>
  <c r="EC23" i="19"/>
  <c r="ED23" i="19"/>
  <c r="EE23" i="19"/>
  <c r="EF23" i="19"/>
  <c r="DI24" i="19"/>
  <c r="DJ24" i="19"/>
  <c r="DK24" i="19"/>
  <c r="DL24" i="19"/>
  <c r="DM24" i="19"/>
  <c r="DN24" i="19"/>
  <c r="DO24" i="19"/>
  <c r="DP24" i="19"/>
  <c r="DQ24" i="19"/>
  <c r="DR24" i="19"/>
  <c r="DS24" i="19"/>
  <c r="DT24" i="19"/>
  <c r="DU24" i="19"/>
  <c r="DV24" i="19"/>
  <c r="DW24" i="19"/>
  <c r="DX24" i="19"/>
  <c r="DY24" i="19"/>
  <c r="DZ24" i="19"/>
  <c r="EA24" i="19"/>
  <c r="EB24" i="19"/>
  <c r="EC24" i="19"/>
  <c r="ED24" i="19"/>
  <c r="EE24" i="19"/>
  <c r="EF24" i="19"/>
  <c r="DI25" i="19"/>
  <c r="DJ25" i="19"/>
  <c r="DK25" i="19"/>
  <c r="DL25" i="19"/>
  <c r="DM25" i="19"/>
  <c r="DN25" i="19"/>
  <c r="DO25" i="19"/>
  <c r="DP25" i="19"/>
  <c r="DQ25" i="19"/>
  <c r="DR25" i="19"/>
  <c r="DS25" i="19"/>
  <c r="DT25" i="19"/>
  <c r="DU25" i="19"/>
  <c r="DV25" i="19"/>
  <c r="DW25" i="19"/>
  <c r="DX25" i="19"/>
  <c r="DY25" i="19"/>
  <c r="DZ25" i="19"/>
  <c r="EA25" i="19"/>
  <c r="EB25" i="19"/>
  <c r="EC25" i="19"/>
  <c r="ED25" i="19"/>
  <c r="EE25" i="19"/>
  <c r="EF25" i="19"/>
  <c r="DI26" i="19"/>
  <c r="DJ26" i="19"/>
  <c r="DK26" i="19"/>
  <c r="DL26" i="19"/>
  <c r="DM26" i="19"/>
  <c r="DN26" i="19"/>
  <c r="DO26" i="19"/>
  <c r="DP26" i="19"/>
  <c r="DQ26" i="19"/>
  <c r="DR26" i="19"/>
  <c r="DS26" i="19"/>
  <c r="DT26" i="19"/>
  <c r="DU26" i="19"/>
  <c r="DV26" i="19"/>
  <c r="DW26" i="19"/>
  <c r="DX26" i="19"/>
  <c r="DY26" i="19"/>
  <c r="DZ26" i="19"/>
  <c r="EA26" i="19"/>
  <c r="EB26" i="19"/>
  <c r="EC26" i="19"/>
  <c r="ED26" i="19"/>
  <c r="EE26" i="19"/>
  <c r="EF26" i="19"/>
  <c r="DI27" i="19"/>
  <c r="DJ27" i="19"/>
  <c r="DK27" i="19"/>
  <c r="DL27" i="19"/>
  <c r="DM27" i="19"/>
  <c r="DN27" i="19"/>
  <c r="DO27" i="19"/>
  <c r="DP27" i="19"/>
  <c r="DQ27" i="19"/>
  <c r="DR27" i="19"/>
  <c r="DS27" i="19"/>
  <c r="DT27" i="19"/>
  <c r="DU27" i="19"/>
  <c r="DV27" i="19"/>
  <c r="DW27" i="19"/>
  <c r="DX27" i="19"/>
  <c r="DY27" i="19"/>
  <c r="DZ27" i="19"/>
  <c r="EA27" i="19"/>
  <c r="EB27" i="19"/>
  <c r="EC27" i="19"/>
  <c r="ED27" i="19"/>
  <c r="EE27" i="19"/>
  <c r="EF27" i="19"/>
  <c r="H53" i="19"/>
  <c r="H79" i="19" s="1"/>
  <c r="H52" i="19"/>
  <c r="H78" i="19" s="1"/>
  <c r="H51" i="19"/>
  <c r="H77" i="19" s="1"/>
  <c r="H50" i="19"/>
  <c r="H76" i="19" s="1"/>
  <c r="H49" i="19"/>
  <c r="H75" i="19" s="1"/>
  <c r="H48" i="19"/>
  <c r="H74" i="19" s="1"/>
  <c r="H47" i="19"/>
  <c r="H73" i="19" s="1"/>
  <c r="H46" i="19"/>
  <c r="H72" i="19" s="1"/>
  <c r="H45" i="19"/>
  <c r="H71" i="19" s="1"/>
  <c r="H44" i="19"/>
  <c r="H70" i="19" s="1"/>
  <c r="H43" i="19"/>
  <c r="H69" i="19" s="1"/>
  <c r="H42" i="19"/>
  <c r="H68" i="19" s="1"/>
  <c r="H41" i="19"/>
  <c r="H67" i="19" s="1"/>
  <c r="H40" i="19"/>
  <c r="H66" i="19" s="1"/>
  <c r="H39" i="19"/>
  <c r="H65" i="19" s="1"/>
  <c r="D9" i="22" l="1"/>
  <c r="E9" i="22" s="1"/>
  <c r="F9" i="22" s="1"/>
  <c r="G9" i="22" s="1"/>
  <c r="H9" i="22" s="1"/>
  <c r="I9" i="22" s="1"/>
  <c r="J9" i="22" s="1"/>
  <c r="K9" i="22" s="1"/>
  <c r="D8" i="22"/>
  <c r="E8" i="22" s="1"/>
  <c r="F8" i="22" s="1"/>
  <c r="G8" i="22" s="1"/>
  <c r="H8" i="22" s="1"/>
  <c r="I8" i="22" s="1"/>
  <c r="J8" i="22" s="1"/>
  <c r="K8" i="22" s="1"/>
  <c r="D7" i="22"/>
  <c r="E7" i="22" s="1"/>
  <c r="F7" i="22" s="1"/>
  <c r="G7" i="22" s="1"/>
  <c r="H7" i="22" s="1"/>
  <c r="I7" i="22" s="1"/>
  <c r="J7" i="22" s="1"/>
  <c r="K7" i="22" s="1"/>
  <c r="D6" i="22"/>
  <c r="E6" i="22" s="1"/>
  <c r="F6" i="22" s="1"/>
  <c r="G6" i="22" s="1"/>
  <c r="H6" i="22" s="1"/>
  <c r="I6" i="22" s="1"/>
  <c r="J6" i="22" s="1"/>
  <c r="K6" i="22" s="1"/>
  <c r="D5" i="22"/>
  <c r="E5" i="22" s="1"/>
  <c r="F5" i="22" s="1"/>
  <c r="G5" i="22" s="1"/>
  <c r="H5" i="22" s="1"/>
  <c r="I5" i="22" s="1"/>
  <c r="J5" i="22" s="1"/>
  <c r="K5" i="22" s="1"/>
  <c r="D4" i="22"/>
  <c r="E4" i="22" s="1"/>
  <c r="F4" i="22" s="1"/>
  <c r="G4" i="22" s="1"/>
  <c r="H4" i="22" s="1"/>
  <c r="I4" i="22" s="1"/>
  <c r="J4" i="22" s="1"/>
  <c r="K4" i="22" s="1"/>
  <c r="H80" i="19" l="1"/>
  <c r="Y79" i="19"/>
  <c r="T79" i="19"/>
  <c r="Y78" i="19"/>
  <c r="T78" i="19"/>
  <c r="Y77" i="19"/>
  <c r="T77" i="19"/>
  <c r="Y76" i="19"/>
  <c r="T76" i="19"/>
  <c r="Y75" i="19"/>
  <c r="T75" i="19"/>
  <c r="Y74" i="19"/>
  <c r="T74" i="19"/>
  <c r="Y73" i="19"/>
  <c r="T73" i="19"/>
  <c r="Y72" i="19"/>
  <c r="T72" i="19"/>
  <c r="Y71" i="19"/>
  <c r="T71" i="19"/>
  <c r="Y70" i="19"/>
  <c r="T70" i="19"/>
  <c r="Y69" i="19"/>
  <c r="T69" i="19"/>
  <c r="Y68" i="19"/>
  <c r="T68" i="19"/>
  <c r="Y67" i="19"/>
  <c r="T67" i="19"/>
  <c r="Y66" i="19"/>
  <c r="T66" i="19"/>
  <c r="Y65" i="19"/>
  <c r="T65" i="19"/>
  <c r="H54" i="19"/>
  <c r="I44" i="19" s="1"/>
  <c r="Z44" i="19" s="1"/>
  <c r="Y53" i="19"/>
  <c r="T53" i="19"/>
  <c r="Y52" i="19"/>
  <c r="T52" i="19"/>
  <c r="Y51" i="19"/>
  <c r="T51" i="19"/>
  <c r="Y50" i="19"/>
  <c r="T50" i="19"/>
  <c r="Y49" i="19"/>
  <c r="T49" i="19"/>
  <c r="Y48" i="19"/>
  <c r="T48" i="19"/>
  <c r="Y47" i="19"/>
  <c r="T47" i="19"/>
  <c r="Y46" i="19"/>
  <c r="T46" i="19"/>
  <c r="Y45" i="19"/>
  <c r="T45" i="19"/>
  <c r="Y44" i="19"/>
  <c r="T44" i="19"/>
  <c r="Y43" i="19"/>
  <c r="T43" i="19"/>
  <c r="Y42" i="19"/>
  <c r="T42" i="19"/>
  <c r="Y41" i="19"/>
  <c r="T41" i="19"/>
  <c r="Y40" i="19"/>
  <c r="T40" i="19"/>
  <c r="Y39" i="19"/>
  <c r="T39" i="19"/>
  <c r="H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I47" i="19" l="1"/>
  <c r="Z47" i="19" s="1"/>
  <c r="M44" i="19"/>
  <c r="AD44" i="19" s="1"/>
  <c r="I72" i="19"/>
  <c r="Z72" i="19" s="1"/>
  <c r="I65" i="19"/>
  <c r="Z65" i="19" s="1"/>
  <c r="I66" i="19"/>
  <c r="Z66" i="19" s="1"/>
  <c r="I74" i="19"/>
  <c r="Z74" i="19" s="1"/>
  <c r="I69" i="19"/>
  <c r="Z69" i="19" s="1"/>
  <c r="I79" i="19"/>
  <c r="Z79" i="19" s="1"/>
  <c r="K57" i="19"/>
  <c r="L57" i="19" s="1"/>
  <c r="I67" i="19"/>
  <c r="Z67" i="19" s="1"/>
  <c r="I75" i="19"/>
  <c r="Z75" i="19" s="1"/>
  <c r="I77" i="19"/>
  <c r="Z77" i="19" s="1"/>
  <c r="I70" i="19"/>
  <c r="Z70" i="19" s="1"/>
  <c r="I78" i="19"/>
  <c r="Z78" i="19" s="1"/>
  <c r="I68" i="19"/>
  <c r="Z68" i="19" s="1"/>
  <c r="I76" i="19"/>
  <c r="Z76" i="19" s="1"/>
  <c r="I73" i="19"/>
  <c r="Z73" i="19" s="1"/>
  <c r="I71" i="19"/>
  <c r="Z71" i="19" s="1"/>
  <c r="I53" i="19"/>
  <c r="Z53" i="19" s="1"/>
  <c r="K31" i="19"/>
  <c r="L31" i="19" s="1"/>
  <c r="I26" i="19"/>
  <c r="Z26" i="19" s="1"/>
  <c r="K5" i="19"/>
  <c r="L5" i="19" s="1"/>
  <c r="I15" i="19"/>
  <c r="Z15" i="19" s="1"/>
  <c r="I19" i="19"/>
  <c r="Z19" i="19" s="1"/>
  <c r="I14" i="19"/>
  <c r="Z14" i="19" s="1"/>
  <c r="I24" i="19"/>
  <c r="Z24" i="19" s="1"/>
  <c r="I13" i="19"/>
  <c r="Z13" i="19" s="1"/>
  <c r="I17" i="19"/>
  <c r="Z17" i="19" s="1"/>
  <c r="I20" i="19"/>
  <c r="Z20" i="19" s="1"/>
  <c r="I16" i="19"/>
  <c r="Z16" i="19" s="1"/>
  <c r="I48" i="19"/>
  <c r="Z48" i="19" s="1"/>
  <c r="I43" i="19"/>
  <c r="Z43" i="19" s="1"/>
  <c r="I46" i="19"/>
  <c r="Z46" i="19" s="1"/>
  <c r="I21" i="19"/>
  <c r="Z21" i="19" s="1"/>
  <c r="I25" i="19"/>
  <c r="Z25" i="19" s="1"/>
  <c r="I23" i="19"/>
  <c r="Z23" i="19" s="1"/>
  <c r="I27" i="19"/>
  <c r="Z27" i="19" s="1"/>
  <c r="I18" i="19"/>
  <c r="Z18" i="19" s="1"/>
  <c r="I22" i="19"/>
  <c r="Z22" i="19" s="1"/>
  <c r="Z58" i="19"/>
  <c r="I42" i="19"/>
  <c r="Z42" i="19" s="1"/>
  <c r="I40" i="19"/>
  <c r="Z40" i="19" s="1"/>
  <c r="I49" i="19"/>
  <c r="Z49" i="19" s="1"/>
  <c r="I51" i="19"/>
  <c r="Z51" i="19" s="1"/>
  <c r="I45" i="19"/>
  <c r="Z45" i="19" s="1"/>
  <c r="I39" i="19"/>
  <c r="Z39" i="19" s="1"/>
  <c r="I52" i="19"/>
  <c r="Z52" i="19" s="1"/>
  <c r="I41" i="19"/>
  <c r="Z41" i="19" s="1"/>
  <c r="I50" i="19"/>
  <c r="Z50" i="19" s="1"/>
  <c r="Z57" i="19"/>
  <c r="Z5" i="19"/>
  <c r="Z6" i="19"/>
  <c r="N44" i="19"/>
  <c r="AE44" i="19" s="1"/>
  <c r="Z31" i="19"/>
  <c r="Z32" i="19"/>
  <c r="L49" i="19"/>
  <c r="AC49" i="19" s="1"/>
  <c r="L44" i="19"/>
  <c r="AC44" i="19" s="1"/>
  <c r="L73" i="19" l="1"/>
  <c r="AC73" i="19" s="1"/>
  <c r="L48" i="19"/>
  <c r="AC48" i="19" s="1"/>
  <c r="AP48" i="19" s="1"/>
  <c r="BI48" i="19" s="1"/>
  <c r="N47" i="19"/>
  <c r="AE47" i="19" s="1"/>
  <c r="AU47" i="19" s="1"/>
  <c r="BN47" i="19" s="1"/>
  <c r="L47" i="19"/>
  <c r="AC47" i="19" s="1"/>
  <c r="N73" i="19"/>
  <c r="AE73" i="19" s="1"/>
  <c r="N19" i="19"/>
  <c r="AE19" i="19" s="1"/>
  <c r="AT19" i="19" s="1"/>
  <c r="BM19" i="19" s="1"/>
  <c r="L76" i="19"/>
  <c r="AC76" i="19" s="1"/>
  <c r="AP76" i="19" s="1"/>
  <c r="BI76" i="19" s="1"/>
  <c r="N43" i="19"/>
  <c r="AE43" i="19" s="1"/>
  <c r="AT43" i="19" s="1"/>
  <c r="BM43" i="19" s="1"/>
  <c r="M15" i="19"/>
  <c r="AD15" i="19" s="1"/>
  <c r="AS15" i="19" s="1"/>
  <c r="BL15" i="19" s="1"/>
  <c r="L69" i="19"/>
  <c r="AC69" i="19" s="1"/>
  <c r="L15" i="19"/>
  <c r="AC15" i="19" s="1"/>
  <c r="N69" i="19"/>
  <c r="AE69" i="19" s="1"/>
  <c r="AU69" i="19" s="1"/>
  <c r="BN69" i="19" s="1"/>
  <c r="N68" i="19"/>
  <c r="AE68" i="19" s="1"/>
  <c r="AU68" i="19" s="1"/>
  <c r="BN68" i="19" s="1"/>
  <c r="L23" i="19"/>
  <c r="AC23" i="19" s="1"/>
  <c r="AP23" i="19" s="1"/>
  <c r="BI23" i="19" s="1"/>
  <c r="L68" i="19"/>
  <c r="AC68" i="19" s="1"/>
  <c r="L27" i="19"/>
  <c r="AC27" i="19" s="1"/>
  <c r="M27" i="19"/>
  <c r="AD27" i="19" s="1"/>
  <c r="AS27" i="19" s="1"/>
  <c r="BL27" i="19" s="1"/>
  <c r="N24" i="19"/>
  <c r="AE24" i="19" s="1"/>
  <c r="AT24" i="19" s="1"/>
  <c r="BM24" i="19" s="1"/>
  <c r="M14" i="19"/>
  <c r="AD14" i="19" s="1"/>
  <c r="AS14" i="19" s="1"/>
  <c r="BL14" i="19" s="1"/>
  <c r="N48" i="19"/>
  <c r="AE48" i="19" s="1"/>
  <c r="AU48" i="19" s="1"/>
  <c r="BN48" i="19" s="1"/>
  <c r="N15" i="19"/>
  <c r="AE15" i="19" s="1"/>
  <c r="AU15" i="19" s="1"/>
  <c r="BN15" i="19" s="1"/>
  <c r="M47" i="19"/>
  <c r="AD47" i="19" s="1"/>
  <c r="AS47" i="19" s="1"/>
  <c r="BL47" i="19" s="1"/>
  <c r="N66" i="19"/>
  <c r="AE66" i="19" s="1"/>
  <c r="AU66" i="19" s="1"/>
  <c r="BN66" i="19" s="1"/>
  <c r="L45" i="19"/>
  <c r="AC45" i="19" s="1"/>
  <c r="AS44" i="19"/>
  <c r="BL44" i="19" s="1"/>
  <c r="AR44" i="19"/>
  <c r="BK44" i="19" s="1"/>
  <c r="L70" i="19"/>
  <c r="AC70" i="19" s="1"/>
  <c r="N76" i="19"/>
  <c r="AE76" i="19" s="1"/>
  <c r="AU76" i="19" s="1"/>
  <c r="BN76" i="19" s="1"/>
  <c r="N23" i="19"/>
  <c r="AE23" i="19" s="1"/>
  <c r="AT23" i="19" s="1"/>
  <c r="BM23" i="19" s="1"/>
  <c r="M79" i="19"/>
  <c r="AD79" i="19" s="1"/>
  <c r="L77" i="19"/>
  <c r="AC77" i="19" s="1"/>
  <c r="AQ77" i="19" s="1"/>
  <c r="BJ77" i="19" s="1"/>
  <c r="L19" i="19"/>
  <c r="AC19" i="19" s="1"/>
  <c r="AQ19" i="19" s="1"/>
  <c r="BJ19" i="19" s="1"/>
  <c r="L52" i="19"/>
  <c r="AC52" i="19" s="1"/>
  <c r="AQ52" i="19" s="1"/>
  <c r="BJ52" i="19" s="1"/>
  <c r="N77" i="19"/>
  <c r="AE77" i="19" s="1"/>
  <c r="AT77" i="19" s="1"/>
  <c r="BM77" i="19" s="1"/>
  <c r="L53" i="19"/>
  <c r="AC53" i="19" s="1"/>
  <c r="AQ53" i="19" s="1"/>
  <c r="BJ53" i="19" s="1"/>
  <c r="L65" i="19"/>
  <c r="AC65" i="19" s="1"/>
  <c r="AQ65" i="19" s="1"/>
  <c r="BJ65" i="19" s="1"/>
  <c r="N75" i="19"/>
  <c r="AE75" i="19" s="1"/>
  <c r="AU75" i="19" s="1"/>
  <c r="BN75" i="19" s="1"/>
  <c r="N65" i="19"/>
  <c r="AE65" i="19" s="1"/>
  <c r="AU65" i="19" s="1"/>
  <c r="BN65" i="19" s="1"/>
  <c r="N53" i="19"/>
  <c r="AE53" i="19" s="1"/>
  <c r="AT53" i="19" s="1"/>
  <c r="BM53" i="19" s="1"/>
  <c r="L75" i="19"/>
  <c r="AC75" i="19" s="1"/>
  <c r="AP75" i="19" s="1"/>
  <c r="BI75" i="19" s="1"/>
  <c r="M67" i="19"/>
  <c r="AD67" i="19" s="1"/>
  <c r="M71" i="19"/>
  <c r="AD71" i="19" s="1"/>
  <c r="M65" i="19"/>
  <c r="AD65" i="19" s="1"/>
  <c r="M73" i="19"/>
  <c r="AD73" i="19" s="1"/>
  <c r="M50" i="19"/>
  <c r="AD50" i="19" s="1"/>
  <c r="M75" i="19"/>
  <c r="AD75" i="19" s="1"/>
  <c r="M45" i="19"/>
  <c r="AD45" i="19" s="1"/>
  <c r="M39" i="19"/>
  <c r="AD39" i="19" s="1"/>
  <c r="M41" i="19"/>
  <c r="AD41" i="19" s="1"/>
  <c r="N70" i="19"/>
  <c r="AE70" i="19" s="1"/>
  <c r="AU70" i="19" s="1"/>
  <c r="BN70" i="19" s="1"/>
  <c r="L39" i="19"/>
  <c r="AC39" i="19" s="1"/>
  <c r="AQ39" i="19" s="1"/>
  <c r="BJ39" i="19" s="1"/>
  <c r="L79" i="19"/>
  <c r="AC79" i="19" s="1"/>
  <c r="AQ79" i="19" s="1"/>
  <c r="BJ79" i="19" s="1"/>
  <c r="M77" i="19"/>
  <c r="AD77" i="19" s="1"/>
  <c r="M53" i="19"/>
  <c r="AD53" i="19" s="1"/>
  <c r="M49" i="19"/>
  <c r="AD49" i="19" s="1"/>
  <c r="M52" i="19"/>
  <c r="AD52" i="19" s="1"/>
  <c r="M16" i="19"/>
  <c r="AD16" i="19" s="1"/>
  <c r="M70" i="19"/>
  <c r="AD70" i="19" s="1"/>
  <c r="M72" i="19"/>
  <c r="AD72" i="19" s="1"/>
  <c r="M43" i="19"/>
  <c r="AD43" i="19" s="1"/>
  <c r="L72" i="19"/>
  <c r="AC72" i="19" s="1"/>
  <c r="AP72" i="19" s="1"/>
  <c r="BI72" i="19" s="1"/>
  <c r="L50" i="19"/>
  <c r="AC50" i="19" s="1"/>
  <c r="AQ50" i="19" s="1"/>
  <c r="BJ50" i="19" s="1"/>
  <c r="N79" i="19"/>
  <c r="AE79" i="19" s="1"/>
  <c r="AU79" i="19" s="1"/>
  <c r="BN79" i="19" s="1"/>
  <c r="L66" i="19"/>
  <c r="AC66" i="19" s="1"/>
  <c r="AP66" i="19" s="1"/>
  <c r="BI66" i="19" s="1"/>
  <c r="M19" i="19"/>
  <c r="AD19" i="19" s="1"/>
  <c r="M78" i="19"/>
  <c r="AD78" i="19" s="1"/>
  <c r="M66" i="19"/>
  <c r="AD66" i="19" s="1"/>
  <c r="M68" i="19"/>
  <c r="AD68" i="19" s="1"/>
  <c r="M51" i="19"/>
  <c r="AD51" i="19" s="1"/>
  <c r="N78" i="19"/>
  <c r="AE78" i="19" s="1"/>
  <c r="AT78" i="19" s="1"/>
  <c r="BM78" i="19" s="1"/>
  <c r="M26" i="19"/>
  <c r="AD26" i="19" s="1"/>
  <c r="M74" i="19"/>
  <c r="AD74" i="19" s="1"/>
  <c r="M76" i="19"/>
  <c r="AD76" i="19" s="1"/>
  <c r="M46" i="19"/>
  <c r="AD46" i="19" s="1"/>
  <c r="M40" i="19"/>
  <c r="AD40" i="19" s="1"/>
  <c r="N72" i="19"/>
  <c r="AE72" i="19" s="1"/>
  <c r="AT72" i="19" s="1"/>
  <c r="BM72" i="19" s="1"/>
  <c r="N50" i="19"/>
  <c r="AE50" i="19" s="1"/>
  <c r="AU50" i="19" s="1"/>
  <c r="BN50" i="19" s="1"/>
  <c r="M69" i="19"/>
  <c r="AD69" i="19" s="1"/>
  <c r="M48" i="19"/>
  <c r="AD48" i="19" s="1"/>
  <c r="M42" i="19"/>
  <c r="AD42" i="19" s="1"/>
  <c r="N67" i="19"/>
  <c r="AE67" i="19" s="1"/>
  <c r="AU67" i="19" s="1"/>
  <c r="BN67" i="19" s="1"/>
  <c r="N71" i="19"/>
  <c r="AE71" i="19" s="1"/>
  <c r="AU71" i="19" s="1"/>
  <c r="BN71" i="19" s="1"/>
  <c r="L74" i="19"/>
  <c r="AC74" i="19" s="1"/>
  <c r="AQ74" i="19" s="1"/>
  <c r="BJ74" i="19" s="1"/>
  <c r="L67" i="19"/>
  <c r="AC67" i="19" s="1"/>
  <c r="AQ67" i="19" s="1"/>
  <c r="BJ67" i="19" s="1"/>
  <c r="N57" i="19"/>
  <c r="M57" i="19"/>
  <c r="L71" i="19"/>
  <c r="AC71" i="19" s="1"/>
  <c r="AP71" i="19" s="1"/>
  <c r="BI71" i="19" s="1"/>
  <c r="L78" i="19"/>
  <c r="AC78" i="19" s="1"/>
  <c r="AP78" i="19" s="1"/>
  <c r="BI78" i="19" s="1"/>
  <c r="N74" i="19"/>
  <c r="AE74" i="19" s="1"/>
  <c r="AU74" i="19" s="1"/>
  <c r="BN74" i="19" s="1"/>
  <c r="N52" i="19"/>
  <c r="AE52" i="19" s="1"/>
  <c r="AU52" i="19" s="1"/>
  <c r="BN52" i="19" s="1"/>
  <c r="N31" i="19"/>
  <c r="M31" i="19"/>
  <c r="L24" i="19"/>
  <c r="AC24" i="19" s="1"/>
  <c r="AQ24" i="19" s="1"/>
  <c r="BJ24" i="19" s="1"/>
  <c r="N16" i="19"/>
  <c r="AE16" i="19" s="1"/>
  <c r="AU16" i="19" s="1"/>
  <c r="BN16" i="19" s="1"/>
  <c r="M24" i="19"/>
  <c r="AD24" i="19" s="1"/>
  <c r="L16" i="19"/>
  <c r="AC16" i="19" s="1"/>
  <c r="AP16" i="19" s="1"/>
  <c r="BI16" i="19" s="1"/>
  <c r="N14" i="19"/>
  <c r="AE14" i="19" s="1"/>
  <c r="AU14" i="19" s="1"/>
  <c r="BN14" i="19" s="1"/>
  <c r="L13" i="19"/>
  <c r="AC13" i="19" s="1"/>
  <c r="AQ13" i="19" s="1"/>
  <c r="BJ13" i="19" s="1"/>
  <c r="M20" i="19"/>
  <c r="AD20" i="19" s="1"/>
  <c r="L18" i="19"/>
  <c r="AC18" i="19" s="1"/>
  <c r="AQ18" i="19" s="1"/>
  <c r="BJ18" i="19" s="1"/>
  <c r="L14" i="19"/>
  <c r="AC14" i="19" s="1"/>
  <c r="AQ14" i="19" s="1"/>
  <c r="BJ14" i="19" s="1"/>
  <c r="N26" i="19"/>
  <c r="AE26" i="19" s="1"/>
  <c r="AU26" i="19" s="1"/>
  <c r="BN26" i="19" s="1"/>
  <c r="N20" i="19"/>
  <c r="AE20" i="19" s="1"/>
  <c r="AU20" i="19" s="1"/>
  <c r="BN20" i="19" s="1"/>
  <c r="N13" i="19"/>
  <c r="AE13" i="19" s="1"/>
  <c r="AT13" i="19" s="1"/>
  <c r="BM13" i="19" s="1"/>
  <c r="L20" i="19"/>
  <c r="AC20" i="19" s="1"/>
  <c r="AQ20" i="19" s="1"/>
  <c r="BJ20" i="19" s="1"/>
  <c r="L26" i="19"/>
  <c r="AC26" i="19" s="1"/>
  <c r="AQ26" i="19" s="1"/>
  <c r="BJ26" i="19" s="1"/>
  <c r="M17" i="19"/>
  <c r="AD17" i="19" s="1"/>
  <c r="M13" i="19"/>
  <c r="AD13" i="19" s="1"/>
  <c r="N17" i="19"/>
  <c r="AE17" i="19" s="1"/>
  <c r="AT17" i="19" s="1"/>
  <c r="BM17" i="19" s="1"/>
  <c r="L17" i="19"/>
  <c r="AC17" i="19" s="1"/>
  <c r="AQ17" i="19" s="1"/>
  <c r="BJ17" i="19" s="1"/>
  <c r="N22" i="19"/>
  <c r="AE22" i="19" s="1"/>
  <c r="AU22" i="19" s="1"/>
  <c r="BN22" i="19" s="1"/>
  <c r="N5" i="19"/>
  <c r="M5" i="19"/>
  <c r="N40" i="19"/>
  <c r="AE40" i="19" s="1"/>
  <c r="AU40" i="19" s="1"/>
  <c r="BN40" i="19" s="1"/>
  <c r="L46" i="19"/>
  <c r="AC46" i="19" s="1"/>
  <c r="AQ46" i="19" s="1"/>
  <c r="BJ46" i="19" s="1"/>
  <c r="L22" i="19"/>
  <c r="AC22" i="19" s="1"/>
  <c r="AQ22" i="19" s="1"/>
  <c r="BJ22" i="19" s="1"/>
  <c r="N25" i="19"/>
  <c r="AE25" i="19" s="1"/>
  <c r="AT25" i="19" s="1"/>
  <c r="BM25" i="19" s="1"/>
  <c r="L43" i="19"/>
  <c r="AC43" i="19" s="1"/>
  <c r="AQ43" i="19" s="1"/>
  <c r="BJ43" i="19" s="1"/>
  <c r="N18" i="19"/>
  <c r="AE18" i="19" s="1"/>
  <c r="N49" i="19"/>
  <c r="AE49" i="19" s="1"/>
  <c r="AT49" i="19" s="1"/>
  <c r="BM49" i="19" s="1"/>
  <c r="N46" i="19"/>
  <c r="AE46" i="19" s="1"/>
  <c r="AT46" i="19" s="1"/>
  <c r="BM46" i="19" s="1"/>
  <c r="L21" i="19"/>
  <c r="AC21" i="19" s="1"/>
  <c r="AQ21" i="19" s="1"/>
  <c r="BJ21" i="19" s="1"/>
  <c r="N21" i="19"/>
  <c r="AE21" i="19" s="1"/>
  <c r="AU21" i="19" s="1"/>
  <c r="BN21" i="19" s="1"/>
  <c r="M21" i="19"/>
  <c r="AD21" i="19" s="1"/>
  <c r="M25" i="19"/>
  <c r="AD25" i="19" s="1"/>
  <c r="M23" i="19"/>
  <c r="AD23" i="19" s="1"/>
  <c r="L25" i="19"/>
  <c r="AC25" i="19" s="1"/>
  <c r="AQ25" i="19" s="1"/>
  <c r="BJ25" i="19" s="1"/>
  <c r="N27" i="19"/>
  <c r="AE27" i="19" s="1"/>
  <c r="AU27" i="19" s="1"/>
  <c r="BN27" i="19" s="1"/>
  <c r="N39" i="19"/>
  <c r="AE39" i="19" s="1"/>
  <c r="M22" i="19"/>
  <c r="AD22" i="19" s="1"/>
  <c r="N51" i="19"/>
  <c r="AE51" i="19" s="1"/>
  <c r="AU51" i="19" s="1"/>
  <c r="BN51" i="19" s="1"/>
  <c r="N41" i="19"/>
  <c r="AE41" i="19" s="1"/>
  <c r="N42" i="19"/>
  <c r="AE42" i="19" s="1"/>
  <c r="AT42" i="19" s="1"/>
  <c r="BM42" i="19" s="1"/>
  <c r="L51" i="19"/>
  <c r="AC51" i="19" s="1"/>
  <c r="AP51" i="19" s="1"/>
  <c r="BI51" i="19" s="1"/>
  <c r="L42" i="19"/>
  <c r="AC42" i="19" s="1"/>
  <c r="N45" i="19"/>
  <c r="AE45" i="19" s="1"/>
  <c r="L41" i="19"/>
  <c r="AC41" i="19" s="1"/>
  <c r="AP41" i="19" s="1"/>
  <c r="BI41" i="19" s="1"/>
  <c r="M18" i="19"/>
  <c r="AD18" i="19" s="1"/>
  <c r="L40" i="19"/>
  <c r="AC40" i="19" s="1"/>
  <c r="AQ40" i="19" s="1"/>
  <c r="BJ40" i="19" s="1"/>
  <c r="AQ48" i="19"/>
  <c r="BJ48" i="19" s="1"/>
  <c r="AU44" i="19"/>
  <c r="BN44" i="19" s="1"/>
  <c r="AT44" i="19"/>
  <c r="BM44" i="19" s="1"/>
  <c r="AP68" i="19"/>
  <c r="BI68" i="19" s="1"/>
  <c r="AQ68" i="19"/>
  <c r="BJ68" i="19" s="1"/>
  <c r="AQ69" i="19"/>
  <c r="BJ69" i="19" s="1"/>
  <c r="AP69" i="19"/>
  <c r="BI69" i="19" s="1"/>
  <c r="AQ47" i="19"/>
  <c r="BJ47" i="19" s="1"/>
  <c r="AP47" i="19"/>
  <c r="BI47" i="19" s="1"/>
  <c r="AQ70" i="19"/>
  <c r="BJ70" i="19" s="1"/>
  <c r="AP70" i="19"/>
  <c r="BI70" i="19" s="1"/>
  <c r="AQ73" i="19"/>
  <c r="BJ73" i="19" s="1"/>
  <c r="AP73" i="19"/>
  <c r="BI73" i="19" s="1"/>
  <c r="AP49" i="19"/>
  <c r="BI49" i="19" s="1"/>
  <c r="AQ49" i="19"/>
  <c r="BJ49" i="19" s="1"/>
  <c r="AU23" i="19"/>
  <c r="BN23" i="19" s="1"/>
  <c r="AQ44" i="19"/>
  <c r="BJ44" i="19" s="1"/>
  <c r="AP44" i="19"/>
  <c r="BI44" i="19" s="1"/>
  <c r="AQ45" i="19"/>
  <c r="BJ45" i="19" s="1"/>
  <c r="AP45" i="19"/>
  <c r="BI45" i="19" s="1"/>
  <c r="AU73" i="19"/>
  <c r="BN73" i="19" s="1"/>
  <c r="AT73" i="19"/>
  <c r="BM73" i="19" s="1"/>
  <c r="AP52" i="19"/>
  <c r="BI52" i="19" s="1"/>
  <c r="AP15" i="19"/>
  <c r="BI15" i="19" s="1"/>
  <c r="AQ15" i="19"/>
  <c r="BJ15" i="19" s="1"/>
  <c r="AP27" i="19"/>
  <c r="BI27" i="19" s="1"/>
  <c r="AQ27" i="19"/>
  <c r="BJ27" i="19" s="1"/>
  <c r="AU78" i="19" l="1"/>
  <c r="BN78" i="19" s="1"/>
  <c r="AU72" i="19"/>
  <c r="BN72" i="19" s="1"/>
  <c r="AQ66" i="19"/>
  <c r="BJ66" i="19" s="1"/>
  <c r="AR15" i="19"/>
  <c r="BK15" i="19" s="1"/>
  <c r="AT26" i="19"/>
  <c r="BM26" i="19" s="1"/>
  <c r="AT14" i="19"/>
  <c r="BM14" i="19" s="1"/>
  <c r="AU24" i="19"/>
  <c r="BN24" i="19" s="1"/>
  <c r="AR14" i="19"/>
  <c r="BK14" i="19" s="1"/>
  <c r="AQ23" i="19"/>
  <c r="BJ23" i="19" s="1"/>
  <c r="AP24" i="19"/>
  <c r="BI24" i="19" s="1"/>
  <c r="AT47" i="19"/>
  <c r="BM47" i="19" s="1"/>
  <c r="AU43" i="19"/>
  <c r="BN43" i="19" s="1"/>
  <c r="AQ76" i="19"/>
  <c r="BJ76" i="19" s="1"/>
  <c r="AT65" i="19"/>
  <c r="BM65" i="19" s="1"/>
  <c r="AT68" i="19"/>
  <c r="BM68" i="19" s="1"/>
  <c r="AP19" i="19"/>
  <c r="BI19" i="19" s="1"/>
  <c r="AT75" i="19"/>
  <c r="BM75" i="19" s="1"/>
  <c r="AU19" i="19"/>
  <c r="BN19" i="19" s="1"/>
  <c r="AU77" i="19"/>
  <c r="BN77" i="19" s="1"/>
  <c r="AT20" i="19"/>
  <c r="BM20" i="19" s="1"/>
  <c r="AT70" i="19"/>
  <c r="BM70" i="19" s="1"/>
  <c r="AP77" i="19"/>
  <c r="BI77" i="19" s="1"/>
  <c r="AT69" i="19"/>
  <c r="BM69" i="19" s="1"/>
  <c r="AT66" i="19"/>
  <c r="BM66" i="19" s="1"/>
  <c r="AU13" i="19"/>
  <c r="BN13" i="19" s="1"/>
  <c r="AT48" i="19"/>
  <c r="BM48" i="19" s="1"/>
  <c r="AT15" i="19"/>
  <c r="BM15" i="19" s="1"/>
  <c r="AQ75" i="19"/>
  <c r="BJ75" i="19" s="1"/>
  <c r="AT79" i="19"/>
  <c r="BM79" i="19" s="1"/>
  <c r="AR27" i="19"/>
  <c r="BK27" i="19" s="1"/>
  <c r="AR47" i="19"/>
  <c r="BK47" i="19" s="1"/>
  <c r="AR76" i="19"/>
  <c r="BK76" i="19" s="1"/>
  <c r="AS76" i="19"/>
  <c r="BL76" i="19" s="1"/>
  <c r="AS70" i="19"/>
  <c r="BL70" i="19" s="1"/>
  <c r="AR70" i="19"/>
  <c r="BK70" i="19" s="1"/>
  <c r="AS53" i="19"/>
  <c r="BL53" i="19" s="1"/>
  <c r="AR53" i="19"/>
  <c r="BK53" i="19" s="1"/>
  <c r="AS75" i="19"/>
  <c r="BL75" i="19" s="1"/>
  <c r="AR75" i="19"/>
  <c r="BK75" i="19" s="1"/>
  <c r="AT76" i="19"/>
  <c r="BM76" i="19" s="1"/>
  <c r="AS74" i="19"/>
  <c r="BL74" i="19" s="1"/>
  <c r="AR74" i="19"/>
  <c r="BK74" i="19" s="1"/>
  <c r="AS43" i="19"/>
  <c r="BL43" i="19" s="1"/>
  <c r="AR43" i="19"/>
  <c r="BK43" i="19" s="1"/>
  <c r="AS65" i="19"/>
  <c r="BL65" i="19" s="1"/>
  <c r="AR65" i="19"/>
  <c r="BK65" i="19" s="1"/>
  <c r="AQ72" i="19"/>
  <c r="BJ72" i="19" s="1"/>
  <c r="AS42" i="19"/>
  <c r="BL42" i="19" s="1"/>
  <c r="AR42" i="19"/>
  <c r="BK42" i="19" s="1"/>
  <c r="AS51" i="19"/>
  <c r="BL51" i="19" s="1"/>
  <c r="AR51" i="19"/>
  <c r="BK51" i="19" s="1"/>
  <c r="AS48" i="19"/>
  <c r="BL48" i="19" s="1"/>
  <c r="AR48" i="19"/>
  <c r="BK48" i="19" s="1"/>
  <c r="AR71" i="19"/>
  <c r="BK71" i="19" s="1"/>
  <c r="AS71" i="19"/>
  <c r="BL71" i="19" s="1"/>
  <c r="AR79" i="19"/>
  <c r="BK79" i="19" s="1"/>
  <c r="AS79" i="19"/>
  <c r="BL79" i="19" s="1"/>
  <c r="AS78" i="19"/>
  <c r="BL78" i="19" s="1"/>
  <c r="AR78" i="19"/>
  <c r="BK78" i="19" s="1"/>
  <c r="AS77" i="19"/>
  <c r="BL77" i="19" s="1"/>
  <c r="AR77" i="19"/>
  <c r="BK77" i="19" s="1"/>
  <c r="AS50" i="19"/>
  <c r="BL50" i="19" s="1"/>
  <c r="AR50" i="19"/>
  <c r="BK50" i="19" s="1"/>
  <c r="AS67" i="19"/>
  <c r="BL67" i="19" s="1"/>
  <c r="AR67" i="19"/>
  <c r="BK67" i="19" s="1"/>
  <c r="AR68" i="19"/>
  <c r="BK68" i="19" s="1"/>
  <c r="AS68" i="19"/>
  <c r="BL68" i="19" s="1"/>
  <c r="AR41" i="19"/>
  <c r="BK41" i="19" s="1"/>
  <c r="AS41" i="19"/>
  <c r="BL41" i="19" s="1"/>
  <c r="AS69" i="19"/>
  <c r="BL69" i="19" s="1"/>
  <c r="AR69" i="19"/>
  <c r="BK69" i="19" s="1"/>
  <c r="AR40" i="19"/>
  <c r="BK40" i="19" s="1"/>
  <c r="AS40" i="19"/>
  <c r="BL40" i="19" s="1"/>
  <c r="AS66" i="19"/>
  <c r="BL66" i="19" s="1"/>
  <c r="AR66" i="19"/>
  <c r="BK66" i="19" s="1"/>
  <c r="AS52" i="19"/>
  <c r="BL52" i="19" s="1"/>
  <c r="AR52" i="19"/>
  <c r="BK52" i="19" s="1"/>
  <c r="AS39" i="19"/>
  <c r="BL39" i="19" s="1"/>
  <c r="AR39" i="19"/>
  <c r="BK39" i="19" s="1"/>
  <c r="AS46" i="19"/>
  <c r="BL46" i="19" s="1"/>
  <c r="AR46" i="19"/>
  <c r="BK46" i="19" s="1"/>
  <c r="AR72" i="19"/>
  <c r="BK72" i="19" s="1"/>
  <c r="AS72" i="19"/>
  <c r="BL72" i="19" s="1"/>
  <c r="AS49" i="19"/>
  <c r="BL49" i="19" s="1"/>
  <c r="AR49" i="19"/>
  <c r="BK49" i="19" s="1"/>
  <c r="AR45" i="19"/>
  <c r="BK45" i="19" s="1"/>
  <c r="AS45" i="19"/>
  <c r="BL45" i="19" s="1"/>
  <c r="AS73" i="19"/>
  <c r="BL73" i="19" s="1"/>
  <c r="AR73" i="19"/>
  <c r="BK73" i="19" s="1"/>
  <c r="AQ16" i="19"/>
  <c r="BJ16" i="19" s="1"/>
  <c r="AT71" i="19"/>
  <c r="BM71" i="19" s="1"/>
  <c r="AP65" i="19"/>
  <c r="BI65" i="19" s="1"/>
  <c r="AU53" i="19"/>
  <c r="AR25" i="19"/>
  <c r="BK25" i="19" s="1"/>
  <c r="AS25" i="19"/>
  <c r="BL25" i="19" s="1"/>
  <c r="AR22" i="19"/>
  <c r="BK22" i="19" s="1"/>
  <c r="AS22" i="19"/>
  <c r="BL22" i="19" s="1"/>
  <c r="AR19" i="19"/>
  <c r="BK19" i="19" s="1"/>
  <c r="AS19" i="19"/>
  <c r="BL19" i="19" s="1"/>
  <c r="AR20" i="19"/>
  <c r="BK20" i="19" s="1"/>
  <c r="AS20" i="19"/>
  <c r="BL20" i="19" s="1"/>
  <c r="AP39" i="19"/>
  <c r="BI39" i="19" s="1"/>
  <c r="AT16" i="19"/>
  <c r="BM16" i="19" s="1"/>
  <c r="AT74" i="19"/>
  <c r="BM74" i="19" s="1"/>
  <c r="AS13" i="19"/>
  <c r="BL13" i="19" s="1"/>
  <c r="AR13" i="19"/>
  <c r="BK13" i="19" s="1"/>
  <c r="AT50" i="19"/>
  <c r="BM50" i="19" s="1"/>
  <c r="AR17" i="19"/>
  <c r="BK17" i="19" s="1"/>
  <c r="AS17" i="19"/>
  <c r="BL17" i="19" s="1"/>
  <c r="AR26" i="19"/>
  <c r="BK26" i="19" s="1"/>
  <c r="AS26" i="19"/>
  <c r="BL26" i="19" s="1"/>
  <c r="AR16" i="19"/>
  <c r="BK16" i="19" s="1"/>
  <c r="AS16" i="19"/>
  <c r="BL16" i="19" s="1"/>
  <c r="AT67" i="19"/>
  <c r="BM67" i="19" s="1"/>
  <c r="AP53" i="19"/>
  <c r="BI53" i="19" s="1"/>
  <c r="AP18" i="19"/>
  <c r="BI18" i="19" s="1"/>
  <c r="AR21" i="19"/>
  <c r="BK21" i="19" s="1"/>
  <c r="AS21" i="19"/>
  <c r="BL21" i="19" s="1"/>
  <c r="AR18" i="19"/>
  <c r="BK18" i="19" s="1"/>
  <c r="AS18" i="19"/>
  <c r="BL18" i="19" s="1"/>
  <c r="AR23" i="19"/>
  <c r="BK23" i="19" s="1"/>
  <c r="AS23" i="19"/>
  <c r="BL23" i="19" s="1"/>
  <c r="AR24" i="19"/>
  <c r="BK24" i="19" s="1"/>
  <c r="AS24" i="19"/>
  <c r="BL24" i="19" s="1"/>
  <c r="AP50" i="19"/>
  <c r="BI50" i="19" s="1"/>
  <c r="AQ71" i="19"/>
  <c r="BJ71" i="19" s="1"/>
  <c r="AP79" i="19"/>
  <c r="BI79" i="19" s="1"/>
  <c r="AT52" i="19"/>
  <c r="AP74" i="19"/>
  <c r="BI74" i="19" s="1"/>
  <c r="AQ78" i="19"/>
  <c r="BJ78" i="19" s="1"/>
  <c r="AP67" i="19"/>
  <c r="BI67" i="19" s="1"/>
  <c r="AP20" i="19"/>
  <c r="BI20" i="19" s="1"/>
  <c r="AP17" i="19"/>
  <c r="BI17" i="19" s="1"/>
  <c r="AP14" i="19"/>
  <c r="BI14" i="19" s="1"/>
  <c r="AP13" i="19"/>
  <c r="BI13" i="19" s="1"/>
  <c r="AP26" i="19"/>
  <c r="BI26" i="19" s="1"/>
  <c r="AT21" i="19"/>
  <c r="BM21" i="19" s="1"/>
  <c r="AU17" i="19"/>
  <c r="BN17" i="19" s="1"/>
  <c r="AT22" i="19"/>
  <c r="BM22" i="19" s="1"/>
  <c r="AT51" i="19"/>
  <c r="BM51" i="19" s="1"/>
  <c r="AP22" i="19"/>
  <c r="BI22" i="19" s="1"/>
  <c r="AT40" i="19"/>
  <c r="BM40" i="19" s="1"/>
  <c r="AU49" i="19"/>
  <c r="AP43" i="19"/>
  <c r="BI43" i="19" s="1"/>
  <c r="AQ41" i="19"/>
  <c r="BJ41" i="19" s="1"/>
  <c r="AQ51" i="19"/>
  <c r="BJ51" i="19" s="1"/>
  <c r="AP46" i="19"/>
  <c r="BI46" i="19" s="1"/>
  <c r="AU25" i="19"/>
  <c r="BN25" i="19" s="1"/>
  <c r="AU45" i="19"/>
  <c r="AT45" i="19"/>
  <c r="AT18" i="19"/>
  <c r="BM18" i="19" s="1"/>
  <c r="AU18" i="19"/>
  <c r="BN18" i="19" s="1"/>
  <c r="AP25" i="19"/>
  <c r="BI25" i="19" s="1"/>
  <c r="AP21" i="19"/>
  <c r="BI21" i="19" s="1"/>
  <c r="AQ42" i="19"/>
  <c r="BJ42" i="19" s="1"/>
  <c r="AP42" i="19"/>
  <c r="BI42" i="19" s="1"/>
  <c r="AU41" i="19"/>
  <c r="BN41" i="19" s="1"/>
  <c r="AT41" i="19"/>
  <c r="BM41" i="19" s="1"/>
  <c r="AT27" i="19"/>
  <c r="BM27" i="19" s="1"/>
  <c r="AU42" i="19"/>
  <c r="BN42" i="19" s="1"/>
  <c r="AU46" i="19"/>
  <c r="BN46" i="19" s="1"/>
  <c r="AP40" i="19"/>
  <c r="BI40" i="19" s="1"/>
  <c r="AT39" i="19"/>
  <c r="BM39" i="19" s="1"/>
  <c r="AU39" i="19"/>
  <c r="BN39" i="19" s="1"/>
  <c r="BZ43" i="19" l="1"/>
  <c r="CD17" i="19" s="1"/>
  <c r="BZ44" i="19"/>
  <c r="BZ77" i="19"/>
  <c r="CE25" i="19" s="1"/>
  <c r="BZ47" i="19"/>
  <c r="CD21" i="19" s="1"/>
  <c r="BZ73" i="19"/>
  <c r="CE21" i="19" s="1"/>
  <c r="BZ67" i="19"/>
  <c r="CE15" i="19" s="1"/>
  <c r="BZ66" i="19"/>
  <c r="CE14" i="19" s="1"/>
  <c r="BZ76" i="19"/>
  <c r="CE24" i="19" s="1"/>
  <c r="BZ69" i="19"/>
  <c r="CE17" i="19" s="1"/>
  <c r="BZ71" i="19"/>
  <c r="BZ48" i="19"/>
  <c r="CD22" i="19" s="1"/>
  <c r="BZ39" i="19"/>
  <c r="BZ15" i="19"/>
  <c r="BZ20" i="19"/>
  <c r="BZ14" i="19"/>
  <c r="CC14" i="19" s="1"/>
  <c r="BZ27" i="19"/>
  <c r="BZ26" i="19"/>
  <c r="BZ21" i="19"/>
  <c r="BZ16" i="19"/>
  <c r="BM45" i="19"/>
  <c r="BN49" i="19"/>
  <c r="BN45" i="19"/>
  <c r="BM52" i="19"/>
  <c r="BN53" i="19"/>
  <c r="BZ53" i="19" s="1"/>
  <c r="CD18" i="19"/>
  <c r="BZ51" i="19" l="1"/>
  <c r="CD25" i="19" s="1"/>
  <c r="BZ19" i="19"/>
  <c r="CC19" i="19" s="1"/>
  <c r="BZ49" i="19"/>
  <c r="BZ42" i="19"/>
  <c r="CD16" i="19" s="1"/>
  <c r="BZ65" i="19"/>
  <c r="CE13" i="19" s="1"/>
  <c r="BZ23" i="19"/>
  <c r="CC23" i="19" s="1"/>
  <c r="BZ74" i="19"/>
  <c r="CE22" i="19" s="1"/>
  <c r="BZ70" i="19"/>
  <c r="CE18" i="19" s="1"/>
  <c r="BZ78" i="19"/>
  <c r="BZ79" i="19"/>
  <c r="CE27" i="19" s="1"/>
  <c r="BZ52" i="19"/>
  <c r="CD26" i="19" s="1"/>
  <c r="BZ40" i="19"/>
  <c r="CD14" i="19" s="1"/>
  <c r="CG14" i="19" s="1"/>
  <c r="BZ45" i="19"/>
  <c r="CD19" i="19" s="1"/>
  <c r="BZ24" i="19"/>
  <c r="CC24" i="19" s="1"/>
  <c r="BZ68" i="19"/>
  <c r="CE16" i="19" s="1"/>
  <c r="BZ72" i="19"/>
  <c r="CE20" i="19" s="1"/>
  <c r="BZ75" i="19"/>
  <c r="CE23" i="19" s="1"/>
  <c r="BZ41" i="19"/>
  <c r="CD15" i="19" s="1"/>
  <c r="BZ46" i="19"/>
  <c r="CD20" i="19" s="1"/>
  <c r="BZ50" i="19"/>
  <c r="CD24" i="19" s="1"/>
  <c r="BZ13" i="19"/>
  <c r="CC13" i="19" s="1"/>
  <c r="BZ17" i="19"/>
  <c r="CC17" i="19" s="1"/>
  <c r="CG17" i="19" s="1"/>
  <c r="BZ25" i="19"/>
  <c r="CC25" i="19" s="1"/>
  <c r="BZ18" i="19"/>
  <c r="CC18" i="19" s="1"/>
  <c r="BZ22" i="19"/>
  <c r="CC22" i="19" s="1"/>
  <c r="CD27" i="19"/>
  <c r="CE19" i="19"/>
  <c r="CC15" i="19"/>
  <c r="CC20" i="19"/>
  <c r="CC21" i="19"/>
  <c r="CG21" i="19" s="1"/>
  <c r="CE26" i="19"/>
  <c r="CC27" i="19"/>
  <c r="CC16" i="19"/>
  <c r="CC26" i="19"/>
  <c r="CD23" i="19"/>
  <c r="CD13" i="19"/>
  <c r="CG25" i="19" l="1"/>
  <c r="CG18" i="19"/>
  <c r="CG22" i="19"/>
  <c r="CG24" i="19"/>
  <c r="CG27" i="19"/>
  <c r="CG19" i="19"/>
  <c r="CG23" i="19"/>
  <c r="CG15" i="19"/>
  <c r="CG26" i="19"/>
  <c r="CG20" i="19"/>
  <c r="CG16" i="19"/>
  <c r="CG13" i="19"/>
</calcChain>
</file>

<file path=xl/sharedStrings.xml><?xml version="1.0" encoding="utf-8"?>
<sst xmlns="http://schemas.openxmlformats.org/spreadsheetml/2006/main" count="274" uniqueCount="77">
  <si>
    <t xml:space="preserve">, </t>
  </si>
  <si>
    <t>T=1</t>
  </si>
  <si>
    <t>T=2</t>
  </si>
  <si>
    <t>T=3</t>
  </si>
  <si>
    <t>EV</t>
  </si>
  <si>
    <t>Audi e-TRON 55 Quattro</t>
  </si>
  <si>
    <t>BMW 740Le xDrive</t>
  </si>
  <si>
    <t>YUVARLANMAMIŞ DEĞERLER</t>
  </si>
  <si>
    <t>YUVARLANMIŞ DEĞERLER</t>
  </si>
  <si>
    <t>2026 Yılı</t>
  </si>
  <si>
    <t>PHEV</t>
  </si>
  <si>
    <t>Yalnızca Yavaş (AC) Şarj Hizmeti Alabilen Marka&amp;Model Grupları</t>
  </si>
  <si>
    <t>Hem Yavaş (AC) Şarj Hizmeti Hem Hızlı (DC) Şarj Hizmeti Alabilen Marka&amp;Model Grupları</t>
  </si>
  <si>
    <t>Marka&amp;Model Grubu</t>
  </si>
  <si>
    <t>2021 Yılı Nüfus</t>
  </si>
  <si>
    <t>Nüfus %</t>
  </si>
  <si>
    <t>PHEV/EV</t>
  </si>
  <si>
    <t>%</t>
  </si>
  <si>
    <t>2027 Yılı</t>
  </si>
  <si>
    <t>2028 Yılı</t>
  </si>
  <si>
    <t>AC %</t>
  </si>
  <si>
    <t>DC %</t>
  </si>
  <si>
    <t>K=1</t>
  </si>
  <si>
    <t>K=2</t>
  </si>
  <si>
    <t>İ</t>
  </si>
  <si>
    <t>Mahalle 1</t>
  </si>
  <si>
    <t>Mahalle 2</t>
  </si>
  <si>
    <t>Mahalle 3</t>
  </si>
  <si>
    <t>Mahalle 4</t>
  </si>
  <si>
    <t>Mahalle 5</t>
  </si>
  <si>
    <t>Mahalle 6</t>
  </si>
  <si>
    <t>Mahalle 7</t>
  </si>
  <si>
    <t>Mahalle 8</t>
  </si>
  <si>
    <t>Mahalle 9</t>
  </si>
  <si>
    <t>Mahalle 10</t>
  </si>
  <si>
    <t>Mahalle 11</t>
  </si>
  <si>
    <t>Mahalle 12</t>
  </si>
  <si>
    <t>Mahalle 13</t>
  </si>
  <si>
    <t>Mahalle 14</t>
  </si>
  <si>
    <t>Mahalle 15</t>
  </si>
  <si>
    <t>Yer 1</t>
  </si>
  <si>
    <t>Yer 2</t>
  </si>
  <si>
    <t>Yer 3</t>
  </si>
  <si>
    <t>Yer 4</t>
  </si>
  <si>
    <t>Yer 5</t>
  </si>
  <si>
    <t>Yer 6</t>
  </si>
  <si>
    <t>Yer 7</t>
  </si>
  <si>
    <t>Yer 8</t>
  </si>
  <si>
    <t>Yer 9</t>
  </si>
  <si>
    <t>Yer 10</t>
  </si>
  <si>
    <t>Yer 11</t>
  </si>
  <si>
    <t>Yer 12</t>
  </si>
  <si>
    <t>Yer 13</t>
  </si>
  <si>
    <t>Yer 14</t>
  </si>
  <si>
    <t>Yer 15</t>
  </si>
  <si>
    <t>Yer 16</t>
  </si>
  <si>
    <t>Yer 17</t>
  </si>
  <si>
    <t>Yer 18</t>
  </si>
  <si>
    <t>Yer 19</t>
  </si>
  <si>
    <t>Yer 20</t>
  </si>
  <si>
    <t>Jeep Compass</t>
  </si>
  <si>
    <t>Bölge/Türkiye Nüfus</t>
  </si>
  <si>
    <t>(Bölge/Türkiye Nüfus)*İndeks</t>
  </si>
  <si>
    <t>Bölgedeki EV Sayısı</t>
  </si>
  <si>
    <t>Bölgedeki PHEV Sayısı</t>
  </si>
  <si>
    <t>P[1]</t>
  </si>
  <si>
    <t>P[2]</t>
  </si>
  <si>
    <t>F</t>
  </si>
  <si>
    <t>S</t>
  </si>
  <si>
    <t>V</t>
  </si>
  <si>
    <t>A</t>
  </si>
  <si>
    <t>Yer 21</t>
  </si>
  <si>
    <t>Yer 22</t>
  </si>
  <si>
    <t>Yer 23</t>
  </si>
  <si>
    <t>Yer 24</t>
  </si>
  <si>
    <t>MESAFE MATRİSİ (DS)</t>
  </si>
  <si>
    <t>TALEP MATRİSİ (DM)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</si>
</sst>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162"/>
      <scheme val="minor"/>
    </font>
    <font>
      <b/>
      <sz val="11"/>
      <color theme="9" tint="-0.249977111117893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4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4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26" xfId="1" applyNumberFormat="1" applyFont="1" applyBorder="1" applyAlignment="1">
      <alignment horizontal="center" vertical="center"/>
    </xf>
    <xf numFmtId="164" fontId="0" fillId="0" borderId="28" xfId="1" applyNumberFormat="1" applyFont="1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 vertical="center"/>
    </xf>
    <xf numFmtId="49" fontId="2" fillId="0" borderId="35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65" fontId="0" fillId="3" borderId="42" xfId="0" applyNumberFormat="1" applyFill="1" applyBorder="1" applyAlignment="1">
      <alignment horizontal="center" vertical="center"/>
    </xf>
    <xf numFmtId="165" fontId="0" fillId="3" borderId="35" xfId="0" applyNumberFormat="1" applyFill="1" applyBorder="1" applyAlignment="1">
      <alignment horizontal="center" vertical="center"/>
    </xf>
    <xf numFmtId="165" fontId="7" fillId="2" borderId="42" xfId="0" applyNumberFormat="1" applyFont="1" applyFill="1" applyBorder="1" applyAlignment="1">
      <alignment horizontal="center" vertical="center"/>
    </xf>
    <xf numFmtId="165" fontId="7" fillId="2" borderId="35" xfId="0" applyNumberFormat="1" applyFont="1" applyFill="1" applyBorder="1" applyAlignment="1">
      <alignment horizontal="center" vertical="center"/>
    </xf>
    <xf numFmtId="165" fontId="7" fillId="2" borderId="15" xfId="0" applyNumberFormat="1" applyFont="1" applyFill="1" applyBorder="1" applyAlignment="1">
      <alignment horizontal="center" vertical="center"/>
    </xf>
    <xf numFmtId="1" fontId="0" fillId="3" borderId="42" xfId="0" applyNumberFormat="1" applyFill="1" applyBorder="1" applyAlignment="1">
      <alignment horizontal="center" vertical="center"/>
    </xf>
    <xf numFmtId="1" fontId="0" fillId="3" borderId="35" xfId="0" applyNumberFormat="1" applyFill="1" applyBorder="1" applyAlignment="1">
      <alignment horizontal="center" vertical="center"/>
    </xf>
    <xf numFmtId="1" fontId="7" fillId="2" borderId="42" xfId="0" applyNumberFormat="1" applyFont="1" applyFill="1" applyBorder="1" applyAlignment="1">
      <alignment horizontal="center" vertical="center"/>
    </xf>
    <xf numFmtId="1" fontId="7" fillId="2" borderId="35" xfId="0" applyNumberFormat="1" applyFont="1" applyFill="1" applyBorder="1" applyAlignment="1">
      <alignment horizontal="center" vertical="center"/>
    </xf>
    <xf numFmtId="1" fontId="7" fillId="2" borderId="15" xfId="0" applyNumberFormat="1" applyFont="1" applyFill="1" applyBorder="1" applyAlignment="1">
      <alignment horizontal="center" vertical="center"/>
    </xf>
    <xf numFmtId="49" fontId="2" fillId="7" borderId="33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65" fontId="0" fillId="3" borderId="44" xfId="0" applyNumberFormat="1" applyFill="1" applyBorder="1" applyAlignment="1">
      <alignment horizontal="center" vertical="center"/>
    </xf>
    <xf numFmtId="165" fontId="0" fillId="3" borderId="30" xfId="0" applyNumberFormat="1" applyFill="1" applyBorder="1" applyAlignment="1">
      <alignment horizontal="center" vertical="center"/>
    </xf>
    <xf numFmtId="165" fontId="7" fillId="2" borderId="44" xfId="0" applyNumberFormat="1" applyFont="1" applyFill="1" applyBorder="1" applyAlignment="1">
      <alignment horizontal="center" vertical="center"/>
    </xf>
    <xf numFmtId="165" fontId="7" fillId="2" borderId="30" xfId="0" applyNumberFormat="1" applyFont="1" applyFill="1" applyBorder="1" applyAlignment="1">
      <alignment horizontal="center" vertical="center"/>
    </xf>
    <xf numFmtId="165" fontId="7" fillId="2" borderId="7" xfId="0" applyNumberFormat="1" applyFont="1" applyFill="1" applyBorder="1" applyAlignment="1">
      <alignment horizontal="center" vertical="center"/>
    </xf>
    <xf numFmtId="1" fontId="0" fillId="3" borderId="44" xfId="0" applyNumberFormat="1" applyFill="1" applyBorder="1" applyAlignment="1">
      <alignment horizontal="center" vertical="center"/>
    </xf>
    <xf numFmtId="1" fontId="0" fillId="3" borderId="30" xfId="0" applyNumberFormat="1" applyFill="1" applyBorder="1" applyAlignment="1">
      <alignment horizontal="center" vertical="center"/>
    </xf>
    <xf numFmtId="1" fontId="7" fillId="2" borderId="44" xfId="0" applyNumberFormat="1" applyFont="1" applyFill="1" applyBorder="1" applyAlignment="1">
      <alignment horizontal="center" vertical="center"/>
    </xf>
    <xf numFmtId="1" fontId="7" fillId="2" borderId="30" xfId="0" applyNumberFormat="1" applyFont="1" applyFill="1" applyBorder="1" applyAlignment="1">
      <alignment horizontal="center" vertical="center"/>
    </xf>
    <xf numFmtId="1" fontId="7" fillId="2" borderId="7" xfId="0" applyNumberFormat="1" applyFont="1" applyFill="1" applyBorder="1" applyAlignment="1">
      <alignment horizontal="center" vertical="center"/>
    </xf>
    <xf numFmtId="49" fontId="2" fillId="0" borderId="33" xfId="0" applyNumberFormat="1" applyFont="1" applyBorder="1" applyAlignment="1">
      <alignment horizontal="center" vertical="center"/>
    </xf>
    <xf numFmtId="49" fontId="2" fillId="7" borderId="34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65" fontId="0" fillId="3" borderId="29" xfId="0" applyNumberFormat="1" applyFill="1" applyBorder="1" applyAlignment="1">
      <alignment horizontal="center" vertical="center"/>
    </xf>
    <xf numFmtId="165" fontId="0" fillId="3" borderId="27" xfId="0" applyNumberFormat="1" applyFill="1" applyBorder="1" applyAlignment="1">
      <alignment horizontal="center" vertical="center"/>
    </xf>
    <xf numFmtId="165" fontId="7" fillId="2" borderId="29" xfId="0" applyNumberFormat="1" applyFont="1" applyFill="1" applyBorder="1" applyAlignment="1">
      <alignment horizontal="center" vertical="center"/>
    </xf>
    <xf numFmtId="165" fontId="7" fillId="2" borderId="27" xfId="0" applyNumberFormat="1" applyFont="1" applyFill="1" applyBorder="1" applyAlignment="1">
      <alignment horizontal="center" vertical="center"/>
    </xf>
    <xf numFmtId="165" fontId="7" fillId="2" borderId="39" xfId="0" applyNumberFormat="1" applyFont="1" applyFill="1" applyBorder="1" applyAlignment="1">
      <alignment horizontal="center" vertical="center"/>
    </xf>
    <xf numFmtId="1" fontId="0" fillId="3" borderId="29" xfId="0" applyNumberFormat="1" applyFill="1" applyBorder="1" applyAlignment="1">
      <alignment horizontal="center" vertical="center"/>
    </xf>
    <xf numFmtId="1" fontId="0" fillId="3" borderId="27" xfId="0" applyNumberFormat="1" applyFill="1" applyBorder="1" applyAlignment="1">
      <alignment horizontal="center" vertical="center"/>
    </xf>
    <xf numFmtId="1" fontId="7" fillId="2" borderId="29" xfId="0" applyNumberFormat="1" applyFont="1" applyFill="1" applyBorder="1" applyAlignment="1">
      <alignment horizontal="center" vertical="center"/>
    </xf>
    <xf numFmtId="1" fontId="7" fillId="2" borderId="27" xfId="0" applyNumberFormat="1" applyFont="1" applyFill="1" applyBorder="1" applyAlignment="1">
      <alignment horizontal="center" vertical="center"/>
    </xf>
    <xf numFmtId="1" fontId="7" fillId="2" borderId="39" xfId="0" applyNumberFormat="1" applyFon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13" xfId="1" applyNumberFormat="1" applyFont="1" applyBorder="1" applyAlignment="1">
      <alignment horizontal="center" vertical="center"/>
    </xf>
    <xf numFmtId="165" fontId="0" fillId="3" borderId="19" xfId="0" applyNumberFormat="1" applyFill="1" applyBorder="1" applyAlignment="1">
      <alignment horizontal="center" vertical="center"/>
    </xf>
    <xf numFmtId="165" fontId="0" fillId="2" borderId="35" xfId="0" applyNumberFormat="1" applyFill="1" applyBorder="1" applyAlignment="1">
      <alignment horizontal="center" vertical="center"/>
    </xf>
    <xf numFmtId="165" fontId="0" fillId="2" borderId="19" xfId="0" applyNumberFormat="1" applyFill="1" applyBorder="1" applyAlignment="1">
      <alignment horizontal="center" vertical="center"/>
    </xf>
    <xf numFmtId="165" fontId="0" fillId="2" borderId="20" xfId="0" applyNumberFormat="1" applyFill="1" applyBorder="1" applyAlignment="1">
      <alignment horizontal="center" vertical="center"/>
    </xf>
    <xf numFmtId="1" fontId="0" fillId="3" borderId="19" xfId="0" applyNumberFormat="1" applyFill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65" fontId="0" fillId="3" borderId="46" xfId="0" applyNumberFormat="1" applyFill="1" applyBorder="1" applyAlignment="1">
      <alignment horizontal="center" vertical="center"/>
    </xf>
    <xf numFmtId="165" fontId="0" fillId="3" borderId="21" xfId="0" applyNumberFormat="1" applyFill="1" applyBorder="1" applyAlignment="1">
      <alignment horizontal="center" vertical="center"/>
    </xf>
    <xf numFmtId="165" fontId="0" fillId="3" borderId="22" xfId="0" applyNumberFormat="1" applyFill="1" applyBorder="1" applyAlignment="1">
      <alignment horizontal="center" vertical="center"/>
    </xf>
    <xf numFmtId="165" fontId="0" fillId="2" borderId="33" xfId="0" applyNumberFormat="1" applyFill="1" applyBorder="1" applyAlignment="1">
      <alignment horizontal="center" vertical="center"/>
    </xf>
    <xf numFmtId="165" fontId="0" fillId="2" borderId="21" xfId="0" applyNumberFormat="1" applyFill="1" applyBorder="1" applyAlignment="1">
      <alignment horizontal="center" vertical="center"/>
    </xf>
    <xf numFmtId="165" fontId="0" fillId="2" borderId="22" xfId="0" applyNumberFormat="1" applyFill="1" applyBorder="1" applyAlignment="1">
      <alignment horizontal="center" vertical="center"/>
    </xf>
    <xf numFmtId="1" fontId="0" fillId="3" borderId="46" xfId="0" applyNumberFormat="1" applyFill="1" applyBorder="1" applyAlignment="1">
      <alignment horizontal="center" vertical="center"/>
    </xf>
    <xf numFmtId="1" fontId="0" fillId="3" borderId="21" xfId="0" applyNumberFormat="1" applyFill="1" applyBorder="1" applyAlignment="1">
      <alignment horizontal="center" vertical="center"/>
    </xf>
    <xf numFmtId="1" fontId="0" fillId="2" borderId="33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165" fontId="0" fillId="3" borderId="47" xfId="0" applyNumberFormat="1" applyFill="1" applyBorder="1" applyAlignment="1">
      <alignment horizontal="center" vertical="center"/>
    </xf>
    <xf numFmtId="165" fontId="0" fillId="3" borderId="24" xfId="0" applyNumberFormat="1" applyFill="1" applyBorder="1" applyAlignment="1">
      <alignment horizontal="center" vertical="center"/>
    </xf>
    <xf numFmtId="165" fontId="0" fillId="3" borderId="25" xfId="0" applyNumberFormat="1" applyFill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165" fontId="0" fillId="2" borderId="24" xfId="0" applyNumberFormat="1" applyFill="1" applyBorder="1" applyAlignment="1">
      <alignment horizontal="center" vertical="center"/>
    </xf>
    <xf numFmtId="165" fontId="0" fillId="2" borderId="25" xfId="0" applyNumberFormat="1" applyFill="1" applyBorder="1" applyAlignment="1">
      <alignment horizontal="center" vertical="center"/>
    </xf>
    <xf numFmtId="1" fontId="0" fillId="3" borderId="47" xfId="0" applyNumberFormat="1" applyFill="1" applyBorder="1" applyAlignment="1">
      <alignment horizontal="center" vertical="center"/>
    </xf>
    <xf numFmtId="1" fontId="0" fillId="3" borderId="24" xfId="0" applyNumberForma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" fontId="0" fillId="2" borderId="24" xfId="0" applyNumberFormat="1" applyFill="1" applyBorder="1" applyAlignment="1">
      <alignment horizontal="center" vertical="center"/>
    </xf>
    <xf numFmtId="1" fontId="0" fillId="2" borderId="25" xfId="0" applyNumberForma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4" fillId="0" borderId="37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49" fontId="2" fillId="7" borderId="8" xfId="0" applyNumberFormat="1" applyFont="1" applyFill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7" borderId="9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7" borderId="17" xfId="0" applyNumberFormat="1" applyFont="1" applyFill="1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2" borderId="41" xfId="0" applyNumberFormat="1" applyFill="1" applyBorder="1" applyAlignment="1">
      <alignment horizontal="center" vertical="center"/>
    </xf>
    <xf numFmtId="165" fontId="0" fillId="2" borderId="43" xfId="0" applyNumberFormat="1" applyFill="1" applyBorder="1" applyAlignment="1">
      <alignment horizontal="center" vertical="center"/>
    </xf>
    <xf numFmtId="165" fontId="0" fillId="2" borderId="45" xfId="0" applyNumberFormat="1" applyFill="1" applyBorder="1" applyAlignment="1">
      <alignment horizontal="center" vertical="center"/>
    </xf>
    <xf numFmtId="165" fontId="7" fillId="2" borderId="21" xfId="0" applyNumberFormat="1" applyFont="1" applyFill="1" applyBorder="1" applyAlignment="1">
      <alignment horizontal="center" vertical="center"/>
    </xf>
    <xf numFmtId="165" fontId="7" fillId="2" borderId="31" xfId="0" applyNumberFormat="1" applyFont="1" applyFill="1" applyBorder="1" applyAlignment="1">
      <alignment horizontal="center" vertical="center"/>
    </xf>
    <xf numFmtId="165" fontId="7" fillId="2" borderId="24" xfId="0" applyNumberFormat="1" applyFont="1" applyFill="1" applyBorder="1" applyAlignment="1">
      <alignment horizontal="center" vertical="center"/>
    </xf>
    <xf numFmtId="1" fontId="7" fillId="2" borderId="21" xfId="0" applyNumberFormat="1" applyFont="1" applyFill="1" applyBorder="1" applyAlignment="1">
      <alignment horizontal="center" vertical="center"/>
    </xf>
    <xf numFmtId="1" fontId="7" fillId="2" borderId="31" xfId="0" applyNumberFormat="1" applyFont="1" applyFill="1" applyBorder="1" applyAlignment="1">
      <alignment horizontal="center" vertical="center"/>
    </xf>
    <xf numFmtId="1" fontId="7" fillId="2" borderId="2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2" fillId="8" borderId="0" xfId="0" applyFont="1" applyFill="1" applyAlignment="1">
      <alignment horizontal="left" vertical="center"/>
    </xf>
    <xf numFmtId="1" fontId="0" fillId="0" borderId="0" xfId="0" applyNumberFormat="1"/>
    <xf numFmtId="0" fontId="0" fillId="8" borderId="0" xfId="0" applyFill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8" borderId="0" xfId="0" applyNumberFormat="1" applyFill="1" applyAlignment="1">
      <alignment horizontal="left" vertical="center"/>
    </xf>
    <xf numFmtId="165" fontId="0" fillId="3" borderId="43" xfId="0" applyNumberFormat="1" applyFill="1" applyBorder="1" applyAlignment="1">
      <alignment horizontal="center" vertical="center"/>
    </xf>
    <xf numFmtId="165" fontId="0" fillId="3" borderId="45" xfId="0" applyNumberForma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center"/>
    </xf>
    <xf numFmtId="165" fontId="0" fillId="3" borderId="48" xfId="0" applyNumberFormat="1" applyFill="1" applyBorder="1" applyAlignment="1">
      <alignment horizontal="center" vertical="center"/>
    </xf>
    <xf numFmtId="165" fontId="0" fillId="3" borderId="32" xfId="0" applyNumberForma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/>
    </xf>
    <xf numFmtId="49" fontId="2" fillId="7" borderId="4" xfId="0" applyNumberFormat="1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49" fontId="2" fillId="7" borderId="6" xfId="0" applyNumberFormat="1" applyFont="1" applyFill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49" fontId="2" fillId="7" borderId="2" xfId="0" applyNumberFormat="1" applyFont="1" applyFill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center" vertical="center"/>
    </xf>
    <xf numFmtId="49" fontId="2" fillId="0" borderId="40" xfId="0" applyNumberFormat="1" applyFont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5DFA-BF12-4EAF-8A52-A900190886BC}">
  <dimension ref="B2:K9"/>
  <sheetViews>
    <sheetView workbookViewId="0"/>
  </sheetViews>
  <sheetFormatPr defaultRowHeight="14.5" x14ac:dyDescent="0.35"/>
  <sheetData>
    <row r="2" spans="2:11" x14ac:dyDescent="0.35">
      <c r="C2" s="9">
        <v>2022</v>
      </c>
      <c r="D2" s="9">
        <v>2023</v>
      </c>
      <c r="E2" s="9">
        <v>2024</v>
      </c>
      <c r="F2" s="9">
        <v>2025</v>
      </c>
      <c r="G2" s="134">
        <v>2026</v>
      </c>
      <c r="H2" s="134">
        <v>2027</v>
      </c>
      <c r="I2" s="134">
        <v>2028</v>
      </c>
      <c r="J2" s="9">
        <v>2029</v>
      </c>
      <c r="K2" s="9">
        <v>2030</v>
      </c>
    </row>
    <row r="3" spans="2:11" x14ac:dyDescent="0.35">
      <c r="B3" s="135"/>
      <c r="C3" s="8"/>
      <c r="D3" s="8">
        <v>1.02</v>
      </c>
      <c r="E3" s="8">
        <v>1.02</v>
      </c>
      <c r="F3" s="8">
        <v>1.02</v>
      </c>
      <c r="G3" s="136">
        <v>1.02</v>
      </c>
      <c r="H3" s="136">
        <v>1.02</v>
      </c>
      <c r="I3" s="136">
        <v>1.02</v>
      </c>
      <c r="J3" s="8">
        <v>1.02</v>
      </c>
      <c r="K3" s="8">
        <v>1.02</v>
      </c>
    </row>
    <row r="4" spans="2:11" x14ac:dyDescent="0.35">
      <c r="B4" t="s">
        <v>65</v>
      </c>
      <c r="C4" s="8">
        <v>3000</v>
      </c>
      <c r="D4" s="8">
        <f>C4*D3</f>
        <v>3060</v>
      </c>
      <c r="E4" s="137">
        <f t="shared" ref="E4:K4" si="0">D4*E3</f>
        <v>3121.2000000000003</v>
      </c>
      <c r="F4" s="137">
        <f t="shared" si="0"/>
        <v>3183.6240000000003</v>
      </c>
      <c r="G4" s="138">
        <f t="shared" si="0"/>
        <v>3247.2964800000004</v>
      </c>
      <c r="H4" s="138">
        <f t="shared" si="0"/>
        <v>3312.2424096000004</v>
      </c>
      <c r="I4" s="138">
        <f t="shared" si="0"/>
        <v>3378.4872577920005</v>
      </c>
      <c r="J4" s="137">
        <f t="shared" si="0"/>
        <v>3446.0570029478404</v>
      </c>
      <c r="K4" s="137">
        <f t="shared" si="0"/>
        <v>3514.9781430067974</v>
      </c>
    </row>
    <row r="5" spans="2:11" x14ac:dyDescent="0.35">
      <c r="B5" t="s">
        <v>66</v>
      </c>
      <c r="C5" s="8">
        <v>9000</v>
      </c>
      <c r="D5" s="8">
        <f>C5*D3</f>
        <v>9180</v>
      </c>
      <c r="E5" s="137">
        <f t="shared" ref="E5:K5" si="1">D5*E3</f>
        <v>9363.6</v>
      </c>
      <c r="F5" s="137">
        <f t="shared" si="1"/>
        <v>9550.8720000000012</v>
      </c>
      <c r="G5" s="138">
        <f t="shared" si="1"/>
        <v>9741.8894400000008</v>
      </c>
      <c r="H5" s="138">
        <f t="shared" si="1"/>
        <v>9936.7272288000004</v>
      </c>
      <c r="I5" s="138">
        <f t="shared" si="1"/>
        <v>10135.461773376001</v>
      </c>
      <c r="J5" s="137">
        <f t="shared" si="1"/>
        <v>10338.171008843521</v>
      </c>
      <c r="K5" s="137">
        <f t="shared" si="1"/>
        <v>10544.934429020392</v>
      </c>
    </row>
    <row r="6" spans="2:11" x14ac:dyDescent="0.35">
      <c r="B6" t="s">
        <v>67</v>
      </c>
      <c r="C6" s="8">
        <v>5560</v>
      </c>
      <c r="D6" s="137">
        <f>C6*D3</f>
        <v>5671.2</v>
      </c>
      <c r="E6" s="137">
        <f t="shared" ref="E6:K6" si="2">D6*E3</f>
        <v>5784.6239999999998</v>
      </c>
      <c r="F6" s="137">
        <f t="shared" si="2"/>
        <v>5900.3164799999995</v>
      </c>
      <c r="G6" s="138">
        <f t="shared" si="2"/>
        <v>6018.3228095999993</v>
      </c>
      <c r="H6" s="138">
        <f t="shared" si="2"/>
        <v>6138.6892657919998</v>
      </c>
      <c r="I6" s="138">
        <f t="shared" si="2"/>
        <v>6261.4630511078403</v>
      </c>
      <c r="J6" s="137">
        <f t="shared" si="2"/>
        <v>6386.6923121299969</v>
      </c>
      <c r="K6" s="137">
        <f t="shared" si="2"/>
        <v>6514.4261583725965</v>
      </c>
    </row>
    <row r="7" spans="2:11" x14ac:dyDescent="0.35">
      <c r="B7" t="s">
        <v>68</v>
      </c>
      <c r="C7" s="8">
        <v>150</v>
      </c>
      <c r="D7" s="137">
        <f>C7*D3</f>
        <v>153</v>
      </c>
      <c r="E7" s="137">
        <f t="shared" ref="E7:K7" si="3">D7*E3</f>
        <v>156.06</v>
      </c>
      <c r="F7" s="137">
        <f t="shared" si="3"/>
        <v>159.18120000000002</v>
      </c>
      <c r="G7" s="138">
        <f t="shared" si="3"/>
        <v>162.36482400000003</v>
      </c>
      <c r="H7" s="138">
        <f t="shared" si="3"/>
        <v>165.61212048000004</v>
      </c>
      <c r="I7" s="138">
        <f t="shared" si="3"/>
        <v>168.92436288960005</v>
      </c>
      <c r="J7" s="137">
        <f t="shared" si="3"/>
        <v>172.30285014739206</v>
      </c>
      <c r="K7" s="137">
        <f t="shared" si="3"/>
        <v>175.7489071503399</v>
      </c>
    </row>
    <row r="8" spans="2:11" x14ac:dyDescent="0.35">
      <c r="B8" t="s">
        <v>69</v>
      </c>
      <c r="C8" s="8">
        <v>5750</v>
      </c>
      <c r="D8" s="137">
        <f>C8*D3</f>
        <v>5865</v>
      </c>
      <c r="E8" s="137">
        <f t="shared" ref="E8:K8" si="4">D8*E3</f>
        <v>5982.3</v>
      </c>
      <c r="F8" s="137">
        <f t="shared" si="4"/>
        <v>6101.9459999999999</v>
      </c>
      <c r="G8" s="138">
        <f t="shared" si="4"/>
        <v>6223.9849199999999</v>
      </c>
      <c r="H8" s="138">
        <f t="shared" si="4"/>
        <v>6348.4646184000003</v>
      </c>
      <c r="I8" s="138">
        <f t="shared" si="4"/>
        <v>6475.4339107680007</v>
      </c>
      <c r="J8" s="137">
        <f t="shared" si="4"/>
        <v>6604.942588983361</v>
      </c>
      <c r="K8" s="137">
        <f t="shared" si="4"/>
        <v>6737.0414407630287</v>
      </c>
    </row>
    <row r="9" spans="2:11" x14ac:dyDescent="0.35">
      <c r="B9" t="s">
        <v>70</v>
      </c>
      <c r="C9" s="8">
        <v>90</v>
      </c>
      <c r="D9" s="137">
        <f>C9*D3</f>
        <v>91.8</v>
      </c>
      <c r="E9" s="137">
        <f t="shared" ref="E9:K9" si="5">D9*E3</f>
        <v>93.635999999999996</v>
      </c>
      <c r="F9" s="137">
        <f t="shared" si="5"/>
        <v>95.508719999999997</v>
      </c>
      <c r="G9" s="138">
        <f t="shared" si="5"/>
        <v>97.418894399999999</v>
      </c>
      <c r="H9" s="138">
        <f t="shared" si="5"/>
        <v>99.367272287999995</v>
      </c>
      <c r="I9" s="138">
        <f t="shared" si="5"/>
        <v>101.35461773375999</v>
      </c>
      <c r="J9" s="137">
        <f t="shared" si="5"/>
        <v>103.3817100884352</v>
      </c>
      <c r="K9" s="137">
        <f t="shared" si="5"/>
        <v>105.44934429020391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64DD-E36E-415B-BEB5-E8207A3ECAF0}">
  <dimension ref="A1:EH80"/>
  <sheetViews>
    <sheetView tabSelected="1" zoomScale="60" zoomScaleNormal="60" workbookViewId="0"/>
  </sheetViews>
  <sheetFormatPr defaultRowHeight="14.5" x14ac:dyDescent="0.35"/>
  <cols>
    <col min="1" max="1" width="8.7265625" style="1"/>
    <col min="2" max="2" width="3.36328125" style="1" bestFit="1" customWidth="1"/>
    <col min="3" max="3" width="21.81640625" style="1" bestFit="1" customWidth="1"/>
    <col min="4" max="5" width="3.36328125" style="1" hidden="1" customWidth="1"/>
    <col min="6" max="7" width="17.1796875" style="1" hidden="1" customWidth="1"/>
    <col min="8" max="8" width="8.36328125" style="1" customWidth="1"/>
    <col min="9" max="9" width="8.08984375" style="1" bestFit="1" customWidth="1"/>
    <col min="10" max="11" width="12.6328125" style="1" customWidth="1"/>
    <col min="12" max="12" width="14.6328125" style="1" customWidth="1"/>
    <col min="13" max="17" width="12.6328125" style="1" customWidth="1"/>
    <col min="18" max="18" width="8.7265625" style="1"/>
    <col min="19" max="19" width="3.36328125" style="1" bestFit="1" customWidth="1"/>
    <col min="20" max="20" width="21.81640625" style="1" bestFit="1" customWidth="1"/>
    <col min="21" max="22" width="3.36328125" style="1" hidden="1" customWidth="1"/>
    <col min="23" max="24" width="17.1796875" style="1" hidden="1" customWidth="1"/>
    <col min="25" max="25" width="8.36328125" style="1" customWidth="1"/>
    <col min="26" max="26" width="8.08984375" style="1" bestFit="1" customWidth="1"/>
    <col min="27" max="34" width="12.6328125" style="1" customWidth="1"/>
    <col min="35" max="35" width="2.08984375" style="1" bestFit="1" customWidth="1"/>
    <col min="36" max="37" width="8.7265625" style="1"/>
    <col min="38" max="53" width="6.6328125" style="1" customWidth="1"/>
    <col min="54" max="56" width="8.7265625" style="1"/>
    <col min="57" max="72" width="6.6328125" style="1" customWidth="1"/>
    <col min="73" max="77" width="8.7265625" style="1"/>
    <col min="78" max="78" width="13.453125" style="1" bestFit="1" customWidth="1"/>
    <col min="79" max="80" width="8.7265625" style="1"/>
    <col min="81" max="81" width="13.453125" style="1" bestFit="1" customWidth="1"/>
    <col min="82" max="83" width="14.453125" style="1" bestFit="1" customWidth="1"/>
    <col min="84" max="84" width="8.7265625" style="1"/>
    <col min="85" max="85" width="43.08984375" style="1" bestFit="1" customWidth="1"/>
    <col min="86" max="86" width="8.7265625" style="1"/>
    <col min="87" max="87" width="10" style="1" bestFit="1" customWidth="1"/>
    <col min="88" max="102" width="8.7265625" style="1"/>
    <col min="103" max="103" width="8.7265625" style="1" customWidth="1"/>
    <col min="104" max="137" width="8.7265625" style="1"/>
    <col min="138" max="138" width="130" style="1" bestFit="1" customWidth="1"/>
    <col min="139" max="16384" width="8.7265625" style="1"/>
  </cols>
  <sheetData>
    <row r="1" spans="1:138" ht="15" thickBot="1" x14ac:dyDescent="0.4">
      <c r="A1" s="1">
        <v>2</v>
      </c>
    </row>
    <row r="2" spans="1:138" x14ac:dyDescent="0.35">
      <c r="B2" s="172" t="s">
        <v>7</v>
      </c>
      <c r="C2" s="173"/>
      <c r="D2" s="173"/>
      <c r="E2" s="173"/>
      <c r="F2" s="173"/>
      <c r="G2" s="173"/>
      <c r="H2" s="173"/>
      <c r="I2" s="174"/>
      <c r="S2" s="172" t="s">
        <v>8</v>
      </c>
      <c r="T2" s="173"/>
      <c r="U2" s="173"/>
      <c r="V2" s="173"/>
      <c r="W2" s="173"/>
      <c r="X2" s="173"/>
      <c r="Y2" s="173"/>
      <c r="Z2" s="174"/>
      <c r="AJ2" s="172" t="s">
        <v>7</v>
      </c>
      <c r="AK2" s="173"/>
      <c r="AL2" s="173"/>
      <c r="AM2" s="173"/>
      <c r="AN2" s="173"/>
      <c r="AO2" s="173"/>
      <c r="AP2" s="173"/>
      <c r="AQ2" s="173"/>
      <c r="AR2" s="173"/>
      <c r="AS2" s="174"/>
      <c r="BC2" s="172" t="s">
        <v>8</v>
      </c>
      <c r="BD2" s="173"/>
      <c r="BE2" s="173"/>
      <c r="BF2" s="173"/>
      <c r="BG2" s="173"/>
      <c r="BH2" s="173"/>
      <c r="BI2" s="173"/>
      <c r="BJ2" s="173"/>
      <c r="BK2" s="133"/>
      <c r="BL2" s="133"/>
    </row>
    <row r="3" spans="1:138" ht="15" thickBot="1" x14ac:dyDescent="0.4">
      <c r="B3" s="175"/>
      <c r="C3" s="176"/>
      <c r="D3" s="176"/>
      <c r="E3" s="176"/>
      <c r="F3" s="176"/>
      <c r="G3" s="176"/>
      <c r="H3" s="176"/>
      <c r="I3" s="177"/>
      <c r="S3" s="175"/>
      <c r="T3" s="176"/>
      <c r="U3" s="176"/>
      <c r="V3" s="176"/>
      <c r="W3" s="176"/>
      <c r="X3" s="176"/>
      <c r="Y3" s="176"/>
      <c r="Z3" s="177"/>
      <c r="AJ3" s="175"/>
      <c r="AK3" s="176"/>
      <c r="AL3" s="176"/>
      <c r="AM3" s="176"/>
      <c r="AN3" s="176"/>
      <c r="AO3" s="176"/>
      <c r="AP3" s="176"/>
      <c r="AQ3" s="176"/>
      <c r="AR3" s="176"/>
      <c r="AS3" s="177"/>
      <c r="BC3" s="175"/>
      <c r="BD3" s="176"/>
      <c r="BE3" s="176"/>
      <c r="BF3" s="176"/>
      <c r="BG3" s="176"/>
      <c r="BH3" s="176"/>
      <c r="BI3" s="176"/>
      <c r="BJ3" s="176"/>
      <c r="BK3" s="133"/>
      <c r="BL3" s="133"/>
    </row>
    <row r="4" spans="1:138" ht="29.5" thickBot="1" x14ac:dyDescent="0.4">
      <c r="K4" s="132" t="s">
        <v>61</v>
      </c>
      <c r="L4" s="132" t="s">
        <v>62</v>
      </c>
      <c r="M4" s="132" t="s">
        <v>63</v>
      </c>
      <c r="N4" s="132" t="s">
        <v>64</v>
      </c>
    </row>
    <row r="5" spans="1:138" ht="15" thickBot="1" x14ac:dyDescent="0.4">
      <c r="C5" s="184" t="s">
        <v>9</v>
      </c>
      <c r="H5" s="15" t="s">
        <v>4</v>
      </c>
      <c r="I5" s="16">
        <v>107407</v>
      </c>
      <c r="K5" s="1">
        <f>H28/C7</f>
        <v>6.3945399841499879E-4</v>
      </c>
      <c r="L5" s="1">
        <f>K5*$A$1</f>
        <v>1.2789079968299976E-3</v>
      </c>
      <c r="M5" s="1">
        <f>I5*L5</f>
        <v>137.36367121551956</v>
      </c>
      <c r="N5" s="1">
        <f>I6*L5</f>
        <v>68.682475061758197</v>
      </c>
      <c r="T5" s="184" t="s">
        <v>9</v>
      </c>
      <c r="Y5" s="15" t="s">
        <v>4</v>
      </c>
      <c r="Z5" s="16">
        <f>I5</f>
        <v>107407</v>
      </c>
      <c r="AI5" s="1" t="s">
        <v>0</v>
      </c>
      <c r="AJ5" s="1" t="s">
        <v>20</v>
      </c>
      <c r="AK5" s="6">
        <v>1</v>
      </c>
      <c r="AT5" s="1" t="s">
        <v>20</v>
      </c>
      <c r="AU5" s="6">
        <v>0.8</v>
      </c>
      <c r="BC5" s="1" t="s">
        <v>20</v>
      </c>
      <c r="BD5" s="6">
        <v>1</v>
      </c>
      <c r="BM5" s="1" t="s">
        <v>20</v>
      </c>
      <c r="BN5" s="6">
        <v>0.8</v>
      </c>
    </row>
    <row r="6" spans="1:138" ht="15" thickBot="1" x14ac:dyDescent="0.4">
      <c r="C6" s="185"/>
      <c r="H6" s="17" t="s">
        <v>10</v>
      </c>
      <c r="I6" s="18">
        <v>53704</v>
      </c>
      <c r="T6" s="185"/>
      <c r="Y6" s="17" t="s">
        <v>10</v>
      </c>
      <c r="Z6" s="16">
        <f>I6</f>
        <v>53704</v>
      </c>
      <c r="AJ6" s="1" t="s">
        <v>21</v>
      </c>
      <c r="AK6" s="6">
        <v>0</v>
      </c>
      <c r="AT6" s="1" t="s">
        <v>21</v>
      </c>
      <c r="AU6" s="6">
        <v>0.2</v>
      </c>
      <c r="BC6" s="1" t="s">
        <v>21</v>
      </c>
      <c r="BD6" s="6">
        <v>0</v>
      </c>
      <c r="BM6" s="1" t="s">
        <v>21</v>
      </c>
      <c r="BN6" s="6">
        <v>0.2</v>
      </c>
    </row>
    <row r="7" spans="1:138" ht="15" thickBot="1" x14ac:dyDescent="0.4">
      <c r="C7" s="118">
        <v>86182900</v>
      </c>
      <c r="J7" s="6"/>
      <c r="K7" s="6"/>
      <c r="L7" s="6"/>
      <c r="M7" s="6"/>
      <c r="N7" s="6"/>
      <c r="O7" s="6"/>
      <c r="P7" s="6"/>
      <c r="Q7" s="6"/>
      <c r="AA7" s="6"/>
      <c r="AB7" s="6"/>
      <c r="AC7" s="6"/>
      <c r="AD7" s="6"/>
      <c r="AE7" s="6"/>
      <c r="AF7" s="6"/>
      <c r="AG7" s="6"/>
      <c r="AH7" s="6"/>
    </row>
    <row r="8" spans="1:138" ht="48" customHeight="1" thickBot="1" x14ac:dyDescent="0.4">
      <c r="J8" s="178" t="s">
        <v>11</v>
      </c>
      <c r="K8" s="179"/>
      <c r="L8" s="179"/>
      <c r="M8" s="180"/>
      <c r="N8" s="181" t="s">
        <v>12</v>
      </c>
      <c r="O8" s="182"/>
      <c r="P8" s="182"/>
      <c r="Q8" s="183"/>
      <c r="AA8" s="188" t="s">
        <v>11</v>
      </c>
      <c r="AB8" s="189"/>
      <c r="AC8" s="189"/>
      <c r="AD8" s="111"/>
      <c r="AE8" s="181" t="s">
        <v>12</v>
      </c>
      <c r="AF8" s="182"/>
      <c r="AG8" s="182"/>
      <c r="AH8" s="183"/>
      <c r="AL8" s="178" t="s">
        <v>11</v>
      </c>
      <c r="AM8" s="179"/>
      <c r="AN8" s="179"/>
      <c r="AO8" s="179"/>
      <c r="AP8" s="179"/>
      <c r="AQ8" s="179"/>
      <c r="AR8" s="179"/>
      <c r="AS8" s="180"/>
      <c r="AT8" s="181" t="s">
        <v>12</v>
      </c>
      <c r="AU8" s="182"/>
      <c r="AV8" s="182"/>
      <c r="AW8" s="182"/>
      <c r="AX8" s="182"/>
      <c r="AY8" s="182"/>
      <c r="AZ8" s="182"/>
      <c r="BA8" s="183"/>
      <c r="BE8" s="178" t="s">
        <v>11</v>
      </c>
      <c r="BF8" s="179"/>
      <c r="BG8" s="179"/>
      <c r="BH8" s="179"/>
      <c r="BI8" s="179"/>
      <c r="BJ8" s="179"/>
      <c r="BK8" s="179"/>
      <c r="BL8" s="180"/>
      <c r="BM8" s="181" t="s">
        <v>12</v>
      </c>
      <c r="BN8" s="182"/>
      <c r="BO8" s="182"/>
      <c r="BP8" s="182"/>
      <c r="BQ8" s="182"/>
      <c r="BR8" s="182"/>
      <c r="BS8" s="182"/>
      <c r="BT8" s="183"/>
    </row>
    <row r="9" spans="1:138" ht="15" thickBot="1" x14ac:dyDescent="0.4">
      <c r="H9" s="186" t="s">
        <v>13</v>
      </c>
      <c r="I9" s="187"/>
      <c r="J9" s="19">
        <v>1</v>
      </c>
      <c r="K9" s="19">
        <v>3</v>
      </c>
      <c r="L9" s="20">
        <v>4</v>
      </c>
      <c r="M9" s="19">
        <v>7</v>
      </c>
      <c r="N9" s="21">
        <v>15</v>
      </c>
      <c r="O9" s="22">
        <v>16</v>
      </c>
      <c r="P9" s="21">
        <v>18</v>
      </c>
      <c r="Q9" s="21">
        <v>19</v>
      </c>
      <c r="Y9" s="186" t="s">
        <v>13</v>
      </c>
      <c r="Z9" s="187"/>
      <c r="AA9" s="19">
        <v>1</v>
      </c>
      <c r="AB9" s="19">
        <v>3</v>
      </c>
      <c r="AC9" s="20">
        <v>4</v>
      </c>
      <c r="AD9" s="19">
        <v>7</v>
      </c>
      <c r="AE9" s="21">
        <v>15</v>
      </c>
      <c r="AF9" s="22">
        <v>16</v>
      </c>
      <c r="AG9" s="21">
        <v>18</v>
      </c>
      <c r="AH9" s="21">
        <v>19</v>
      </c>
      <c r="AJ9" s="110"/>
      <c r="AK9" s="110"/>
      <c r="AL9" s="168">
        <v>1</v>
      </c>
      <c r="AM9" s="169"/>
      <c r="AN9" s="168">
        <v>3</v>
      </c>
      <c r="AO9" s="169"/>
      <c r="AP9" s="168">
        <v>4</v>
      </c>
      <c r="AQ9" s="169"/>
      <c r="AR9" s="168">
        <v>7</v>
      </c>
      <c r="AS9" s="169"/>
      <c r="AT9" s="166">
        <v>15</v>
      </c>
      <c r="AU9" s="167"/>
      <c r="AV9" s="166">
        <v>16</v>
      </c>
      <c r="AW9" s="167"/>
      <c r="AX9" s="166">
        <v>18</v>
      </c>
      <c r="AY9" s="167"/>
      <c r="AZ9" s="166">
        <v>19</v>
      </c>
      <c r="BA9" s="167"/>
      <c r="BC9" s="110"/>
      <c r="BD9" s="110"/>
      <c r="BE9" s="168">
        <v>1</v>
      </c>
      <c r="BF9" s="169"/>
      <c r="BG9" s="168">
        <v>3</v>
      </c>
      <c r="BH9" s="169"/>
      <c r="BI9" s="168">
        <v>4</v>
      </c>
      <c r="BJ9" s="169"/>
      <c r="BK9" s="168">
        <v>7</v>
      </c>
      <c r="BL9" s="169"/>
      <c r="BM9" s="166">
        <v>15</v>
      </c>
      <c r="BN9" s="167"/>
      <c r="BO9" s="166">
        <v>16</v>
      </c>
      <c r="BP9" s="167"/>
      <c r="BQ9" s="166">
        <v>18</v>
      </c>
      <c r="BR9" s="167"/>
      <c r="BS9" s="166">
        <v>19</v>
      </c>
      <c r="BT9" s="167"/>
    </row>
    <row r="10" spans="1:138" ht="29.5" customHeight="1" thickBot="1" x14ac:dyDescent="0.4">
      <c r="H10" s="5" t="s">
        <v>14</v>
      </c>
      <c r="I10" s="14" t="s">
        <v>15</v>
      </c>
      <c r="J10" s="23"/>
      <c r="K10" s="23"/>
      <c r="L10" s="24" t="s">
        <v>6</v>
      </c>
      <c r="M10" s="23" t="s">
        <v>60</v>
      </c>
      <c r="N10" s="23" t="s">
        <v>5</v>
      </c>
      <c r="O10" s="26"/>
      <c r="P10" s="23"/>
      <c r="Q10" s="23"/>
      <c r="Y10" s="5" t="s">
        <v>14</v>
      </c>
      <c r="Z10" s="14" t="s">
        <v>15</v>
      </c>
      <c r="AA10" s="23"/>
      <c r="AB10" s="23"/>
      <c r="AC10" s="24" t="s">
        <v>6</v>
      </c>
      <c r="AD10" s="23" t="s">
        <v>60</v>
      </c>
      <c r="AE10" s="23" t="s">
        <v>5</v>
      </c>
      <c r="AF10" s="26"/>
      <c r="AG10" s="23"/>
      <c r="AH10" s="23"/>
      <c r="AL10" s="170"/>
      <c r="AM10" s="171"/>
      <c r="AN10" s="170"/>
      <c r="AO10" s="171"/>
      <c r="AP10" s="170" t="s">
        <v>6</v>
      </c>
      <c r="AQ10" s="171"/>
      <c r="AR10" s="170" t="s">
        <v>60</v>
      </c>
      <c r="AS10" s="171"/>
      <c r="AT10" s="170" t="s">
        <v>5</v>
      </c>
      <c r="AU10" s="171"/>
      <c r="AV10" s="170"/>
      <c r="AW10" s="171"/>
      <c r="AX10" s="170"/>
      <c r="AY10" s="171"/>
      <c r="AZ10" s="170"/>
      <c r="BA10" s="171"/>
      <c r="BE10" s="170"/>
      <c r="BF10" s="171"/>
      <c r="BG10" s="170"/>
      <c r="BH10" s="171"/>
      <c r="BI10" s="170" t="s">
        <v>6</v>
      </c>
      <c r="BJ10" s="171"/>
      <c r="BK10" s="170" t="s">
        <v>60</v>
      </c>
      <c r="BL10" s="171"/>
      <c r="BM10" s="170" t="s">
        <v>5</v>
      </c>
      <c r="BN10" s="171"/>
      <c r="BO10" s="170"/>
      <c r="BP10" s="171"/>
      <c r="BQ10" s="170"/>
      <c r="BR10" s="171"/>
      <c r="BS10" s="170"/>
      <c r="BT10" s="171"/>
      <c r="CG10" s="165" t="s">
        <v>76</v>
      </c>
      <c r="DH10" s="1" t="s">
        <v>0</v>
      </c>
      <c r="EH10" s="165" t="s">
        <v>75</v>
      </c>
    </row>
    <row r="11" spans="1:138" ht="15" thickBot="1" x14ac:dyDescent="0.4">
      <c r="H11" s="190" t="s">
        <v>16</v>
      </c>
      <c r="I11" s="191"/>
      <c r="J11" s="15"/>
      <c r="K11" s="15"/>
      <c r="L11" s="27" t="s">
        <v>10</v>
      </c>
      <c r="M11" s="15" t="s">
        <v>10</v>
      </c>
      <c r="N11" s="29" t="s">
        <v>4</v>
      </c>
      <c r="O11" s="16"/>
      <c r="P11" s="15"/>
      <c r="Q11" s="15"/>
      <c r="Y11" s="190" t="s">
        <v>16</v>
      </c>
      <c r="Z11" s="191"/>
      <c r="AA11" s="15"/>
      <c r="AB11" s="15"/>
      <c r="AC11" s="27" t="s">
        <v>10</v>
      </c>
      <c r="AD11" s="15" t="s">
        <v>10</v>
      </c>
      <c r="AE11" s="29" t="s">
        <v>4</v>
      </c>
      <c r="AF11" s="16"/>
      <c r="AG11" s="15"/>
      <c r="AH11" s="15"/>
      <c r="AJ11" s="1" t="s">
        <v>0</v>
      </c>
      <c r="AP11" s="1" t="s">
        <v>22</v>
      </c>
      <c r="AQ11" s="1" t="s">
        <v>23</v>
      </c>
      <c r="AR11" s="1" t="s">
        <v>22</v>
      </c>
      <c r="AS11" s="1" t="s">
        <v>23</v>
      </c>
      <c r="AT11" s="1" t="s">
        <v>22</v>
      </c>
      <c r="AU11" s="1" t="s">
        <v>23</v>
      </c>
      <c r="BC11" s="1" t="s">
        <v>0</v>
      </c>
      <c r="BI11" s="1" t="s">
        <v>22</v>
      </c>
      <c r="BJ11" s="1" t="s">
        <v>23</v>
      </c>
      <c r="BK11" s="1" t="s">
        <v>22</v>
      </c>
      <c r="BL11" s="1" t="s">
        <v>23</v>
      </c>
      <c r="BM11" s="1" t="s">
        <v>22</v>
      </c>
      <c r="BN11" s="1" t="s">
        <v>23</v>
      </c>
    </row>
    <row r="12" spans="1:138" ht="15" thickBot="1" x14ac:dyDescent="0.4">
      <c r="H12" s="192" t="s">
        <v>17</v>
      </c>
      <c r="I12" s="193"/>
      <c r="J12" s="30"/>
      <c r="K12" s="30"/>
      <c r="L12" s="31">
        <v>0.31578947368421051</v>
      </c>
      <c r="M12" s="30">
        <v>0.68421052631578949</v>
      </c>
      <c r="N12" s="30">
        <v>1</v>
      </c>
      <c r="O12" s="32"/>
      <c r="P12" s="30"/>
      <c r="Q12" s="30"/>
      <c r="Y12" s="192" t="s">
        <v>17</v>
      </c>
      <c r="Z12" s="193"/>
      <c r="AA12" s="30"/>
      <c r="AB12" s="30"/>
      <c r="AC12" s="31">
        <v>0.31578947368421051</v>
      </c>
      <c r="AD12" s="30">
        <v>0.68421052631578949</v>
      </c>
      <c r="AE12" s="30">
        <v>1</v>
      </c>
      <c r="AF12" s="32"/>
      <c r="AG12" s="30"/>
      <c r="AH12" s="30"/>
      <c r="BE12" s="10"/>
      <c r="BF12" s="10"/>
      <c r="BG12" s="10"/>
      <c r="BH12" s="10"/>
      <c r="BI12" s="10">
        <v>1.4</v>
      </c>
      <c r="BJ12" s="10">
        <v>0</v>
      </c>
      <c r="BK12" s="145">
        <v>0.94594594594594594</v>
      </c>
      <c r="BL12" s="10">
        <v>0</v>
      </c>
      <c r="BM12" s="10">
        <v>2.75</v>
      </c>
      <c r="BN12" s="10">
        <v>0.61</v>
      </c>
      <c r="BO12" s="10"/>
      <c r="BP12" s="10"/>
      <c r="BQ12" s="10"/>
      <c r="BR12" s="10"/>
      <c r="BS12" s="10"/>
      <c r="BT12" s="10"/>
      <c r="BV12" s="1" t="s">
        <v>24</v>
      </c>
      <c r="BW12" s="1" t="s">
        <v>22</v>
      </c>
      <c r="BX12" s="1" t="s">
        <v>23</v>
      </c>
      <c r="CC12" s="1" t="s">
        <v>1</v>
      </c>
      <c r="CD12" s="1" t="s">
        <v>2</v>
      </c>
      <c r="CE12" s="1" t="s">
        <v>3</v>
      </c>
      <c r="CJ12" s="150" t="s">
        <v>40</v>
      </c>
      <c r="CK12" s="157" t="s">
        <v>41</v>
      </c>
      <c r="CL12" s="150" t="s">
        <v>42</v>
      </c>
      <c r="CM12" s="157" t="s">
        <v>43</v>
      </c>
      <c r="CN12" s="150" t="s">
        <v>44</v>
      </c>
      <c r="CO12" s="157" t="s">
        <v>45</v>
      </c>
      <c r="CP12" s="150" t="s">
        <v>46</v>
      </c>
      <c r="CQ12" s="157" t="s">
        <v>47</v>
      </c>
      <c r="CR12" s="150" t="s">
        <v>48</v>
      </c>
      <c r="CS12" s="157" t="s">
        <v>49</v>
      </c>
      <c r="CT12" s="150" t="s">
        <v>50</v>
      </c>
      <c r="CU12" s="157" t="s">
        <v>51</v>
      </c>
      <c r="CV12" s="159" t="s">
        <v>52</v>
      </c>
      <c r="CW12" s="154" t="s">
        <v>53</v>
      </c>
      <c r="CX12" s="158" t="s">
        <v>54</v>
      </c>
      <c r="CY12" s="154" t="s">
        <v>55</v>
      </c>
      <c r="CZ12" s="158" t="s">
        <v>56</v>
      </c>
      <c r="DA12" s="154" t="s">
        <v>57</v>
      </c>
      <c r="DB12" s="158" t="s">
        <v>58</v>
      </c>
      <c r="DC12" s="154" t="s">
        <v>59</v>
      </c>
      <c r="DD12" s="158" t="s">
        <v>71</v>
      </c>
      <c r="DE12" s="154" t="s">
        <v>72</v>
      </c>
      <c r="DF12" s="158" t="s">
        <v>73</v>
      </c>
      <c r="DG12" s="154" t="s">
        <v>74</v>
      </c>
      <c r="DI12" s="119" t="s">
        <v>40</v>
      </c>
      <c r="DJ12" s="120" t="s">
        <v>41</v>
      </c>
      <c r="DK12" s="119" t="s">
        <v>42</v>
      </c>
      <c r="DL12" s="120" t="s">
        <v>43</v>
      </c>
      <c r="DM12" s="119" t="s">
        <v>44</v>
      </c>
      <c r="DN12" s="120" t="s">
        <v>45</v>
      </c>
      <c r="DO12" s="119" t="s">
        <v>46</v>
      </c>
      <c r="DP12" s="120" t="s">
        <v>47</v>
      </c>
      <c r="DQ12" s="119" t="s">
        <v>48</v>
      </c>
      <c r="DR12" s="120" t="s">
        <v>49</v>
      </c>
      <c r="DS12" s="119" t="s">
        <v>50</v>
      </c>
      <c r="DT12" s="120" t="s">
        <v>51</v>
      </c>
      <c r="DU12" s="119" t="s">
        <v>52</v>
      </c>
      <c r="DV12" s="120" t="s">
        <v>53</v>
      </c>
      <c r="DW12" s="119" t="s">
        <v>54</v>
      </c>
      <c r="DX12" s="120" t="s">
        <v>55</v>
      </c>
      <c r="DY12" s="119" t="s">
        <v>56</v>
      </c>
      <c r="DZ12" s="120" t="s">
        <v>57</v>
      </c>
      <c r="EA12" s="150" t="s">
        <v>58</v>
      </c>
      <c r="EB12" s="164" t="s">
        <v>59</v>
      </c>
      <c r="EC12" s="163" t="s">
        <v>71</v>
      </c>
      <c r="ED12" s="164" t="s">
        <v>72</v>
      </c>
      <c r="EE12" s="159" t="s">
        <v>73</v>
      </c>
      <c r="EF12" s="154" t="s">
        <v>74</v>
      </c>
    </row>
    <row r="13" spans="1:138" x14ac:dyDescent="0.35">
      <c r="B13" s="11">
        <v>1</v>
      </c>
      <c r="C13" s="33" t="s">
        <v>25</v>
      </c>
      <c r="D13" s="34"/>
      <c r="E13" s="34"/>
      <c r="F13" s="34"/>
      <c r="G13" s="35"/>
      <c r="H13" s="4">
        <v>3496</v>
      </c>
      <c r="I13" s="36">
        <f>H13/$H$28</f>
        <v>6.3436762837960445E-2</v>
      </c>
      <c r="J13" s="37"/>
      <c r="K13" s="38"/>
      <c r="L13" s="38">
        <f t="shared" ref="L13:N27" si="0">IF(L$11="EV",$I$5*($H$28/$C$7)*$A$1*L$12*$I13,IF(L$11="PHEV",$I$6*($H$28/$C$7)*$A$1*L$12*$I13))</f>
        <v>1.3758928047211221</v>
      </c>
      <c r="M13" s="38">
        <f t="shared" si="0"/>
        <v>2.9811010768957651</v>
      </c>
      <c r="N13" s="39">
        <f t="shared" si="0"/>
        <v>8.7139066334504882</v>
      </c>
      <c r="O13" s="40"/>
      <c r="P13" s="127"/>
      <c r="Q13" s="41"/>
      <c r="S13" s="11">
        <v>1</v>
      </c>
      <c r="T13" s="114" t="str">
        <f>C13</f>
        <v>Mahalle 1</v>
      </c>
      <c r="U13" s="112"/>
      <c r="V13" s="34"/>
      <c r="W13" s="34"/>
      <c r="X13" s="35"/>
      <c r="Y13" s="4">
        <v>3496</v>
      </c>
      <c r="Z13" s="36">
        <f>I13</f>
        <v>6.3436762837960445E-2</v>
      </c>
      <c r="AA13" s="42"/>
      <c r="AB13" s="43"/>
      <c r="AC13" s="43">
        <f t="shared" ref="AC13:AD27" si="1">ROUND(L13,0)</f>
        <v>1</v>
      </c>
      <c r="AD13" s="43">
        <f t="shared" si="1"/>
        <v>3</v>
      </c>
      <c r="AE13" s="44">
        <f t="shared" ref="AE13:AE27" si="2">ROUND(N13,0)</f>
        <v>9</v>
      </c>
      <c r="AF13" s="45"/>
      <c r="AG13" s="130"/>
      <c r="AH13" s="46"/>
      <c r="AL13" s="7"/>
      <c r="AM13" s="7"/>
      <c r="AN13" s="7"/>
      <c r="AO13" s="7"/>
      <c r="AP13" s="7">
        <f t="shared" ref="AP13:AP27" si="3">AC13*$AK$5</f>
        <v>1</v>
      </c>
      <c r="AQ13" s="7">
        <f t="shared" ref="AQ13:AQ27" si="4">AC13*$AK$6</f>
        <v>0</v>
      </c>
      <c r="AR13" s="7">
        <f>AD13*$AK$5</f>
        <v>3</v>
      </c>
      <c r="AS13" s="7">
        <f>AD13*$AK$6</f>
        <v>0</v>
      </c>
      <c r="AT13" s="1">
        <f t="shared" ref="AT13:AT27" si="5">AE13*$AU$5</f>
        <v>7.2</v>
      </c>
      <c r="AU13" s="1">
        <f t="shared" ref="AU13:AU27" si="6">AE13*$AU$6</f>
        <v>1.8</v>
      </c>
      <c r="BE13" s="7"/>
      <c r="BF13" s="7"/>
      <c r="BG13" s="7"/>
      <c r="BH13" s="7"/>
      <c r="BI13" s="7">
        <f t="shared" ref="BI13:BI27" si="7">ROUND(AP13,0)</f>
        <v>1</v>
      </c>
      <c r="BJ13" s="7">
        <f t="shared" ref="BJ13:BJ27" si="8">ROUND(AQ13,0)</f>
        <v>0</v>
      </c>
      <c r="BK13" s="7">
        <f t="shared" ref="BK13:BK27" si="9">ROUND(AR13,0)</f>
        <v>3</v>
      </c>
      <c r="BL13" s="7">
        <f t="shared" ref="BL13:BL27" si="10">ROUND(AS13,0)</f>
        <v>0</v>
      </c>
      <c r="BM13" s="7">
        <f t="shared" ref="BM13:BM27" si="11">ROUND(AT13,0)</f>
        <v>7</v>
      </c>
      <c r="BN13" s="7">
        <f t="shared" ref="BN13:BN27" si="12">ROUND(AU13,0)</f>
        <v>2</v>
      </c>
      <c r="BO13" s="7"/>
      <c r="BP13" s="7"/>
      <c r="BQ13" s="7"/>
      <c r="BR13" s="7"/>
      <c r="BS13" s="7"/>
      <c r="BT13" s="7"/>
      <c r="BV13" s="1">
        <v>1</v>
      </c>
      <c r="BW13" s="10">
        <f>SUM($BI$12*BI13,$BK$12*BK13,$BM$12*BM13)</f>
        <v>23.487837837837837</v>
      </c>
      <c r="BX13" s="10">
        <f>SUM($BJ$12*BJ13,$BL$12*BL13,$BN$12*BN13)</f>
        <v>1.22</v>
      </c>
      <c r="BZ13" s="1" t="str">
        <f>"["&amp;ROUND(BW13,2)&amp;", "&amp;ROUND(BX13,2)&amp;"]"</f>
        <v>[23.49, 1.22]</v>
      </c>
      <c r="CC13" s="1" t="str">
        <f>BZ13</f>
        <v>[23.49, 1.22]</v>
      </c>
      <c r="CD13" s="1" t="str">
        <f t="shared" ref="CD13:CD27" si="13">BZ39</f>
        <v>[40.53, 1.83]</v>
      </c>
      <c r="CE13" s="1" t="str">
        <f t="shared" ref="CE13:CE27" si="14">BZ65</f>
        <v>[79.71, 3.66]</v>
      </c>
      <c r="CG13" s="1" t="str">
        <f>"["&amp;CC13&amp;", "&amp;CD13&amp;", "&amp;CE13&amp;"]"&amp;", "</f>
        <v xml:space="preserve">[[23.49, 1.22], [40.53, 1.83], [79.71, 3.66]], </v>
      </c>
      <c r="CI13" s="146" t="s">
        <v>25</v>
      </c>
      <c r="CJ13" s="151">
        <v>1.3601118666396272</v>
      </c>
      <c r="CK13" s="151">
        <v>9.8441805090929169</v>
      </c>
      <c r="CL13" s="151">
        <v>3.2637960295067217</v>
      </c>
      <c r="CM13" s="151">
        <v>6.9994076769828526</v>
      </c>
      <c r="CN13" s="151">
        <v>6.8713618281504472</v>
      </c>
      <c r="CO13" s="151">
        <v>5.9511558566494083</v>
      </c>
      <c r="CP13" s="151">
        <v>5.9565561502558664</v>
      </c>
      <c r="CQ13" s="151">
        <v>7.1255068254391363</v>
      </c>
      <c r="CR13" s="151">
        <v>3.4271438772287635</v>
      </c>
      <c r="CS13" s="151">
        <v>8.2081164703856242</v>
      </c>
      <c r="CT13" s="151">
        <v>4.165469674079036</v>
      </c>
      <c r="CU13" s="151">
        <v>4.1302381867337505</v>
      </c>
      <c r="CV13" s="160">
        <v>3.6277624530996819</v>
      </c>
      <c r="CW13" s="121">
        <v>3.186846218133609</v>
      </c>
      <c r="CX13" s="121">
        <v>6.4537923304745926</v>
      </c>
      <c r="CY13" s="121">
        <v>9.1266762533436765</v>
      </c>
      <c r="CZ13" s="121">
        <v>3.5702041422923738</v>
      </c>
      <c r="DA13" s="121">
        <v>7.3389242981290428</v>
      </c>
      <c r="DB13" s="121">
        <v>0.9814064627511232</v>
      </c>
      <c r="DC13" s="121">
        <v>4.0435409740764294</v>
      </c>
      <c r="DD13" s="121">
        <v>6.883</v>
      </c>
      <c r="DE13" s="121">
        <v>6.7530000000000001</v>
      </c>
      <c r="DF13" s="121">
        <v>1.9650000000000001</v>
      </c>
      <c r="DG13" s="121">
        <v>5.5780000000000003</v>
      </c>
      <c r="DI13" s="122">
        <f>ROUND(CJ13,3)</f>
        <v>1.36</v>
      </c>
      <c r="DJ13" s="122">
        <f t="shared" ref="DJ13:EF13" si="15">ROUND(CK13,3)</f>
        <v>9.8439999999999994</v>
      </c>
      <c r="DK13" s="122">
        <f t="shared" si="15"/>
        <v>3.2639999999999998</v>
      </c>
      <c r="DL13" s="122">
        <f t="shared" si="15"/>
        <v>6.9989999999999997</v>
      </c>
      <c r="DM13" s="122">
        <f t="shared" si="15"/>
        <v>6.8710000000000004</v>
      </c>
      <c r="DN13" s="122">
        <f t="shared" si="15"/>
        <v>5.9509999999999996</v>
      </c>
      <c r="DO13" s="122">
        <f t="shared" si="15"/>
        <v>5.9569999999999999</v>
      </c>
      <c r="DP13" s="122">
        <f t="shared" si="15"/>
        <v>7.1260000000000003</v>
      </c>
      <c r="DQ13" s="122">
        <f t="shared" si="15"/>
        <v>3.427</v>
      </c>
      <c r="DR13" s="122">
        <f t="shared" si="15"/>
        <v>8.2080000000000002</v>
      </c>
      <c r="DS13" s="122">
        <f t="shared" si="15"/>
        <v>4.165</v>
      </c>
      <c r="DT13" s="122">
        <f t="shared" si="15"/>
        <v>4.13</v>
      </c>
      <c r="DU13" s="122">
        <f t="shared" si="15"/>
        <v>3.6280000000000001</v>
      </c>
      <c r="DV13" s="122">
        <f t="shared" si="15"/>
        <v>3.1869999999999998</v>
      </c>
      <c r="DW13" s="122">
        <f t="shared" si="15"/>
        <v>6.4539999999999997</v>
      </c>
      <c r="DX13" s="122">
        <f t="shared" si="15"/>
        <v>9.1270000000000007</v>
      </c>
      <c r="DY13" s="122">
        <f t="shared" si="15"/>
        <v>3.57</v>
      </c>
      <c r="DZ13" s="122">
        <f t="shared" si="15"/>
        <v>7.3390000000000004</v>
      </c>
      <c r="EA13" s="122">
        <f t="shared" si="15"/>
        <v>0.98099999999999998</v>
      </c>
      <c r="EB13" s="122">
        <f t="shared" si="15"/>
        <v>4.0439999999999996</v>
      </c>
      <c r="EC13" s="122">
        <f t="shared" si="15"/>
        <v>6.883</v>
      </c>
      <c r="ED13" s="122">
        <f t="shared" si="15"/>
        <v>6.7530000000000001</v>
      </c>
      <c r="EE13" s="122">
        <f t="shared" si="15"/>
        <v>1.9650000000000001</v>
      </c>
      <c r="EF13" s="122">
        <f t="shared" si="15"/>
        <v>5.5780000000000003</v>
      </c>
      <c r="EH13" s="1" t="str">
        <f t="shared" ref="EH13:EH27" si="16">"["&amp;DI13&amp;$DH$10&amp;DJ13&amp;$DH$10&amp;DK13&amp;$DH$10&amp;DL13&amp;$DH$10&amp;DM13&amp;$DH$10&amp;DN13&amp;$DH$10&amp;DO13&amp;$DH$10&amp;DP13&amp;$DH$10&amp;DQ13&amp;$DH$10&amp;DR13&amp;$DH$10&amp;DS13&amp;$DH$10&amp;DT13&amp;$DH$10&amp;DU13&amp;$DH$10&amp;DV13&amp;$DH$10&amp;DW13&amp;$DH$10&amp;DX13&amp;$DH$10&amp;DY13&amp;$DH$10&amp;DZ13&amp;$DH$10&amp;EA13&amp;$DH$10&amp;EB13&amp;$DH$10&amp;EC13&amp;$DH$10&amp;ED13&amp;$DH$10&amp;EE13&amp;$DH$10&amp;EF13&amp;"]"&amp;","</f>
        <v>[1,36, 9,844, 3,264, 6,999, 6,871, 5,951, 5,957, 7,126, 3,427, 8,208, 4,165, 4,13, 3,628, 3,187, 6,454, 9,127, 3,57, 7,339, 0,981, 4,044, 6,883, 6,753, 1,965, 5,578],</v>
      </c>
    </row>
    <row r="14" spans="1:138" x14ac:dyDescent="0.35">
      <c r="B14" s="12">
        <v>2</v>
      </c>
      <c r="C14" s="47" t="s">
        <v>26</v>
      </c>
      <c r="D14" s="48"/>
      <c r="E14" s="48"/>
      <c r="F14" s="48"/>
      <c r="G14" s="49"/>
      <c r="H14" s="2">
        <v>3100</v>
      </c>
      <c r="I14" s="50">
        <f t="shared" ref="I14:I27" si="17">H14/$H$28</f>
        <v>5.6251134095445472E-2</v>
      </c>
      <c r="J14" s="51"/>
      <c r="K14" s="52"/>
      <c r="L14" s="52">
        <f t="shared" si="0"/>
        <v>1.2200422467492789</v>
      </c>
      <c r="M14" s="52">
        <f t="shared" si="0"/>
        <v>2.6434248679567709</v>
      </c>
      <c r="N14" s="53">
        <f t="shared" si="0"/>
        <v>7.7268622893868741</v>
      </c>
      <c r="O14" s="54"/>
      <c r="P14" s="126"/>
      <c r="Q14" s="55"/>
      <c r="S14" s="12">
        <v>2</v>
      </c>
      <c r="T14" s="115" t="str">
        <f t="shared" ref="T14:T27" si="18">C14</f>
        <v>Mahalle 2</v>
      </c>
      <c r="U14" s="113"/>
      <c r="V14" s="48"/>
      <c r="W14" s="48"/>
      <c r="X14" s="49"/>
      <c r="Y14" s="2">
        <v>3100</v>
      </c>
      <c r="Z14" s="50">
        <f t="shared" ref="Z14:Z27" si="19">I14</f>
        <v>5.6251134095445472E-2</v>
      </c>
      <c r="AA14" s="56"/>
      <c r="AB14" s="57"/>
      <c r="AC14" s="57">
        <f t="shared" si="1"/>
        <v>1</v>
      </c>
      <c r="AD14" s="57">
        <f t="shared" si="1"/>
        <v>3</v>
      </c>
      <c r="AE14" s="58">
        <f t="shared" si="2"/>
        <v>8</v>
      </c>
      <c r="AF14" s="59"/>
      <c r="AG14" s="129"/>
      <c r="AH14" s="60"/>
      <c r="AL14" s="7"/>
      <c r="AM14" s="7"/>
      <c r="AN14" s="7"/>
      <c r="AO14" s="7"/>
      <c r="AP14" s="7">
        <f t="shared" si="3"/>
        <v>1</v>
      </c>
      <c r="AQ14" s="7">
        <f t="shared" si="4"/>
        <v>0</v>
      </c>
      <c r="AR14" s="7">
        <f t="shared" ref="AR14:AR27" si="20">AD14*$AK$5</f>
        <v>3</v>
      </c>
      <c r="AS14" s="7">
        <f t="shared" ref="AS14:AS27" si="21">AD14*$AK$6</f>
        <v>0</v>
      </c>
      <c r="AT14" s="1">
        <f t="shared" si="5"/>
        <v>6.4</v>
      </c>
      <c r="AU14" s="1">
        <f t="shared" si="6"/>
        <v>1.6</v>
      </c>
      <c r="BE14" s="7"/>
      <c r="BF14" s="7"/>
      <c r="BG14" s="7"/>
      <c r="BH14" s="7"/>
      <c r="BI14" s="7">
        <f t="shared" si="7"/>
        <v>1</v>
      </c>
      <c r="BJ14" s="7">
        <f t="shared" si="8"/>
        <v>0</v>
      </c>
      <c r="BK14" s="7">
        <f t="shared" si="9"/>
        <v>3</v>
      </c>
      <c r="BL14" s="7">
        <f t="shared" si="10"/>
        <v>0</v>
      </c>
      <c r="BM14" s="7">
        <f t="shared" si="11"/>
        <v>6</v>
      </c>
      <c r="BN14" s="7">
        <f t="shared" si="12"/>
        <v>2</v>
      </c>
      <c r="BO14" s="7"/>
      <c r="BP14" s="7"/>
      <c r="BQ14" s="7"/>
      <c r="BR14" s="7"/>
      <c r="BS14" s="7"/>
      <c r="BT14" s="7"/>
      <c r="BV14" s="1">
        <v>2</v>
      </c>
      <c r="BW14" s="10">
        <f t="shared" ref="BW14:BW27" si="22">SUM($BI$12*BI14,$BK$12*BK14,$BM$12*BM14)</f>
        <v>20.737837837837837</v>
      </c>
      <c r="BX14" s="10">
        <f t="shared" ref="BX14:BX27" si="23">SUM($BJ$12*BJ14,$BL$12*BL14,$BN$12*BN14)</f>
        <v>1.22</v>
      </c>
      <c r="BZ14" s="1" t="str">
        <f t="shared" ref="BZ14:BZ27" si="24">"["&amp;ROUND(BW14,2)&amp;", "&amp;ROUND(BX14,2)&amp;"]"</f>
        <v>[20.74, 1.22]</v>
      </c>
      <c r="CC14" s="1" t="str">
        <f t="shared" ref="CC14:CC27" si="25">BZ14</f>
        <v>[20.74, 1.22]</v>
      </c>
      <c r="CD14" s="1" t="str">
        <f t="shared" si="13"/>
        <v>[34.08, 1.83]</v>
      </c>
      <c r="CE14" s="1" t="str">
        <f t="shared" si="14"/>
        <v>[71.86, 3.05]</v>
      </c>
      <c r="CG14" s="1" t="str">
        <f t="shared" ref="CG14:CG27" si="26">"["&amp;CC14&amp;", "&amp;CD14&amp;", "&amp;CE14&amp;"]"&amp;", "</f>
        <v xml:space="preserve">[[20.74, 1.22], [34.08, 1.83], [71.86, 3.05]], </v>
      </c>
      <c r="CI14" s="147" t="s">
        <v>26</v>
      </c>
      <c r="CJ14" s="152">
        <v>8.7189341366308124</v>
      </c>
      <c r="CK14" s="152">
        <v>8.7198681627362191</v>
      </c>
      <c r="CL14" s="152">
        <v>7.5703545243575832</v>
      </c>
      <c r="CM14" s="152">
        <v>6.8247052461031386</v>
      </c>
      <c r="CN14" s="152">
        <v>6.2015767791610656</v>
      </c>
      <c r="CO14" s="152">
        <v>7.4497288485640754</v>
      </c>
      <c r="CP14" s="152">
        <v>2.4292570358589938</v>
      </c>
      <c r="CQ14" s="152">
        <v>7.9202977499639253</v>
      </c>
      <c r="CR14" s="152">
        <v>1.843091355531834</v>
      </c>
      <c r="CS14" s="152">
        <v>6.9725463422589007</v>
      </c>
      <c r="CT14" s="152">
        <v>0.78738024540476181</v>
      </c>
      <c r="CU14" s="152">
        <v>0.45147510187239837</v>
      </c>
      <c r="CV14" s="161">
        <v>9.5190323023020191</v>
      </c>
      <c r="CW14" s="155">
        <v>5.8569017810501833</v>
      </c>
      <c r="CX14" s="155">
        <v>7.536505884978558</v>
      </c>
      <c r="CY14" s="155">
        <v>0.30132807674345341</v>
      </c>
      <c r="CZ14" s="155">
        <v>3.5558514153826373</v>
      </c>
      <c r="DA14" s="155">
        <v>7.9320009939082166</v>
      </c>
      <c r="DB14" s="155">
        <v>0.76629705925294167</v>
      </c>
      <c r="DC14" s="155">
        <v>3.1302430780782595</v>
      </c>
      <c r="DD14" s="155">
        <v>2.8069999999999999</v>
      </c>
      <c r="DE14" s="155">
        <v>2.7730000000000001</v>
      </c>
      <c r="DF14" s="155">
        <v>5.9059999999999997</v>
      </c>
      <c r="DG14" s="155">
        <v>7.8550000000000004</v>
      </c>
      <c r="DI14" s="122">
        <f t="shared" ref="DI14:DI27" si="27">ROUND(CJ14,3)</f>
        <v>8.7189999999999994</v>
      </c>
      <c r="DJ14" s="122">
        <f t="shared" ref="DJ14:DJ27" si="28">ROUND(CK14,3)</f>
        <v>8.7200000000000006</v>
      </c>
      <c r="DK14" s="122">
        <f t="shared" ref="DK14:DK27" si="29">ROUND(CL14,3)</f>
        <v>7.57</v>
      </c>
      <c r="DL14" s="122">
        <f t="shared" ref="DL14:DL27" si="30">ROUND(CM14,3)</f>
        <v>6.8250000000000002</v>
      </c>
      <c r="DM14" s="122">
        <f t="shared" ref="DM14:DM27" si="31">ROUND(CN14,3)</f>
        <v>6.202</v>
      </c>
      <c r="DN14" s="122">
        <f t="shared" ref="DN14:DN27" si="32">ROUND(CO14,3)</f>
        <v>7.45</v>
      </c>
      <c r="DO14" s="122">
        <f t="shared" ref="DO14:DO27" si="33">ROUND(CP14,3)</f>
        <v>2.4289999999999998</v>
      </c>
      <c r="DP14" s="122">
        <f t="shared" ref="DP14:DP27" si="34">ROUND(CQ14,3)</f>
        <v>7.92</v>
      </c>
      <c r="DQ14" s="122">
        <f t="shared" ref="DQ14:DQ27" si="35">ROUND(CR14,3)</f>
        <v>1.843</v>
      </c>
      <c r="DR14" s="122">
        <f t="shared" ref="DR14:DR27" si="36">ROUND(CS14,3)</f>
        <v>6.9729999999999999</v>
      </c>
      <c r="DS14" s="122">
        <f t="shared" ref="DS14:DS27" si="37">ROUND(CT14,3)</f>
        <v>0.78700000000000003</v>
      </c>
      <c r="DT14" s="122">
        <f t="shared" ref="DT14:DT27" si="38">ROUND(CU14,3)</f>
        <v>0.45100000000000001</v>
      </c>
      <c r="DU14" s="122">
        <f t="shared" ref="DU14:DU27" si="39">ROUND(CV14,3)</f>
        <v>9.5190000000000001</v>
      </c>
      <c r="DV14" s="122">
        <f t="shared" ref="DV14:DV27" si="40">ROUND(CW14,3)</f>
        <v>5.8570000000000002</v>
      </c>
      <c r="DW14" s="122">
        <f t="shared" ref="DW14:DW27" si="41">ROUND(CX14,3)</f>
        <v>7.5369999999999999</v>
      </c>
      <c r="DX14" s="122">
        <f t="shared" ref="DX14:DX27" si="42">ROUND(CY14,3)</f>
        <v>0.30099999999999999</v>
      </c>
      <c r="DY14" s="122">
        <f t="shared" ref="DY14:DY27" si="43">ROUND(CZ14,3)</f>
        <v>3.556</v>
      </c>
      <c r="DZ14" s="122">
        <f t="shared" ref="DZ14:DZ27" si="44">ROUND(DA14,3)</f>
        <v>7.9320000000000004</v>
      </c>
      <c r="EA14" s="122">
        <f t="shared" ref="EA14:EA27" si="45">ROUND(DB14,3)</f>
        <v>0.76600000000000001</v>
      </c>
      <c r="EB14" s="122">
        <f t="shared" ref="EB14:EB27" si="46">ROUND(DC14,3)</f>
        <v>3.13</v>
      </c>
      <c r="EC14" s="122">
        <f t="shared" ref="EC14:EC27" si="47">ROUND(DD14,3)</f>
        <v>2.8069999999999999</v>
      </c>
      <c r="ED14" s="122">
        <f t="shared" ref="ED14:ED27" si="48">ROUND(DE14,3)</f>
        <v>2.7730000000000001</v>
      </c>
      <c r="EE14" s="122">
        <f t="shared" ref="EE14:EE27" si="49">ROUND(DF14,3)</f>
        <v>5.9059999999999997</v>
      </c>
      <c r="EF14" s="122">
        <f t="shared" ref="EF14:EF27" si="50">ROUND(DG14,3)</f>
        <v>7.8550000000000004</v>
      </c>
      <c r="EH14" s="1" t="str">
        <f t="shared" si="16"/>
        <v>[8,719, 8,72, 7,57, 6,825, 6,202, 7,45, 2,429, 7,92, 1,843, 6,973, 0,787, 0,451, 9,519, 5,857, 7,537, 0,301, 3,556, 7,932, 0,766, 3,13, 2,807, 2,773, 5,906, 7,855],</v>
      </c>
    </row>
    <row r="15" spans="1:138" x14ac:dyDescent="0.35">
      <c r="B15" s="12">
        <v>3</v>
      </c>
      <c r="C15" s="61" t="s">
        <v>27</v>
      </c>
      <c r="D15" s="48"/>
      <c r="E15" s="48"/>
      <c r="F15" s="48"/>
      <c r="G15" s="49"/>
      <c r="H15" s="2">
        <v>3237</v>
      </c>
      <c r="I15" s="50">
        <f t="shared" si="17"/>
        <v>5.8737071311921608E-2</v>
      </c>
      <c r="J15" s="51"/>
      <c r="K15" s="52"/>
      <c r="L15" s="52">
        <f t="shared" si="0"/>
        <v>1.2739602428152952</v>
      </c>
      <c r="M15" s="52">
        <f t="shared" si="0"/>
        <v>2.7602471927664731</v>
      </c>
      <c r="N15" s="53">
        <f t="shared" si="0"/>
        <v>8.0683397518533262</v>
      </c>
      <c r="O15" s="54"/>
      <c r="P15" s="126"/>
      <c r="Q15" s="55"/>
      <c r="S15" s="12">
        <v>3</v>
      </c>
      <c r="T15" s="116" t="str">
        <f t="shared" si="18"/>
        <v>Mahalle 3</v>
      </c>
      <c r="U15" s="113"/>
      <c r="V15" s="48"/>
      <c r="W15" s="48"/>
      <c r="X15" s="49"/>
      <c r="Y15" s="2">
        <v>3237</v>
      </c>
      <c r="Z15" s="50">
        <f t="shared" si="19"/>
        <v>5.8737071311921608E-2</v>
      </c>
      <c r="AA15" s="56"/>
      <c r="AB15" s="57"/>
      <c r="AC15" s="57">
        <f t="shared" si="1"/>
        <v>1</v>
      </c>
      <c r="AD15" s="57">
        <f t="shared" si="1"/>
        <v>3</v>
      </c>
      <c r="AE15" s="58">
        <f t="shared" si="2"/>
        <v>8</v>
      </c>
      <c r="AF15" s="59"/>
      <c r="AG15" s="129"/>
      <c r="AH15" s="60"/>
      <c r="AL15" s="7"/>
      <c r="AM15" s="7"/>
      <c r="AN15" s="7"/>
      <c r="AO15" s="7"/>
      <c r="AP15" s="7">
        <f t="shared" si="3"/>
        <v>1</v>
      </c>
      <c r="AQ15" s="7">
        <f t="shared" si="4"/>
        <v>0</v>
      </c>
      <c r="AR15" s="7">
        <f t="shared" si="20"/>
        <v>3</v>
      </c>
      <c r="AS15" s="7">
        <f t="shared" si="21"/>
        <v>0</v>
      </c>
      <c r="AT15" s="1">
        <f t="shared" si="5"/>
        <v>6.4</v>
      </c>
      <c r="AU15" s="1">
        <f t="shared" si="6"/>
        <v>1.6</v>
      </c>
      <c r="BE15" s="7"/>
      <c r="BF15" s="7"/>
      <c r="BG15" s="7"/>
      <c r="BH15" s="7"/>
      <c r="BI15" s="7">
        <f t="shared" si="7"/>
        <v>1</v>
      </c>
      <c r="BJ15" s="7">
        <f t="shared" si="8"/>
        <v>0</v>
      </c>
      <c r="BK15" s="7">
        <f t="shared" si="9"/>
        <v>3</v>
      </c>
      <c r="BL15" s="7">
        <f t="shared" si="10"/>
        <v>0</v>
      </c>
      <c r="BM15" s="7">
        <f t="shared" si="11"/>
        <v>6</v>
      </c>
      <c r="BN15" s="7">
        <f t="shared" si="12"/>
        <v>2</v>
      </c>
      <c r="BO15" s="7"/>
      <c r="BP15" s="7"/>
      <c r="BQ15" s="7"/>
      <c r="BR15" s="7"/>
      <c r="BS15" s="7"/>
      <c r="BT15" s="7"/>
      <c r="BV15" s="1">
        <v>3</v>
      </c>
      <c r="BW15" s="10">
        <f t="shared" si="22"/>
        <v>20.737837837837837</v>
      </c>
      <c r="BX15" s="10">
        <f t="shared" si="23"/>
        <v>1.22</v>
      </c>
      <c r="BZ15" s="1" t="str">
        <f t="shared" si="24"/>
        <v>[20.74, 1.22]</v>
      </c>
      <c r="CC15" s="1" t="str">
        <f t="shared" si="25"/>
        <v>[20.74, 1.22]</v>
      </c>
      <c r="CD15" s="1" t="str">
        <f t="shared" si="13"/>
        <v>[37.78, 1.83]</v>
      </c>
      <c r="CE15" s="1" t="str">
        <f t="shared" si="14"/>
        <v>[74.61, 3.05]</v>
      </c>
      <c r="CG15" s="1" t="str">
        <f t="shared" si="26"/>
        <v xml:space="preserve">[[20.74, 1.22], [37.78, 1.83], [74.61, 3.05]], </v>
      </c>
      <c r="CI15" s="148" t="s">
        <v>27</v>
      </c>
      <c r="CJ15" s="152">
        <v>4.0219761076150409</v>
      </c>
      <c r="CK15" s="152">
        <v>7.7045754249125276</v>
      </c>
      <c r="CL15" s="152">
        <v>6.350321108972226</v>
      </c>
      <c r="CM15" s="152">
        <v>0.8210692763812466</v>
      </c>
      <c r="CN15" s="152">
        <v>5.3246449095656363</v>
      </c>
      <c r="CO15" s="152">
        <v>9.9638482538170763</v>
      </c>
      <c r="CP15" s="152">
        <v>1.1499561656697832</v>
      </c>
      <c r="CQ15" s="152">
        <v>5.8686619091884769</v>
      </c>
      <c r="CR15" s="152">
        <v>8.3437797195392207</v>
      </c>
      <c r="CS15" s="152">
        <v>0.70476777209888986</v>
      </c>
      <c r="CT15" s="152">
        <v>2.4051302130227601</v>
      </c>
      <c r="CU15" s="152">
        <v>7.5671242427847645</v>
      </c>
      <c r="CV15" s="161">
        <v>0.3389881221219726</v>
      </c>
      <c r="CW15" s="155">
        <v>5.7014537257955489</v>
      </c>
      <c r="CX15" s="155">
        <v>7.1549450535190608</v>
      </c>
      <c r="CY15" s="155">
        <v>7.8197481548856569</v>
      </c>
      <c r="CZ15" s="155">
        <v>1.1275072781238604</v>
      </c>
      <c r="DA15" s="155">
        <v>3.1044587403872717</v>
      </c>
      <c r="DB15" s="155">
        <v>4.7869063944043644</v>
      </c>
      <c r="DC15" s="155">
        <v>1.5034906622828725</v>
      </c>
      <c r="DD15" s="155">
        <v>6.1280000000000001</v>
      </c>
      <c r="DE15" s="155">
        <v>4.4390000000000001</v>
      </c>
      <c r="DF15" s="155">
        <v>9.1720000000000006</v>
      </c>
      <c r="DG15" s="155">
        <v>0.34499999999999997</v>
      </c>
      <c r="DI15" s="122">
        <f t="shared" si="27"/>
        <v>4.0220000000000002</v>
      </c>
      <c r="DJ15" s="122">
        <f t="shared" si="28"/>
        <v>7.7050000000000001</v>
      </c>
      <c r="DK15" s="122">
        <f t="shared" si="29"/>
        <v>6.35</v>
      </c>
      <c r="DL15" s="122">
        <f t="shared" si="30"/>
        <v>0.82099999999999995</v>
      </c>
      <c r="DM15" s="122">
        <f t="shared" si="31"/>
        <v>5.3250000000000002</v>
      </c>
      <c r="DN15" s="122">
        <f t="shared" si="32"/>
        <v>9.9640000000000004</v>
      </c>
      <c r="DO15" s="122">
        <f t="shared" si="33"/>
        <v>1.1499999999999999</v>
      </c>
      <c r="DP15" s="122">
        <f t="shared" si="34"/>
        <v>5.8689999999999998</v>
      </c>
      <c r="DQ15" s="122">
        <f t="shared" si="35"/>
        <v>8.3439999999999994</v>
      </c>
      <c r="DR15" s="122">
        <f t="shared" si="36"/>
        <v>0.70499999999999996</v>
      </c>
      <c r="DS15" s="122">
        <f t="shared" si="37"/>
        <v>2.4049999999999998</v>
      </c>
      <c r="DT15" s="122">
        <f t="shared" si="38"/>
        <v>7.5670000000000002</v>
      </c>
      <c r="DU15" s="122">
        <f t="shared" si="39"/>
        <v>0.33900000000000002</v>
      </c>
      <c r="DV15" s="122">
        <f t="shared" si="40"/>
        <v>5.7009999999999996</v>
      </c>
      <c r="DW15" s="122">
        <f t="shared" si="41"/>
        <v>7.1550000000000002</v>
      </c>
      <c r="DX15" s="122">
        <f t="shared" si="42"/>
        <v>7.82</v>
      </c>
      <c r="DY15" s="122">
        <f t="shared" si="43"/>
        <v>1.1279999999999999</v>
      </c>
      <c r="DZ15" s="122">
        <f t="shared" si="44"/>
        <v>3.1040000000000001</v>
      </c>
      <c r="EA15" s="122">
        <f t="shared" si="45"/>
        <v>4.7869999999999999</v>
      </c>
      <c r="EB15" s="122">
        <f t="shared" si="46"/>
        <v>1.5029999999999999</v>
      </c>
      <c r="EC15" s="122">
        <f t="shared" si="47"/>
        <v>6.1280000000000001</v>
      </c>
      <c r="ED15" s="122">
        <f t="shared" si="48"/>
        <v>4.4390000000000001</v>
      </c>
      <c r="EE15" s="122">
        <f t="shared" si="49"/>
        <v>9.1720000000000006</v>
      </c>
      <c r="EF15" s="122">
        <f t="shared" si="50"/>
        <v>0.34499999999999997</v>
      </c>
      <c r="EH15" s="1" t="str">
        <f t="shared" si="16"/>
        <v>[4,022, 7,705, 6,35, 0,821, 5,325, 9,964, 1,15, 5,869, 8,344, 0,705, 2,405, 7,567, 0,339, 5,701, 7,155, 7,82, 1,128, 3,104, 4,787, 1,503, 6,128, 4,439, 9,172, 0,345],</v>
      </c>
    </row>
    <row r="16" spans="1:138" x14ac:dyDescent="0.35">
      <c r="B16" s="12">
        <v>4</v>
      </c>
      <c r="C16" s="61" t="s">
        <v>28</v>
      </c>
      <c r="D16" s="48"/>
      <c r="E16" s="48"/>
      <c r="F16" s="48"/>
      <c r="G16" s="49"/>
      <c r="H16" s="2">
        <v>4216</v>
      </c>
      <c r="I16" s="50">
        <f t="shared" si="17"/>
        <v>7.6501542369805844E-2</v>
      </c>
      <c r="J16" s="51"/>
      <c r="K16" s="52"/>
      <c r="L16" s="52">
        <f t="shared" si="0"/>
        <v>1.6592574555790192</v>
      </c>
      <c r="M16" s="52">
        <f t="shared" si="0"/>
        <v>3.5950578204212085</v>
      </c>
      <c r="N16" s="53">
        <f t="shared" si="0"/>
        <v>10.508532713566149</v>
      </c>
      <c r="O16" s="54"/>
      <c r="P16" s="126"/>
      <c r="Q16" s="55"/>
      <c r="S16" s="12">
        <v>4</v>
      </c>
      <c r="T16" s="116" t="str">
        <f t="shared" si="18"/>
        <v>Mahalle 4</v>
      </c>
      <c r="U16" s="113"/>
      <c r="V16" s="48"/>
      <c r="W16" s="48"/>
      <c r="X16" s="49"/>
      <c r="Y16" s="2">
        <v>4216</v>
      </c>
      <c r="Z16" s="50">
        <f t="shared" si="19"/>
        <v>7.6501542369805844E-2</v>
      </c>
      <c r="AA16" s="56"/>
      <c r="AB16" s="57"/>
      <c r="AC16" s="57">
        <f t="shared" si="1"/>
        <v>2</v>
      </c>
      <c r="AD16" s="57">
        <f t="shared" si="1"/>
        <v>4</v>
      </c>
      <c r="AE16" s="58">
        <f t="shared" si="2"/>
        <v>11</v>
      </c>
      <c r="AF16" s="59"/>
      <c r="AG16" s="129"/>
      <c r="AH16" s="60"/>
      <c r="AL16" s="7"/>
      <c r="AM16" s="7"/>
      <c r="AN16" s="7"/>
      <c r="AO16" s="7"/>
      <c r="AP16" s="7">
        <f t="shared" si="3"/>
        <v>2</v>
      </c>
      <c r="AQ16" s="7">
        <f t="shared" si="4"/>
        <v>0</v>
      </c>
      <c r="AR16" s="7">
        <f t="shared" si="20"/>
        <v>4</v>
      </c>
      <c r="AS16" s="7">
        <f t="shared" si="21"/>
        <v>0</v>
      </c>
      <c r="AT16" s="1">
        <f t="shared" si="5"/>
        <v>8.8000000000000007</v>
      </c>
      <c r="AU16" s="1">
        <f t="shared" si="6"/>
        <v>2.2000000000000002</v>
      </c>
      <c r="BE16" s="7"/>
      <c r="BF16" s="7"/>
      <c r="BG16" s="7"/>
      <c r="BH16" s="7"/>
      <c r="BI16" s="7">
        <f t="shared" si="7"/>
        <v>2</v>
      </c>
      <c r="BJ16" s="7">
        <f t="shared" si="8"/>
        <v>0</v>
      </c>
      <c r="BK16" s="7">
        <f t="shared" si="9"/>
        <v>4</v>
      </c>
      <c r="BL16" s="7">
        <f t="shared" si="10"/>
        <v>0</v>
      </c>
      <c r="BM16" s="7">
        <f t="shared" si="11"/>
        <v>9</v>
      </c>
      <c r="BN16" s="7">
        <f t="shared" si="12"/>
        <v>2</v>
      </c>
      <c r="BO16" s="7"/>
      <c r="BP16" s="7"/>
      <c r="BQ16" s="7"/>
      <c r="BR16" s="7"/>
      <c r="BS16" s="7"/>
      <c r="BT16" s="7"/>
      <c r="BV16" s="1">
        <v>4</v>
      </c>
      <c r="BW16" s="10">
        <f t="shared" si="22"/>
        <v>31.333783783783783</v>
      </c>
      <c r="BX16" s="10">
        <f t="shared" si="23"/>
        <v>1.22</v>
      </c>
      <c r="BZ16" s="1" t="str">
        <f t="shared" si="24"/>
        <v>[31.33, 1.22]</v>
      </c>
      <c r="CC16" s="1" t="str">
        <f t="shared" si="25"/>
        <v>[31.33, 1.22]</v>
      </c>
      <c r="CD16" s="1" t="str">
        <f t="shared" si="13"/>
        <v>[48.38, 2.44]</v>
      </c>
      <c r="CE16" s="1" t="str">
        <f t="shared" si="14"/>
        <v>[96.75, 4.27]</v>
      </c>
      <c r="CG16" s="1" t="str">
        <f t="shared" si="26"/>
        <v xml:space="preserve">[[31.33, 1.22], [48.38, 2.44], [96.75, 4.27]], </v>
      </c>
      <c r="CI16" s="147" t="s">
        <v>28</v>
      </c>
      <c r="CJ16" s="152">
        <v>5.008008120272609</v>
      </c>
      <c r="CK16" s="152">
        <v>0.47935173772548967</v>
      </c>
      <c r="CL16" s="152">
        <v>4.2502084885866669</v>
      </c>
      <c r="CM16" s="152">
        <v>9.1718315934419756</v>
      </c>
      <c r="CN16" s="152">
        <v>0.9368085969412776</v>
      </c>
      <c r="CO16" s="152">
        <v>6.8004563241134832</v>
      </c>
      <c r="CP16" s="152">
        <v>5.5196469032950821</v>
      </c>
      <c r="CQ16" s="152">
        <v>9.511688025177266</v>
      </c>
      <c r="CR16" s="152">
        <v>3.8944141261900023</v>
      </c>
      <c r="CS16" s="152">
        <v>3.0810418424479136</v>
      </c>
      <c r="CT16" s="152">
        <v>6.5322130487673888</v>
      </c>
      <c r="CU16" s="152">
        <v>8.9073429195668758</v>
      </c>
      <c r="CV16" s="161">
        <v>8.4728318036134489</v>
      </c>
      <c r="CW16" s="155">
        <v>9.9049143109525275</v>
      </c>
      <c r="CX16" s="155">
        <v>1.0333925694358093</v>
      </c>
      <c r="CY16" s="155">
        <v>4.5775876658298102</v>
      </c>
      <c r="CZ16" s="155">
        <v>8.2010499905888086</v>
      </c>
      <c r="DA16" s="155">
        <v>9.2538916917077234</v>
      </c>
      <c r="DB16" s="155">
        <v>5.9294257123914118E-2</v>
      </c>
      <c r="DC16" s="155">
        <v>2.3192119097346087E-2</v>
      </c>
      <c r="DD16" s="155">
        <v>0.73499999999999999</v>
      </c>
      <c r="DE16" s="155">
        <v>4.6609999999999996</v>
      </c>
      <c r="DF16" s="155">
        <v>5.9489999999999998</v>
      </c>
      <c r="DG16" s="155">
        <v>7.36</v>
      </c>
      <c r="DI16" s="122">
        <f t="shared" si="27"/>
        <v>5.008</v>
      </c>
      <c r="DJ16" s="122">
        <f t="shared" si="28"/>
        <v>0.47899999999999998</v>
      </c>
      <c r="DK16" s="122">
        <f t="shared" si="29"/>
        <v>4.25</v>
      </c>
      <c r="DL16" s="122">
        <f t="shared" si="30"/>
        <v>9.1720000000000006</v>
      </c>
      <c r="DM16" s="122">
        <f t="shared" si="31"/>
        <v>0.93700000000000006</v>
      </c>
      <c r="DN16" s="122">
        <f t="shared" si="32"/>
        <v>6.8</v>
      </c>
      <c r="DO16" s="122">
        <f t="shared" si="33"/>
        <v>5.52</v>
      </c>
      <c r="DP16" s="122">
        <f t="shared" si="34"/>
        <v>9.5120000000000005</v>
      </c>
      <c r="DQ16" s="122">
        <f t="shared" si="35"/>
        <v>3.8940000000000001</v>
      </c>
      <c r="DR16" s="122">
        <f t="shared" si="36"/>
        <v>3.081</v>
      </c>
      <c r="DS16" s="122">
        <f t="shared" si="37"/>
        <v>6.532</v>
      </c>
      <c r="DT16" s="122">
        <f t="shared" si="38"/>
        <v>8.907</v>
      </c>
      <c r="DU16" s="122">
        <f t="shared" si="39"/>
        <v>8.4730000000000008</v>
      </c>
      <c r="DV16" s="122">
        <f t="shared" si="40"/>
        <v>9.9049999999999994</v>
      </c>
      <c r="DW16" s="122">
        <f t="shared" si="41"/>
        <v>1.0329999999999999</v>
      </c>
      <c r="DX16" s="122">
        <f t="shared" si="42"/>
        <v>4.5780000000000003</v>
      </c>
      <c r="DY16" s="122">
        <f t="shared" si="43"/>
        <v>8.2010000000000005</v>
      </c>
      <c r="DZ16" s="122">
        <f t="shared" si="44"/>
        <v>9.2539999999999996</v>
      </c>
      <c r="EA16" s="122">
        <f t="shared" si="45"/>
        <v>5.8999999999999997E-2</v>
      </c>
      <c r="EB16" s="122">
        <f t="shared" si="46"/>
        <v>2.3E-2</v>
      </c>
      <c r="EC16" s="122">
        <f t="shared" si="47"/>
        <v>0.73499999999999999</v>
      </c>
      <c r="ED16" s="122">
        <f t="shared" si="48"/>
        <v>4.6609999999999996</v>
      </c>
      <c r="EE16" s="122">
        <f t="shared" si="49"/>
        <v>5.9489999999999998</v>
      </c>
      <c r="EF16" s="122">
        <f t="shared" si="50"/>
        <v>7.36</v>
      </c>
      <c r="EH16" s="1" t="str">
        <f t="shared" si="16"/>
        <v>[5,008, 0,479, 4,25, 9,172, 0,937, 6,8, 5,52, 9,512, 3,894, 3,081, 6,532, 8,907, 8,473, 9,905, 1,033, 4,578, 8,201, 9,254, 0,059, 0,023, 0,735, 4,661, 5,949, 7,36],</v>
      </c>
    </row>
    <row r="17" spans="2:138" x14ac:dyDescent="0.35">
      <c r="B17" s="12">
        <v>5</v>
      </c>
      <c r="C17" s="47" t="s">
        <v>29</v>
      </c>
      <c r="D17" s="48"/>
      <c r="E17" s="48"/>
      <c r="F17" s="48"/>
      <c r="G17" s="49"/>
      <c r="H17" s="2">
        <v>3315</v>
      </c>
      <c r="I17" s="50">
        <f t="shared" si="17"/>
        <v>6.0152422427871527E-2</v>
      </c>
      <c r="J17" s="51"/>
      <c r="K17" s="52"/>
      <c r="L17" s="52">
        <f t="shared" si="0"/>
        <v>1.3046580799915675</v>
      </c>
      <c r="M17" s="52">
        <f t="shared" si="0"/>
        <v>2.8267591733150628</v>
      </c>
      <c r="N17" s="53">
        <f t="shared" si="0"/>
        <v>8.2627575771991886</v>
      </c>
      <c r="O17" s="54"/>
      <c r="P17" s="126"/>
      <c r="Q17" s="55"/>
      <c r="S17" s="12">
        <v>5</v>
      </c>
      <c r="T17" s="115" t="str">
        <f t="shared" si="18"/>
        <v>Mahalle 5</v>
      </c>
      <c r="U17" s="113"/>
      <c r="V17" s="48"/>
      <c r="W17" s="48"/>
      <c r="X17" s="49"/>
      <c r="Y17" s="2">
        <v>3315</v>
      </c>
      <c r="Z17" s="50">
        <f t="shared" si="19"/>
        <v>6.0152422427871527E-2</v>
      </c>
      <c r="AA17" s="56"/>
      <c r="AB17" s="57"/>
      <c r="AC17" s="57">
        <f t="shared" si="1"/>
        <v>1</v>
      </c>
      <c r="AD17" s="57">
        <f t="shared" si="1"/>
        <v>3</v>
      </c>
      <c r="AE17" s="58">
        <f t="shared" si="2"/>
        <v>8</v>
      </c>
      <c r="AF17" s="59"/>
      <c r="AG17" s="129"/>
      <c r="AH17" s="60"/>
      <c r="AL17" s="7"/>
      <c r="AM17" s="7"/>
      <c r="AN17" s="7"/>
      <c r="AO17" s="7"/>
      <c r="AP17" s="7">
        <f t="shared" si="3"/>
        <v>1</v>
      </c>
      <c r="AQ17" s="7">
        <f t="shared" si="4"/>
        <v>0</v>
      </c>
      <c r="AR17" s="7">
        <f t="shared" si="20"/>
        <v>3</v>
      </c>
      <c r="AS17" s="7">
        <f t="shared" si="21"/>
        <v>0</v>
      </c>
      <c r="AT17" s="1">
        <f t="shared" si="5"/>
        <v>6.4</v>
      </c>
      <c r="AU17" s="1">
        <f t="shared" si="6"/>
        <v>1.6</v>
      </c>
      <c r="BE17" s="7"/>
      <c r="BF17" s="7"/>
      <c r="BG17" s="7"/>
      <c r="BH17" s="7"/>
      <c r="BI17" s="7">
        <f t="shared" si="7"/>
        <v>1</v>
      </c>
      <c r="BJ17" s="7">
        <f t="shared" si="8"/>
        <v>0</v>
      </c>
      <c r="BK17" s="7">
        <f t="shared" si="9"/>
        <v>3</v>
      </c>
      <c r="BL17" s="7">
        <f t="shared" si="10"/>
        <v>0</v>
      </c>
      <c r="BM17" s="7">
        <f t="shared" si="11"/>
        <v>6</v>
      </c>
      <c r="BN17" s="7">
        <f t="shared" si="12"/>
        <v>2</v>
      </c>
      <c r="BO17" s="7"/>
      <c r="BP17" s="7"/>
      <c r="BQ17" s="7"/>
      <c r="BR17" s="7"/>
      <c r="BS17" s="7"/>
      <c r="BT17" s="7"/>
      <c r="BV17" s="1">
        <v>5</v>
      </c>
      <c r="BW17" s="10">
        <f t="shared" si="22"/>
        <v>20.737837837837837</v>
      </c>
      <c r="BX17" s="10">
        <f t="shared" si="23"/>
        <v>1.22</v>
      </c>
      <c r="BZ17" s="1" t="str">
        <f t="shared" si="24"/>
        <v>[20.74, 1.22]</v>
      </c>
      <c r="CC17" s="1" t="str">
        <f t="shared" si="25"/>
        <v>[20.74, 1.22]</v>
      </c>
      <c r="CD17" s="1" t="str">
        <f t="shared" si="13"/>
        <v>[37.78, 1.83]</v>
      </c>
      <c r="CE17" s="1" t="str">
        <f t="shared" si="14"/>
        <v>[74.61, 3.66]</v>
      </c>
      <c r="CG17" s="1" t="str">
        <f t="shared" si="26"/>
        <v xml:space="preserve">[[20.74, 1.22], [37.78, 1.83], [74.61, 3.66]], </v>
      </c>
      <c r="CI17" s="148" t="s">
        <v>29</v>
      </c>
      <c r="CJ17" s="152">
        <v>7.0920102646079419</v>
      </c>
      <c r="CK17" s="152">
        <v>8.8141358063056625</v>
      </c>
      <c r="CL17" s="152">
        <v>8.0301606624385595</v>
      </c>
      <c r="CM17" s="152">
        <v>1.8345204969520401</v>
      </c>
      <c r="CN17" s="152">
        <v>8.9506507158796929</v>
      </c>
      <c r="CO17" s="152">
        <v>6.8465942089170708</v>
      </c>
      <c r="CP17" s="152">
        <v>5.3872413527606575</v>
      </c>
      <c r="CQ17" s="152">
        <v>4.7576528993570815</v>
      </c>
      <c r="CR17" s="152">
        <v>2.5798688813846118</v>
      </c>
      <c r="CS17" s="152">
        <v>1.7521412411773762</v>
      </c>
      <c r="CT17" s="152">
        <v>7.5293272392481896</v>
      </c>
      <c r="CU17" s="152">
        <v>7.0884644720073773</v>
      </c>
      <c r="CV17" s="161">
        <v>5.0676193341873095</v>
      </c>
      <c r="CW17" s="155">
        <v>7.7852167179739826</v>
      </c>
      <c r="CX17" s="155">
        <v>0.24419108121987998</v>
      </c>
      <c r="CY17" s="155">
        <v>6.1436839938347951</v>
      </c>
      <c r="CZ17" s="155">
        <v>5.6442366872966439</v>
      </c>
      <c r="DA17" s="155">
        <v>5.833328597933086</v>
      </c>
      <c r="DB17" s="155">
        <v>0.57476958510156662</v>
      </c>
      <c r="DC17" s="155">
        <v>9.2371914589268336</v>
      </c>
      <c r="DD17" s="155">
        <v>6.9539999999999997</v>
      </c>
      <c r="DE17" s="155">
        <v>3.6419999999999999</v>
      </c>
      <c r="DF17" s="155">
        <v>4.6470000000000002</v>
      </c>
      <c r="DG17" s="155">
        <v>3.2040000000000002</v>
      </c>
      <c r="DI17" s="122">
        <f t="shared" si="27"/>
        <v>7.0919999999999996</v>
      </c>
      <c r="DJ17" s="122">
        <f t="shared" si="28"/>
        <v>8.8140000000000001</v>
      </c>
      <c r="DK17" s="122">
        <f t="shared" si="29"/>
        <v>8.0299999999999994</v>
      </c>
      <c r="DL17" s="122">
        <f t="shared" si="30"/>
        <v>1.835</v>
      </c>
      <c r="DM17" s="122">
        <f t="shared" si="31"/>
        <v>8.9510000000000005</v>
      </c>
      <c r="DN17" s="122">
        <f t="shared" si="32"/>
        <v>6.8470000000000004</v>
      </c>
      <c r="DO17" s="122">
        <f t="shared" si="33"/>
        <v>5.3869999999999996</v>
      </c>
      <c r="DP17" s="122">
        <f t="shared" si="34"/>
        <v>4.758</v>
      </c>
      <c r="DQ17" s="122">
        <f t="shared" si="35"/>
        <v>2.58</v>
      </c>
      <c r="DR17" s="122">
        <f t="shared" si="36"/>
        <v>1.752</v>
      </c>
      <c r="DS17" s="122">
        <f t="shared" si="37"/>
        <v>7.5289999999999999</v>
      </c>
      <c r="DT17" s="122">
        <f t="shared" si="38"/>
        <v>7.0880000000000001</v>
      </c>
      <c r="DU17" s="122">
        <f t="shared" si="39"/>
        <v>5.0679999999999996</v>
      </c>
      <c r="DV17" s="122">
        <f t="shared" si="40"/>
        <v>7.7850000000000001</v>
      </c>
      <c r="DW17" s="122">
        <f t="shared" si="41"/>
        <v>0.24399999999999999</v>
      </c>
      <c r="DX17" s="122">
        <f t="shared" si="42"/>
        <v>6.1440000000000001</v>
      </c>
      <c r="DY17" s="122">
        <f t="shared" si="43"/>
        <v>5.6440000000000001</v>
      </c>
      <c r="DZ17" s="122">
        <f t="shared" si="44"/>
        <v>5.8330000000000002</v>
      </c>
      <c r="EA17" s="122">
        <f t="shared" si="45"/>
        <v>0.57499999999999996</v>
      </c>
      <c r="EB17" s="122">
        <f t="shared" si="46"/>
        <v>9.2370000000000001</v>
      </c>
      <c r="EC17" s="122">
        <f t="shared" si="47"/>
        <v>6.9539999999999997</v>
      </c>
      <c r="ED17" s="122">
        <f t="shared" si="48"/>
        <v>3.6419999999999999</v>
      </c>
      <c r="EE17" s="122">
        <f t="shared" si="49"/>
        <v>4.6470000000000002</v>
      </c>
      <c r="EF17" s="122">
        <f t="shared" si="50"/>
        <v>3.2040000000000002</v>
      </c>
      <c r="EH17" s="1" t="str">
        <f t="shared" si="16"/>
        <v>[7,092, 8,814, 8,03, 1,835, 8,951, 6,847, 5,387, 4,758, 2,58, 1,752, 7,529, 7,088, 5,068, 7,785, 0,244, 6,144, 5,644, 5,833, 0,575, 9,237, 6,954, 3,642, 4,647, 3,204],</v>
      </c>
    </row>
    <row r="18" spans="2:138" x14ac:dyDescent="0.35">
      <c r="B18" s="12">
        <v>6</v>
      </c>
      <c r="C18" s="61" t="s">
        <v>30</v>
      </c>
      <c r="D18" s="48"/>
      <c r="E18" s="48"/>
      <c r="F18" s="48"/>
      <c r="G18" s="49"/>
      <c r="H18" s="2">
        <v>4046</v>
      </c>
      <c r="I18" s="50">
        <f t="shared" si="17"/>
        <v>7.3416802758120125E-2</v>
      </c>
      <c r="J18" s="51"/>
      <c r="K18" s="52"/>
      <c r="L18" s="52">
        <f t="shared" si="0"/>
        <v>1.592351913015349</v>
      </c>
      <c r="M18" s="52">
        <f t="shared" si="0"/>
        <v>3.4500958115332567</v>
      </c>
      <c r="N18" s="53">
        <f t="shared" si="0"/>
        <v>10.084801555761063</v>
      </c>
      <c r="O18" s="54"/>
      <c r="P18" s="126"/>
      <c r="Q18" s="55"/>
      <c r="S18" s="12">
        <v>6</v>
      </c>
      <c r="T18" s="116" t="str">
        <f t="shared" si="18"/>
        <v>Mahalle 6</v>
      </c>
      <c r="U18" s="113"/>
      <c r="V18" s="48"/>
      <c r="W18" s="48"/>
      <c r="X18" s="49"/>
      <c r="Y18" s="2">
        <v>4046</v>
      </c>
      <c r="Z18" s="50">
        <f t="shared" si="19"/>
        <v>7.3416802758120125E-2</v>
      </c>
      <c r="AA18" s="56"/>
      <c r="AB18" s="57"/>
      <c r="AC18" s="57">
        <f t="shared" si="1"/>
        <v>2</v>
      </c>
      <c r="AD18" s="57">
        <f t="shared" si="1"/>
        <v>3</v>
      </c>
      <c r="AE18" s="58">
        <f t="shared" si="2"/>
        <v>10</v>
      </c>
      <c r="AF18" s="59"/>
      <c r="AG18" s="129"/>
      <c r="AH18" s="60"/>
      <c r="AL18" s="7"/>
      <c r="AM18" s="7"/>
      <c r="AN18" s="7"/>
      <c r="AO18" s="7"/>
      <c r="AP18" s="7">
        <f t="shared" si="3"/>
        <v>2</v>
      </c>
      <c r="AQ18" s="7">
        <f t="shared" si="4"/>
        <v>0</v>
      </c>
      <c r="AR18" s="7">
        <f t="shared" si="20"/>
        <v>3</v>
      </c>
      <c r="AS18" s="7">
        <f t="shared" si="21"/>
        <v>0</v>
      </c>
      <c r="AT18" s="1">
        <f t="shared" si="5"/>
        <v>8</v>
      </c>
      <c r="AU18" s="1">
        <f t="shared" si="6"/>
        <v>2</v>
      </c>
      <c r="BE18" s="7"/>
      <c r="BF18" s="7"/>
      <c r="BG18" s="7"/>
      <c r="BH18" s="7"/>
      <c r="BI18" s="7">
        <f t="shared" si="7"/>
        <v>2</v>
      </c>
      <c r="BJ18" s="7">
        <f t="shared" si="8"/>
        <v>0</v>
      </c>
      <c r="BK18" s="7">
        <f t="shared" si="9"/>
        <v>3</v>
      </c>
      <c r="BL18" s="7">
        <f t="shared" si="10"/>
        <v>0</v>
      </c>
      <c r="BM18" s="7">
        <f t="shared" si="11"/>
        <v>8</v>
      </c>
      <c r="BN18" s="7">
        <f t="shared" si="12"/>
        <v>2</v>
      </c>
      <c r="BO18" s="7"/>
      <c r="BP18" s="7"/>
      <c r="BQ18" s="7"/>
      <c r="BR18" s="7"/>
      <c r="BS18" s="7"/>
      <c r="BT18" s="7"/>
      <c r="BV18" s="1">
        <v>6</v>
      </c>
      <c r="BW18" s="10">
        <f t="shared" si="22"/>
        <v>27.637837837837836</v>
      </c>
      <c r="BX18" s="10">
        <f t="shared" si="23"/>
        <v>1.22</v>
      </c>
      <c r="BZ18" s="1" t="str">
        <f t="shared" si="24"/>
        <v>[27.64, 1.22]</v>
      </c>
      <c r="CC18" s="1" t="str">
        <f t="shared" si="25"/>
        <v>[27.64, 1.22]</v>
      </c>
      <c r="CD18" s="1" t="str">
        <f t="shared" si="13"/>
        <v>[48.38, 1.83]</v>
      </c>
      <c r="CE18" s="1" t="str">
        <f t="shared" si="14"/>
        <v>[92.6, 4.27]</v>
      </c>
      <c r="CG18" s="1" t="str">
        <f t="shared" si="26"/>
        <v xml:space="preserve">[[27.64, 1.22], [48.38, 1.83], [92.6, 4.27]], </v>
      </c>
      <c r="CI18" s="147" t="s">
        <v>30</v>
      </c>
      <c r="CJ18" s="152">
        <v>3.9141305416224617</v>
      </c>
      <c r="CK18" s="152">
        <v>5.6715890622654639</v>
      </c>
      <c r="CL18" s="152">
        <v>1.2938789438958653</v>
      </c>
      <c r="CM18" s="152">
        <v>5.2292698811448304</v>
      </c>
      <c r="CN18" s="152">
        <v>1.0294010233114925</v>
      </c>
      <c r="CO18" s="152">
        <v>7.012935651221377</v>
      </c>
      <c r="CP18" s="152">
        <v>9.5322655915788879</v>
      </c>
      <c r="CQ18" s="152">
        <v>4.4021312692623393</v>
      </c>
      <c r="CR18" s="152">
        <v>4.5500233326011692</v>
      </c>
      <c r="CS18" s="152">
        <v>4.7945251892649656</v>
      </c>
      <c r="CT18" s="152">
        <v>7.9995465190359072</v>
      </c>
      <c r="CU18" s="152">
        <v>4.6779203597533616</v>
      </c>
      <c r="CV18" s="161">
        <v>1.3277157128132722</v>
      </c>
      <c r="CW18" s="155">
        <v>1.0446650714839567</v>
      </c>
      <c r="CX18" s="155">
        <v>0.13306388244447631</v>
      </c>
      <c r="CY18" s="155">
        <v>9.9341977545701141</v>
      </c>
      <c r="CZ18" s="155">
        <v>4.3128814637524213</v>
      </c>
      <c r="DA18" s="155">
        <v>6.2479328409437453</v>
      </c>
      <c r="DB18" s="155">
        <v>5.8410122547699519</v>
      </c>
      <c r="DC18" s="155">
        <v>8.1825760097296847</v>
      </c>
      <c r="DD18" s="155">
        <v>1.9E-2</v>
      </c>
      <c r="DE18" s="155">
        <v>2.97</v>
      </c>
      <c r="DF18" s="155">
        <v>4.7080000000000002</v>
      </c>
      <c r="DG18" s="155">
        <v>6.2329999999999997</v>
      </c>
      <c r="DI18" s="122">
        <f t="shared" si="27"/>
        <v>3.9140000000000001</v>
      </c>
      <c r="DJ18" s="122">
        <f t="shared" si="28"/>
        <v>5.6719999999999997</v>
      </c>
      <c r="DK18" s="122">
        <f t="shared" si="29"/>
        <v>1.294</v>
      </c>
      <c r="DL18" s="122">
        <f t="shared" si="30"/>
        <v>5.2290000000000001</v>
      </c>
      <c r="DM18" s="122">
        <f t="shared" si="31"/>
        <v>1.0289999999999999</v>
      </c>
      <c r="DN18" s="122">
        <f t="shared" si="32"/>
        <v>7.0129999999999999</v>
      </c>
      <c r="DO18" s="122">
        <f t="shared" si="33"/>
        <v>9.532</v>
      </c>
      <c r="DP18" s="122">
        <f t="shared" si="34"/>
        <v>4.4020000000000001</v>
      </c>
      <c r="DQ18" s="122">
        <f t="shared" si="35"/>
        <v>4.55</v>
      </c>
      <c r="DR18" s="122">
        <f t="shared" si="36"/>
        <v>4.7949999999999999</v>
      </c>
      <c r="DS18" s="122">
        <f t="shared" si="37"/>
        <v>8</v>
      </c>
      <c r="DT18" s="122">
        <f t="shared" si="38"/>
        <v>4.6779999999999999</v>
      </c>
      <c r="DU18" s="122">
        <f t="shared" si="39"/>
        <v>1.3280000000000001</v>
      </c>
      <c r="DV18" s="122">
        <f t="shared" si="40"/>
        <v>1.0449999999999999</v>
      </c>
      <c r="DW18" s="122">
        <f t="shared" si="41"/>
        <v>0.13300000000000001</v>
      </c>
      <c r="DX18" s="122">
        <f t="shared" si="42"/>
        <v>9.9339999999999993</v>
      </c>
      <c r="DY18" s="122">
        <f t="shared" si="43"/>
        <v>4.3129999999999997</v>
      </c>
      <c r="DZ18" s="122">
        <f t="shared" si="44"/>
        <v>6.2480000000000002</v>
      </c>
      <c r="EA18" s="122">
        <f t="shared" si="45"/>
        <v>5.8410000000000002</v>
      </c>
      <c r="EB18" s="122">
        <f t="shared" si="46"/>
        <v>8.1829999999999998</v>
      </c>
      <c r="EC18" s="122">
        <f t="shared" si="47"/>
        <v>1.9E-2</v>
      </c>
      <c r="ED18" s="122">
        <f t="shared" si="48"/>
        <v>2.97</v>
      </c>
      <c r="EE18" s="122">
        <f t="shared" si="49"/>
        <v>4.7080000000000002</v>
      </c>
      <c r="EF18" s="122">
        <f t="shared" si="50"/>
        <v>6.2329999999999997</v>
      </c>
      <c r="EH18" s="1" t="str">
        <f t="shared" si="16"/>
        <v>[3,914, 5,672, 1,294, 5,229, 1,029, 7,013, 9,532, 4,402, 4,55, 4,795, 8, 4,678, 1,328, 1,045, 0,133, 9,934, 4,313, 6,248, 5,841, 8,183, 0,019, 2,97, 4,708, 6,233],</v>
      </c>
    </row>
    <row r="19" spans="2:138" x14ac:dyDescent="0.35">
      <c r="B19" s="12">
        <v>7</v>
      </c>
      <c r="C19" s="47" t="s">
        <v>31</v>
      </c>
      <c r="D19" s="48"/>
      <c r="E19" s="48"/>
      <c r="F19" s="48"/>
      <c r="G19" s="49"/>
      <c r="H19" s="2">
        <v>3254</v>
      </c>
      <c r="I19" s="50">
        <f t="shared" si="17"/>
        <v>5.904554527309018E-2</v>
      </c>
      <c r="J19" s="51"/>
      <c r="K19" s="52"/>
      <c r="L19" s="52">
        <f t="shared" si="0"/>
        <v>1.2806507970716623</v>
      </c>
      <c r="M19" s="52">
        <f t="shared" si="0"/>
        <v>2.7747433936552683</v>
      </c>
      <c r="N19" s="53">
        <f t="shared" si="0"/>
        <v>8.1107128676338345</v>
      </c>
      <c r="O19" s="54"/>
      <c r="P19" s="126"/>
      <c r="Q19" s="55"/>
      <c r="S19" s="12">
        <v>7</v>
      </c>
      <c r="T19" s="115" t="str">
        <f t="shared" si="18"/>
        <v>Mahalle 7</v>
      </c>
      <c r="U19" s="113"/>
      <c r="V19" s="48"/>
      <c r="W19" s="48"/>
      <c r="X19" s="49"/>
      <c r="Y19" s="2">
        <v>3254</v>
      </c>
      <c r="Z19" s="50">
        <f t="shared" si="19"/>
        <v>5.904554527309018E-2</v>
      </c>
      <c r="AA19" s="56"/>
      <c r="AB19" s="57"/>
      <c r="AC19" s="57">
        <f t="shared" si="1"/>
        <v>1</v>
      </c>
      <c r="AD19" s="57">
        <f t="shared" si="1"/>
        <v>3</v>
      </c>
      <c r="AE19" s="58">
        <f t="shared" si="2"/>
        <v>8</v>
      </c>
      <c r="AF19" s="59"/>
      <c r="AG19" s="129"/>
      <c r="AH19" s="60"/>
      <c r="AL19" s="7"/>
      <c r="AM19" s="7"/>
      <c r="AN19" s="7"/>
      <c r="AO19" s="7"/>
      <c r="AP19" s="7">
        <f t="shared" si="3"/>
        <v>1</v>
      </c>
      <c r="AQ19" s="7">
        <f t="shared" si="4"/>
        <v>0</v>
      </c>
      <c r="AR19" s="7">
        <f t="shared" si="20"/>
        <v>3</v>
      </c>
      <c r="AS19" s="7">
        <f t="shared" si="21"/>
        <v>0</v>
      </c>
      <c r="AT19" s="1">
        <f t="shared" si="5"/>
        <v>6.4</v>
      </c>
      <c r="AU19" s="1">
        <f t="shared" si="6"/>
        <v>1.6</v>
      </c>
      <c r="BE19" s="7"/>
      <c r="BF19" s="7"/>
      <c r="BG19" s="7"/>
      <c r="BH19" s="7"/>
      <c r="BI19" s="7">
        <f t="shared" si="7"/>
        <v>1</v>
      </c>
      <c r="BJ19" s="7">
        <f t="shared" si="8"/>
        <v>0</v>
      </c>
      <c r="BK19" s="7">
        <f t="shared" si="9"/>
        <v>3</v>
      </c>
      <c r="BL19" s="7">
        <f t="shared" si="10"/>
        <v>0</v>
      </c>
      <c r="BM19" s="7">
        <f t="shared" si="11"/>
        <v>6</v>
      </c>
      <c r="BN19" s="7">
        <f t="shared" si="12"/>
        <v>2</v>
      </c>
      <c r="BO19" s="7"/>
      <c r="BP19" s="7"/>
      <c r="BQ19" s="7"/>
      <c r="BR19" s="7"/>
      <c r="BS19" s="7"/>
      <c r="BT19" s="7"/>
      <c r="BV19" s="1">
        <v>7</v>
      </c>
      <c r="BW19" s="10">
        <f t="shared" si="22"/>
        <v>20.737837837837837</v>
      </c>
      <c r="BX19" s="10">
        <f t="shared" si="23"/>
        <v>1.22</v>
      </c>
      <c r="BZ19" s="1" t="str">
        <f t="shared" si="24"/>
        <v>[20.74, 1.22]</v>
      </c>
      <c r="CC19" s="1" t="str">
        <f t="shared" si="25"/>
        <v>[20.74, 1.22]</v>
      </c>
      <c r="CD19" s="1" t="str">
        <f t="shared" si="13"/>
        <v>[37.78, 1.83]</v>
      </c>
      <c r="CE19" s="1" t="str">
        <f t="shared" si="14"/>
        <v>[74.61, 3.05]</v>
      </c>
      <c r="CG19" s="1" t="str">
        <f t="shared" si="26"/>
        <v xml:space="preserve">[[20.74, 1.22], [37.78, 1.83], [74.61, 3.05]], </v>
      </c>
      <c r="CI19" s="148" t="s">
        <v>31</v>
      </c>
      <c r="CJ19" s="152">
        <v>8.9973468782235511</v>
      </c>
      <c r="CK19" s="152">
        <v>4.7087527153986475</v>
      </c>
      <c r="CL19" s="152">
        <v>8.3712975698096699</v>
      </c>
      <c r="CM19" s="152">
        <v>9.1858527077131509</v>
      </c>
      <c r="CN19" s="152">
        <v>5.8569531606495939</v>
      </c>
      <c r="CO19" s="152">
        <v>9.2966446317834901</v>
      </c>
      <c r="CP19" s="152">
        <v>3.014507603980876</v>
      </c>
      <c r="CQ19" s="152">
        <v>1.4014480000526719</v>
      </c>
      <c r="CR19" s="152">
        <v>5.7604864825459927</v>
      </c>
      <c r="CS19" s="152">
        <v>0.34394365634308532</v>
      </c>
      <c r="CT19" s="152">
        <v>9.7478538618368695</v>
      </c>
      <c r="CU19" s="152">
        <v>6.5849794863342117</v>
      </c>
      <c r="CV19" s="161">
        <v>7.9664148724407724</v>
      </c>
      <c r="CW19" s="155">
        <v>7.7255176910747867</v>
      </c>
      <c r="CX19" s="155">
        <v>6.7477144680803338</v>
      </c>
      <c r="CY19" s="155">
        <v>6.2050752265702283</v>
      </c>
      <c r="CZ19" s="155">
        <v>9.3775889438776581</v>
      </c>
      <c r="DA19" s="155">
        <v>5.7171821839808548</v>
      </c>
      <c r="DB19" s="155">
        <v>5.5889559593559426</v>
      </c>
      <c r="DC19" s="155">
        <v>7.042537735781929</v>
      </c>
      <c r="DD19" s="155">
        <v>0.48899999999999999</v>
      </c>
      <c r="DE19" s="155">
        <v>8.1709999999999994</v>
      </c>
      <c r="DF19" s="155">
        <v>1.095</v>
      </c>
      <c r="DG19" s="155">
        <v>4.742</v>
      </c>
      <c r="DI19" s="122">
        <f t="shared" si="27"/>
        <v>8.9969999999999999</v>
      </c>
      <c r="DJ19" s="122">
        <f t="shared" si="28"/>
        <v>4.7089999999999996</v>
      </c>
      <c r="DK19" s="122">
        <f t="shared" si="29"/>
        <v>8.3710000000000004</v>
      </c>
      <c r="DL19" s="122">
        <f t="shared" si="30"/>
        <v>9.1859999999999999</v>
      </c>
      <c r="DM19" s="122">
        <f t="shared" si="31"/>
        <v>5.8570000000000002</v>
      </c>
      <c r="DN19" s="122">
        <f t="shared" si="32"/>
        <v>9.2970000000000006</v>
      </c>
      <c r="DO19" s="122">
        <f t="shared" si="33"/>
        <v>3.0150000000000001</v>
      </c>
      <c r="DP19" s="122">
        <f t="shared" si="34"/>
        <v>1.401</v>
      </c>
      <c r="DQ19" s="122">
        <f t="shared" si="35"/>
        <v>5.76</v>
      </c>
      <c r="DR19" s="122">
        <f t="shared" si="36"/>
        <v>0.34399999999999997</v>
      </c>
      <c r="DS19" s="122">
        <f t="shared" si="37"/>
        <v>9.7479999999999993</v>
      </c>
      <c r="DT19" s="122">
        <f t="shared" si="38"/>
        <v>6.585</v>
      </c>
      <c r="DU19" s="122">
        <f t="shared" si="39"/>
        <v>7.9660000000000002</v>
      </c>
      <c r="DV19" s="122">
        <f t="shared" si="40"/>
        <v>7.726</v>
      </c>
      <c r="DW19" s="122">
        <f t="shared" si="41"/>
        <v>6.7480000000000002</v>
      </c>
      <c r="DX19" s="122">
        <f t="shared" si="42"/>
        <v>6.2050000000000001</v>
      </c>
      <c r="DY19" s="122">
        <f t="shared" si="43"/>
        <v>9.3780000000000001</v>
      </c>
      <c r="DZ19" s="122">
        <f t="shared" si="44"/>
        <v>5.7169999999999996</v>
      </c>
      <c r="EA19" s="122">
        <f t="shared" si="45"/>
        <v>5.5890000000000004</v>
      </c>
      <c r="EB19" s="122">
        <f t="shared" si="46"/>
        <v>7.0430000000000001</v>
      </c>
      <c r="EC19" s="122">
        <f t="shared" si="47"/>
        <v>0.48899999999999999</v>
      </c>
      <c r="ED19" s="122">
        <f t="shared" si="48"/>
        <v>8.1709999999999994</v>
      </c>
      <c r="EE19" s="122">
        <f t="shared" si="49"/>
        <v>1.095</v>
      </c>
      <c r="EF19" s="122">
        <f t="shared" si="50"/>
        <v>4.742</v>
      </c>
      <c r="EH19" s="1" t="str">
        <f t="shared" si="16"/>
        <v>[8,997, 4,709, 8,371, 9,186, 5,857, 9,297, 3,015, 1,401, 5,76, 0,344, 9,748, 6,585, 7,966, 7,726, 6,748, 6,205, 9,378, 5,717, 5,589, 7,043, 0,489, 8,171, 1,095, 4,742],</v>
      </c>
    </row>
    <row r="20" spans="2:138" x14ac:dyDescent="0.35">
      <c r="B20" s="12">
        <v>8</v>
      </c>
      <c r="C20" s="61" t="s">
        <v>32</v>
      </c>
      <c r="D20" s="48"/>
      <c r="E20" s="48"/>
      <c r="F20" s="48"/>
      <c r="G20" s="49"/>
      <c r="H20" s="2">
        <v>4266</v>
      </c>
      <c r="I20" s="50">
        <f t="shared" si="17"/>
        <v>7.7408818726183992E-2</v>
      </c>
      <c r="J20" s="51"/>
      <c r="K20" s="52"/>
      <c r="L20" s="52">
        <f t="shared" si="0"/>
        <v>1.6789355563330397</v>
      </c>
      <c r="M20" s="52">
        <f t="shared" si="0"/>
        <v>3.6376937053882532</v>
      </c>
      <c r="N20" s="53">
        <f t="shared" si="0"/>
        <v>10.633159524685292</v>
      </c>
      <c r="O20" s="54"/>
      <c r="P20" s="126"/>
      <c r="Q20" s="55"/>
      <c r="S20" s="12">
        <v>8</v>
      </c>
      <c r="T20" s="116" t="str">
        <f t="shared" si="18"/>
        <v>Mahalle 8</v>
      </c>
      <c r="U20" s="113"/>
      <c r="V20" s="48"/>
      <c r="W20" s="48"/>
      <c r="X20" s="49"/>
      <c r="Y20" s="2">
        <v>4266</v>
      </c>
      <c r="Z20" s="50">
        <f t="shared" si="19"/>
        <v>7.7408818726183992E-2</v>
      </c>
      <c r="AA20" s="56"/>
      <c r="AB20" s="57"/>
      <c r="AC20" s="57">
        <f t="shared" si="1"/>
        <v>2</v>
      </c>
      <c r="AD20" s="57">
        <f t="shared" si="1"/>
        <v>4</v>
      </c>
      <c r="AE20" s="58">
        <f t="shared" si="2"/>
        <v>11</v>
      </c>
      <c r="AF20" s="59"/>
      <c r="AG20" s="129"/>
      <c r="AH20" s="60"/>
      <c r="AL20" s="7"/>
      <c r="AM20" s="7"/>
      <c r="AN20" s="7"/>
      <c r="AO20" s="7"/>
      <c r="AP20" s="7">
        <f t="shared" si="3"/>
        <v>2</v>
      </c>
      <c r="AQ20" s="7">
        <f t="shared" si="4"/>
        <v>0</v>
      </c>
      <c r="AR20" s="7">
        <f t="shared" si="20"/>
        <v>4</v>
      </c>
      <c r="AS20" s="7">
        <f t="shared" si="21"/>
        <v>0</v>
      </c>
      <c r="AT20" s="1">
        <f t="shared" si="5"/>
        <v>8.8000000000000007</v>
      </c>
      <c r="AU20" s="1">
        <f t="shared" si="6"/>
        <v>2.2000000000000002</v>
      </c>
      <c r="BE20" s="7"/>
      <c r="BF20" s="7"/>
      <c r="BG20" s="7"/>
      <c r="BH20" s="7"/>
      <c r="BI20" s="7">
        <f t="shared" si="7"/>
        <v>2</v>
      </c>
      <c r="BJ20" s="7">
        <f t="shared" si="8"/>
        <v>0</v>
      </c>
      <c r="BK20" s="7">
        <f t="shared" si="9"/>
        <v>4</v>
      </c>
      <c r="BL20" s="7">
        <f t="shared" si="10"/>
        <v>0</v>
      </c>
      <c r="BM20" s="7">
        <f t="shared" si="11"/>
        <v>9</v>
      </c>
      <c r="BN20" s="7">
        <f t="shared" si="12"/>
        <v>2</v>
      </c>
      <c r="BO20" s="7"/>
      <c r="BP20" s="7"/>
      <c r="BQ20" s="7"/>
      <c r="BR20" s="7"/>
      <c r="BS20" s="7"/>
      <c r="BT20" s="7"/>
      <c r="BV20" s="1">
        <v>8</v>
      </c>
      <c r="BW20" s="10">
        <f t="shared" si="22"/>
        <v>31.333783783783783</v>
      </c>
      <c r="BX20" s="10">
        <f t="shared" si="23"/>
        <v>1.22</v>
      </c>
      <c r="BZ20" s="1" t="str">
        <f t="shared" si="24"/>
        <v>[31.33, 1.22]</v>
      </c>
      <c r="CC20" s="1" t="str">
        <f t="shared" si="25"/>
        <v>[31.33, 1.22]</v>
      </c>
      <c r="CD20" s="1" t="str">
        <f t="shared" si="13"/>
        <v>[48.38, 2.44]</v>
      </c>
      <c r="CE20" s="1" t="str">
        <f t="shared" si="14"/>
        <v>[96.75, 4.27]</v>
      </c>
      <c r="CG20" s="1" t="str">
        <f t="shared" si="26"/>
        <v xml:space="preserve">[[31.33, 1.22], [48.38, 2.44], [96.75, 4.27]], </v>
      </c>
      <c r="CI20" s="147" t="s">
        <v>32</v>
      </c>
      <c r="CJ20" s="152">
        <v>7.3797678458703668</v>
      </c>
      <c r="CK20" s="152">
        <v>2.5677672342437408</v>
      </c>
      <c r="CL20" s="152">
        <v>3.0892187236483295</v>
      </c>
      <c r="CM20" s="152">
        <v>5.841227177683372</v>
      </c>
      <c r="CN20" s="152">
        <v>9.5290918370332669</v>
      </c>
      <c r="CO20" s="152">
        <v>8.009172500076323</v>
      </c>
      <c r="CP20" s="152">
        <v>5.4580070285179083</v>
      </c>
      <c r="CQ20" s="152">
        <v>6.4887742305933696</v>
      </c>
      <c r="CR20" s="152">
        <v>6.4823045737158624</v>
      </c>
      <c r="CS20" s="152">
        <v>8.115240295563444</v>
      </c>
      <c r="CT20" s="152">
        <v>4.2073784234744558</v>
      </c>
      <c r="CU20" s="152">
        <v>8.7360437846727788</v>
      </c>
      <c r="CV20" s="161">
        <v>0.79084414723000318</v>
      </c>
      <c r="CW20" s="155">
        <v>9.552248554226221</v>
      </c>
      <c r="CX20" s="155">
        <v>6.9721001695030616</v>
      </c>
      <c r="CY20" s="155">
        <v>3.737957755235537</v>
      </c>
      <c r="CZ20" s="155">
        <v>3.2997242060533893</v>
      </c>
      <c r="DA20" s="155">
        <v>4.0352624777452251</v>
      </c>
      <c r="DB20" s="155">
        <v>7.2283251753441817</v>
      </c>
      <c r="DC20" s="155">
        <v>3.8045517283234243</v>
      </c>
      <c r="DD20" s="155">
        <v>5.7309999999999999</v>
      </c>
      <c r="DE20" s="155">
        <v>4.7670000000000003</v>
      </c>
      <c r="DF20" s="155">
        <v>5.173</v>
      </c>
      <c r="DG20" s="155">
        <v>4.7240000000000002</v>
      </c>
      <c r="DI20" s="122">
        <f t="shared" si="27"/>
        <v>7.38</v>
      </c>
      <c r="DJ20" s="122">
        <f t="shared" si="28"/>
        <v>2.5680000000000001</v>
      </c>
      <c r="DK20" s="122">
        <f t="shared" si="29"/>
        <v>3.089</v>
      </c>
      <c r="DL20" s="122">
        <f t="shared" si="30"/>
        <v>5.8410000000000002</v>
      </c>
      <c r="DM20" s="122">
        <f t="shared" si="31"/>
        <v>9.5289999999999999</v>
      </c>
      <c r="DN20" s="122">
        <f t="shared" si="32"/>
        <v>8.0090000000000003</v>
      </c>
      <c r="DO20" s="122">
        <f t="shared" si="33"/>
        <v>5.4580000000000002</v>
      </c>
      <c r="DP20" s="122">
        <f t="shared" si="34"/>
        <v>6.4889999999999999</v>
      </c>
      <c r="DQ20" s="122">
        <f t="shared" si="35"/>
        <v>6.4820000000000002</v>
      </c>
      <c r="DR20" s="122">
        <f t="shared" si="36"/>
        <v>8.1150000000000002</v>
      </c>
      <c r="DS20" s="122">
        <f t="shared" si="37"/>
        <v>4.2069999999999999</v>
      </c>
      <c r="DT20" s="122">
        <f t="shared" si="38"/>
        <v>8.7360000000000007</v>
      </c>
      <c r="DU20" s="122">
        <f t="shared" si="39"/>
        <v>0.79100000000000004</v>
      </c>
      <c r="DV20" s="122">
        <f t="shared" si="40"/>
        <v>9.5519999999999996</v>
      </c>
      <c r="DW20" s="122">
        <f t="shared" si="41"/>
        <v>6.9720000000000004</v>
      </c>
      <c r="DX20" s="122">
        <f t="shared" si="42"/>
        <v>3.738</v>
      </c>
      <c r="DY20" s="122">
        <f t="shared" si="43"/>
        <v>3.3</v>
      </c>
      <c r="DZ20" s="122">
        <f t="shared" si="44"/>
        <v>4.0350000000000001</v>
      </c>
      <c r="EA20" s="122">
        <f t="shared" si="45"/>
        <v>7.2279999999999998</v>
      </c>
      <c r="EB20" s="122">
        <f t="shared" si="46"/>
        <v>3.8050000000000002</v>
      </c>
      <c r="EC20" s="122">
        <f t="shared" si="47"/>
        <v>5.7309999999999999</v>
      </c>
      <c r="ED20" s="122">
        <f t="shared" si="48"/>
        <v>4.7670000000000003</v>
      </c>
      <c r="EE20" s="122">
        <f t="shared" si="49"/>
        <v>5.173</v>
      </c>
      <c r="EF20" s="122">
        <f t="shared" si="50"/>
        <v>4.7240000000000002</v>
      </c>
      <c r="EH20" s="1" t="str">
        <f t="shared" si="16"/>
        <v>[7,38, 2,568, 3,089, 5,841, 9,529, 8,009, 5,458, 6,489, 6,482, 8,115, 4,207, 8,736, 0,791, 9,552, 6,972, 3,738, 3,3, 4,035, 7,228, 3,805, 5,731, 4,767, 5,173, 4,724],</v>
      </c>
    </row>
    <row r="21" spans="2:138" x14ac:dyDescent="0.35">
      <c r="B21" s="12">
        <v>9</v>
      </c>
      <c r="C21" s="47" t="s">
        <v>33</v>
      </c>
      <c r="D21" s="48"/>
      <c r="E21" s="48"/>
      <c r="F21" s="48"/>
      <c r="G21" s="49"/>
      <c r="H21" s="2">
        <v>3135</v>
      </c>
      <c r="I21" s="50">
        <f t="shared" si="17"/>
        <v>5.6886227544910177E-2</v>
      </c>
      <c r="J21" s="51"/>
      <c r="K21" s="52"/>
      <c r="L21" s="52">
        <f t="shared" si="0"/>
        <v>1.2338169172770932</v>
      </c>
      <c r="M21" s="52">
        <f t="shared" si="0"/>
        <v>2.6732699874337023</v>
      </c>
      <c r="N21" s="53">
        <f t="shared" si="0"/>
        <v>7.8141010571702738</v>
      </c>
      <c r="O21" s="54"/>
      <c r="P21" s="126"/>
      <c r="Q21" s="55"/>
      <c r="S21" s="12">
        <v>9</v>
      </c>
      <c r="T21" s="115" t="str">
        <f t="shared" si="18"/>
        <v>Mahalle 9</v>
      </c>
      <c r="U21" s="113"/>
      <c r="V21" s="48"/>
      <c r="W21" s="48"/>
      <c r="X21" s="49"/>
      <c r="Y21" s="2">
        <v>3135</v>
      </c>
      <c r="Z21" s="50">
        <f t="shared" si="19"/>
        <v>5.6886227544910177E-2</v>
      </c>
      <c r="AA21" s="56"/>
      <c r="AB21" s="57"/>
      <c r="AC21" s="57">
        <f t="shared" si="1"/>
        <v>1</v>
      </c>
      <c r="AD21" s="57">
        <f t="shared" si="1"/>
        <v>3</v>
      </c>
      <c r="AE21" s="58">
        <f t="shared" si="2"/>
        <v>8</v>
      </c>
      <c r="AF21" s="59"/>
      <c r="AG21" s="129"/>
      <c r="AH21" s="60"/>
      <c r="AL21" s="7"/>
      <c r="AM21" s="7"/>
      <c r="AN21" s="7"/>
      <c r="AO21" s="7"/>
      <c r="AP21" s="7">
        <f t="shared" si="3"/>
        <v>1</v>
      </c>
      <c r="AQ21" s="7">
        <f t="shared" si="4"/>
        <v>0</v>
      </c>
      <c r="AR21" s="7">
        <f t="shared" si="20"/>
        <v>3</v>
      </c>
      <c r="AS21" s="7">
        <f t="shared" si="21"/>
        <v>0</v>
      </c>
      <c r="AT21" s="1">
        <f t="shared" si="5"/>
        <v>6.4</v>
      </c>
      <c r="AU21" s="1">
        <f t="shared" si="6"/>
        <v>1.6</v>
      </c>
      <c r="BE21" s="7"/>
      <c r="BF21" s="7"/>
      <c r="BG21" s="7"/>
      <c r="BH21" s="7"/>
      <c r="BI21" s="7">
        <f t="shared" si="7"/>
        <v>1</v>
      </c>
      <c r="BJ21" s="7">
        <f t="shared" si="8"/>
        <v>0</v>
      </c>
      <c r="BK21" s="7">
        <f t="shared" si="9"/>
        <v>3</v>
      </c>
      <c r="BL21" s="7">
        <f t="shared" si="10"/>
        <v>0</v>
      </c>
      <c r="BM21" s="7">
        <f t="shared" si="11"/>
        <v>6</v>
      </c>
      <c r="BN21" s="7">
        <f t="shared" si="12"/>
        <v>2</v>
      </c>
      <c r="BO21" s="7"/>
      <c r="BP21" s="7"/>
      <c r="BQ21" s="7"/>
      <c r="BR21" s="7"/>
      <c r="BS21" s="7"/>
      <c r="BT21" s="7"/>
      <c r="BV21" s="1">
        <v>9</v>
      </c>
      <c r="BW21" s="10">
        <f t="shared" si="22"/>
        <v>20.737837837837837</v>
      </c>
      <c r="BX21" s="10">
        <f t="shared" si="23"/>
        <v>1.22</v>
      </c>
      <c r="BZ21" s="1" t="str">
        <f t="shared" si="24"/>
        <v>[20.74, 1.22]</v>
      </c>
      <c r="CC21" s="1" t="str">
        <f t="shared" si="25"/>
        <v>[20.74, 1.22]</v>
      </c>
      <c r="CD21" s="1" t="str">
        <f t="shared" si="13"/>
        <v>[35.03, 1.83]</v>
      </c>
      <c r="CE21" s="1" t="str">
        <f t="shared" si="14"/>
        <v>[71.86, 3.05]</v>
      </c>
      <c r="CG21" s="1" t="str">
        <f t="shared" si="26"/>
        <v xml:space="preserve">[[20.74, 1.22], [35.03, 1.83], [71.86, 3.05]], </v>
      </c>
      <c r="CI21" s="148" t="s">
        <v>33</v>
      </c>
      <c r="CJ21" s="152">
        <v>6.2647303727963912</v>
      </c>
      <c r="CK21" s="152">
        <v>8.639917172994986</v>
      </c>
      <c r="CL21" s="152">
        <v>8.8451324387080845</v>
      </c>
      <c r="CM21" s="152">
        <v>9.4453814902827986</v>
      </c>
      <c r="CN21" s="152">
        <v>5.5531638648147847</v>
      </c>
      <c r="CO21" s="152">
        <v>4.1856704035644432</v>
      </c>
      <c r="CP21" s="152">
        <v>6.801375713697996</v>
      </c>
      <c r="CQ21" s="152">
        <v>8.277760106139155</v>
      </c>
      <c r="CR21" s="152">
        <v>8.1826780952045084</v>
      </c>
      <c r="CS21" s="152">
        <v>5.2056720116558388</v>
      </c>
      <c r="CT21" s="152">
        <v>2.5377059419760037</v>
      </c>
      <c r="CU21" s="152">
        <v>1.7493943105456056</v>
      </c>
      <c r="CV21" s="161">
        <v>3.3780010914763348</v>
      </c>
      <c r="CW21" s="155">
        <v>6.6097873808749643</v>
      </c>
      <c r="CX21" s="155">
        <v>4.8021423171263411</v>
      </c>
      <c r="CY21" s="155">
        <v>7.7717566447980868</v>
      </c>
      <c r="CZ21" s="155">
        <v>3.5401227679692946</v>
      </c>
      <c r="DA21" s="155">
        <v>5.0745175164694087</v>
      </c>
      <c r="DB21" s="155">
        <v>1.9821511456643515</v>
      </c>
      <c r="DC21" s="155">
        <v>9.0404945126780749</v>
      </c>
      <c r="DD21" s="155">
        <v>1.415</v>
      </c>
      <c r="DE21" s="155">
        <v>4.782</v>
      </c>
      <c r="DF21" s="155">
        <v>7.3730000000000002</v>
      </c>
      <c r="DG21" s="155">
        <v>3.8490000000000002</v>
      </c>
      <c r="DI21" s="122">
        <f t="shared" si="27"/>
        <v>6.2649999999999997</v>
      </c>
      <c r="DJ21" s="122">
        <f t="shared" si="28"/>
        <v>8.64</v>
      </c>
      <c r="DK21" s="122">
        <f t="shared" si="29"/>
        <v>8.8450000000000006</v>
      </c>
      <c r="DL21" s="122">
        <f t="shared" si="30"/>
        <v>9.4450000000000003</v>
      </c>
      <c r="DM21" s="122">
        <f t="shared" si="31"/>
        <v>5.5529999999999999</v>
      </c>
      <c r="DN21" s="122">
        <f t="shared" si="32"/>
        <v>4.1859999999999999</v>
      </c>
      <c r="DO21" s="122">
        <f t="shared" si="33"/>
        <v>6.8010000000000002</v>
      </c>
      <c r="DP21" s="122">
        <f t="shared" si="34"/>
        <v>8.2780000000000005</v>
      </c>
      <c r="DQ21" s="122">
        <f t="shared" si="35"/>
        <v>8.1829999999999998</v>
      </c>
      <c r="DR21" s="122">
        <f t="shared" si="36"/>
        <v>5.2060000000000004</v>
      </c>
      <c r="DS21" s="122">
        <f t="shared" si="37"/>
        <v>2.5379999999999998</v>
      </c>
      <c r="DT21" s="122">
        <f t="shared" si="38"/>
        <v>1.7490000000000001</v>
      </c>
      <c r="DU21" s="122">
        <f t="shared" si="39"/>
        <v>3.3780000000000001</v>
      </c>
      <c r="DV21" s="122">
        <f t="shared" si="40"/>
        <v>6.61</v>
      </c>
      <c r="DW21" s="122">
        <f t="shared" si="41"/>
        <v>4.8019999999999996</v>
      </c>
      <c r="DX21" s="122">
        <f t="shared" si="42"/>
        <v>7.7720000000000002</v>
      </c>
      <c r="DY21" s="122">
        <f t="shared" si="43"/>
        <v>3.54</v>
      </c>
      <c r="DZ21" s="122">
        <f t="shared" si="44"/>
        <v>5.0750000000000002</v>
      </c>
      <c r="EA21" s="122">
        <f t="shared" si="45"/>
        <v>1.982</v>
      </c>
      <c r="EB21" s="122">
        <f t="shared" si="46"/>
        <v>9.0399999999999991</v>
      </c>
      <c r="EC21" s="122">
        <f t="shared" si="47"/>
        <v>1.415</v>
      </c>
      <c r="ED21" s="122">
        <f t="shared" si="48"/>
        <v>4.782</v>
      </c>
      <c r="EE21" s="122">
        <f t="shared" si="49"/>
        <v>7.3730000000000002</v>
      </c>
      <c r="EF21" s="122">
        <f t="shared" si="50"/>
        <v>3.8490000000000002</v>
      </c>
      <c r="EH21" s="1" t="str">
        <f t="shared" si="16"/>
        <v>[6,265, 8,64, 8,845, 9,445, 5,553, 4,186, 6,801, 8,278, 8,183, 5,206, 2,538, 1,749, 3,378, 6,61, 4,802, 7,772, 3,54, 5,075, 1,982, 9,04, 1,415, 4,782, 7,373, 3,849],</v>
      </c>
    </row>
    <row r="22" spans="2:138" x14ac:dyDescent="0.35">
      <c r="B22" s="12">
        <v>10</v>
      </c>
      <c r="C22" s="61" t="s">
        <v>34</v>
      </c>
      <c r="D22" s="48"/>
      <c r="E22" s="48"/>
      <c r="F22" s="48"/>
      <c r="G22" s="49"/>
      <c r="H22" s="2">
        <v>3201</v>
      </c>
      <c r="I22" s="50">
        <f t="shared" si="17"/>
        <v>5.8083832335329343E-2</v>
      </c>
      <c r="J22" s="51"/>
      <c r="K22" s="52"/>
      <c r="L22" s="52">
        <f t="shared" si="0"/>
        <v>1.2597920102724005</v>
      </c>
      <c r="M22" s="52">
        <f t="shared" si="0"/>
        <v>2.7295493555902013</v>
      </c>
      <c r="N22" s="53">
        <f t="shared" si="0"/>
        <v>7.9786084478475434</v>
      </c>
      <c r="O22" s="54"/>
      <c r="P22" s="126"/>
      <c r="Q22" s="55"/>
      <c r="S22" s="12">
        <v>10</v>
      </c>
      <c r="T22" s="116" t="str">
        <f t="shared" si="18"/>
        <v>Mahalle 10</v>
      </c>
      <c r="U22" s="113"/>
      <c r="V22" s="48"/>
      <c r="W22" s="48"/>
      <c r="X22" s="49"/>
      <c r="Y22" s="2">
        <v>3201</v>
      </c>
      <c r="Z22" s="50">
        <f t="shared" si="19"/>
        <v>5.8083832335329343E-2</v>
      </c>
      <c r="AA22" s="56"/>
      <c r="AB22" s="57"/>
      <c r="AC22" s="57">
        <f t="shared" si="1"/>
        <v>1</v>
      </c>
      <c r="AD22" s="57">
        <f t="shared" si="1"/>
        <v>3</v>
      </c>
      <c r="AE22" s="58">
        <f t="shared" si="2"/>
        <v>8</v>
      </c>
      <c r="AF22" s="59"/>
      <c r="AG22" s="129"/>
      <c r="AH22" s="60"/>
      <c r="AL22" s="7"/>
      <c r="AM22" s="7"/>
      <c r="AN22" s="7"/>
      <c r="AO22" s="7"/>
      <c r="AP22" s="7">
        <f t="shared" si="3"/>
        <v>1</v>
      </c>
      <c r="AQ22" s="7">
        <f t="shared" si="4"/>
        <v>0</v>
      </c>
      <c r="AR22" s="7">
        <f t="shared" si="20"/>
        <v>3</v>
      </c>
      <c r="AS22" s="7">
        <f t="shared" si="21"/>
        <v>0</v>
      </c>
      <c r="AT22" s="1">
        <f t="shared" si="5"/>
        <v>6.4</v>
      </c>
      <c r="AU22" s="1">
        <f t="shared" si="6"/>
        <v>1.6</v>
      </c>
      <c r="BE22" s="7"/>
      <c r="BF22" s="7"/>
      <c r="BG22" s="7"/>
      <c r="BH22" s="7"/>
      <c r="BI22" s="7">
        <f t="shared" si="7"/>
        <v>1</v>
      </c>
      <c r="BJ22" s="7">
        <f t="shared" si="8"/>
        <v>0</v>
      </c>
      <c r="BK22" s="7">
        <f t="shared" si="9"/>
        <v>3</v>
      </c>
      <c r="BL22" s="7">
        <f t="shared" si="10"/>
        <v>0</v>
      </c>
      <c r="BM22" s="7">
        <f t="shared" si="11"/>
        <v>6</v>
      </c>
      <c r="BN22" s="7">
        <f t="shared" si="12"/>
        <v>2</v>
      </c>
      <c r="BO22" s="7"/>
      <c r="BP22" s="7"/>
      <c r="BQ22" s="7"/>
      <c r="BR22" s="7"/>
      <c r="BS22" s="7"/>
      <c r="BT22" s="7"/>
      <c r="BV22" s="1">
        <v>10</v>
      </c>
      <c r="BW22" s="10">
        <f t="shared" si="22"/>
        <v>20.737837837837837</v>
      </c>
      <c r="BX22" s="10">
        <f t="shared" si="23"/>
        <v>1.22</v>
      </c>
      <c r="BZ22" s="1" t="str">
        <f t="shared" si="24"/>
        <v>[20.74, 1.22]</v>
      </c>
      <c r="CC22" s="1" t="str">
        <f t="shared" si="25"/>
        <v>[20.74, 1.22]</v>
      </c>
      <c r="CD22" s="1" t="str">
        <f t="shared" si="13"/>
        <v>[37.78, 1.83]</v>
      </c>
      <c r="CE22" s="1" t="str">
        <f t="shared" si="14"/>
        <v>[74.61, 3.05]</v>
      </c>
      <c r="CG22" s="1" t="str">
        <f t="shared" si="26"/>
        <v xml:space="preserve">[[20.74, 1.22], [37.78, 1.83], [74.61, 3.05]], </v>
      </c>
      <c r="CI22" s="147" t="s">
        <v>34</v>
      </c>
      <c r="CJ22" s="152">
        <v>1.5822614945073565</v>
      </c>
      <c r="CK22" s="152">
        <v>8.4905202757887537</v>
      </c>
      <c r="CL22" s="152">
        <v>3.0510927800238097</v>
      </c>
      <c r="CM22" s="152">
        <v>5.3790099152355726</v>
      </c>
      <c r="CN22" s="152">
        <v>1.647527212137363</v>
      </c>
      <c r="CO22" s="152">
        <v>9.5743661604254999</v>
      </c>
      <c r="CP22" s="152">
        <v>6.4675627235040185</v>
      </c>
      <c r="CQ22" s="152">
        <v>7.3837622866483654</v>
      </c>
      <c r="CR22" s="152">
        <v>7.1015669813819127</v>
      </c>
      <c r="CS22" s="152">
        <v>2.6540934332327137</v>
      </c>
      <c r="CT22" s="152">
        <v>9.5956582251857885</v>
      </c>
      <c r="CU22" s="152">
        <v>1.3886108126173624</v>
      </c>
      <c r="CV22" s="161">
        <v>6.9463637290175146</v>
      </c>
      <c r="CW22" s="155">
        <v>8.52044339451135</v>
      </c>
      <c r="CX22" s="155">
        <v>8.6143842827698709</v>
      </c>
      <c r="CY22" s="155">
        <v>9.3856067602313615</v>
      </c>
      <c r="CZ22" s="155">
        <v>8.1609255824951674</v>
      </c>
      <c r="DA22" s="155">
        <v>7.9540246984694569</v>
      </c>
      <c r="DB22" s="155">
        <v>6.6460152310327771</v>
      </c>
      <c r="DC22" s="155">
        <v>5.1480156547259686</v>
      </c>
      <c r="DD22" s="155">
        <v>4.1000000000000002E-2</v>
      </c>
      <c r="DE22" s="155">
        <v>1.708</v>
      </c>
      <c r="DF22" s="155">
        <v>5.4740000000000002</v>
      </c>
      <c r="DG22" s="155">
        <v>7.6520000000000001</v>
      </c>
      <c r="DI22" s="122">
        <f t="shared" si="27"/>
        <v>1.5820000000000001</v>
      </c>
      <c r="DJ22" s="122">
        <f t="shared" si="28"/>
        <v>8.4909999999999997</v>
      </c>
      <c r="DK22" s="122">
        <f t="shared" si="29"/>
        <v>3.0510000000000002</v>
      </c>
      <c r="DL22" s="122">
        <f t="shared" si="30"/>
        <v>5.3789999999999996</v>
      </c>
      <c r="DM22" s="122">
        <f t="shared" si="31"/>
        <v>1.6479999999999999</v>
      </c>
      <c r="DN22" s="122">
        <f t="shared" si="32"/>
        <v>9.5739999999999998</v>
      </c>
      <c r="DO22" s="122">
        <f t="shared" si="33"/>
        <v>6.468</v>
      </c>
      <c r="DP22" s="122">
        <f t="shared" si="34"/>
        <v>7.3840000000000003</v>
      </c>
      <c r="DQ22" s="122">
        <f t="shared" si="35"/>
        <v>7.1020000000000003</v>
      </c>
      <c r="DR22" s="122">
        <f t="shared" si="36"/>
        <v>2.6539999999999999</v>
      </c>
      <c r="DS22" s="122">
        <f t="shared" si="37"/>
        <v>9.5960000000000001</v>
      </c>
      <c r="DT22" s="122">
        <f t="shared" si="38"/>
        <v>1.389</v>
      </c>
      <c r="DU22" s="122">
        <f t="shared" si="39"/>
        <v>6.9459999999999997</v>
      </c>
      <c r="DV22" s="122">
        <f t="shared" si="40"/>
        <v>8.52</v>
      </c>
      <c r="DW22" s="122">
        <f t="shared" si="41"/>
        <v>8.6140000000000008</v>
      </c>
      <c r="DX22" s="122">
        <f t="shared" si="42"/>
        <v>9.3859999999999992</v>
      </c>
      <c r="DY22" s="122">
        <f t="shared" si="43"/>
        <v>8.1609999999999996</v>
      </c>
      <c r="DZ22" s="122">
        <f t="shared" si="44"/>
        <v>7.9539999999999997</v>
      </c>
      <c r="EA22" s="122">
        <f t="shared" si="45"/>
        <v>6.6459999999999999</v>
      </c>
      <c r="EB22" s="122">
        <f t="shared" si="46"/>
        <v>5.1479999999999997</v>
      </c>
      <c r="EC22" s="122">
        <f t="shared" si="47"/>
        <v>4.1000000000000002E-2</v>
      </c>
      <c r="ED22" s="122">
        <f t="shared" si="48"/>
        <v>1.708</v>
      </c>
      <c r="EE22" s="122">
        <f t="shared" si="49"/>
        <v>5.4740000000000002</v>
      </c>
      <c r="EF22" s="122">
        <f t="shared" si="50"/>
        <v>7.6520000000000001</v>
      </c>
      <c r="EH22" s="1" t="str">
        <f t="shared" si="16"/>
        <v>[1,582, 8,491, 3,051, 5,379, 1,648, 9,574, 6,468, 7,384, 7,102, 2,654, 9,596, 1,389, 6,946, 8,52, 8,614, 9,386, 8,161, 7,954, 6,646, 5,148, 0,041, 1,708, 5,474, 7,652],</v>
      </c>
    </row>
    <row r="23" spans="2:138" x14ac:dyDescent="0.35">
      <c r="B23" s="12">
        <v>11</v>
      </c>
      <c r="C23" s="47" t="s">
        <v>35</v>
      </c>
      <c r="D23" s="48"/>
      <c r="E23" s="48"/>
      <c r="F23" s="48"/>
      <c r="G23" s="49"/>
      <c r="H23" s="2">
        <v>3343</v>
      </c>
      <c r="I23" s="50">
        <f t="shared" si="17"/>
        <v>6.0660497187443298E-2</v>
      </c>
      <c r="J23" s="51"/>
      <c r="K23" s="52"/>
      <c r="L23" s="52">
        <f t="shared" si="0"/>
        <v>1.315677816413819</v>
      </c>
      <c r="M23" s="52">
        <f t="shared" si="0"/>
        <v>2.8506352688966081</v>
      </c>
      <c r="N23" s="53">
        <f t="shared" si="0"/>
        <v>8.3325485914259101</v>
      </c>
      <c r="O23" s="54"/>
      <c r="P23" s="126"/>
      <c r="Q23" s="55"/>
      <c r="S23" s="12">
        <v>11</v>
      </c>
      <c r="T23" s="115" t="str">
        <f t="shared" si="18"/>
        <v>Mahalle 11</v>
      </c>
      <c r="U23" s="113"/>
      <c r="V23" s="48"/>
      <c r="W23" s="48"/>
      <c r="X23" s="49"/>
      <c r="Y23" s="2">
        <v>3343</v>
      </c>
      <c r="Z23" s="50">
        <f t="shared" si="19"/>
        <v>6.0660497187443298E-2</v>
      </c>
      <c r="AA23" s="56"/>
      <c r="AB23" s="57"/>
      <c r="AC23" s="57">
        <f t="shared" si="1"/>
        <v>1</v>
      </c>
      <c r="AD23" s="57">
        <f t="shared" si="1"/>
        <v>3</v>
      </c>
      <c r="AE23" s="58">
        <f t="shared" si="2"/>
        <v>8</v>
      </c>
      <c r="AF23" s="59"/>
      <c r="AG23" s="129"/>
      <c r="AH23" s="60"/>
      <c r="AL23" s="7"/>
      <c r="AM23" s="7"/>
      <c r="AN23" s="7"/>
      <c r="AO23" s="7"/>
      <c r="AP23" s="7">
        <f t="shared" si="3"/>
        <v>1</v>
      </c>
      <c r="AQ23" s="7">
        <f t="shared" si="4"/>
        <v>0</v>
      </c>
      <c r="AR23" s="7">
        <f t="shared" si="20"/>
        <v>3</v>
      </c>
      <c r="AS23" s="7">
        <f t="shared" si="21"/>
        <v>0</v>
      </c>
      <c r="AT23" s="1">
        <f t="shared" si="5"/>
        <v>6.4</v>
      </c>
      <c r="AU23" s="1">
        <f t="shared" si="6"/>
        <v>1.6</v>
      </c>
      <c r="BE23" s="7"/>
      <c r="BF23" s="7"/>
      <c r="BG23" s="7"/>
      <c r="BH23" s="7"/>
      <c r="BI23" s="7">
        <f t="shared" si="7"/>
        <v>1</v>
      </c>
      <c r="BJ23" s="7">
        <f t="shared" si="8"/>
        <v>0</v>
      </c>
      <c r="BK23" s="7">
        <f t="shared" si="9"/>
        <v>3</v>
      </c>
      <c r="BL23" s="7">
        <f t="shared" si="10"/>
        <v>0</v>
      </c>
      <c r="BM23" s="7">
        <f t="shared" si="11"/>
        <v>6</v>
      </c>
      <c r="BN23" s="7">
        <f t="shared" si="12"/>
        <v>2</v>
      </c>
      <c r="BO23" s="7"/>
      <c r="BP23" s="7"/>
      <c r="BQ23" s="7"/>
      <c r="BR23" s="7"/>
      <c r="BS23" s="7"/>
      <c r="BT23" s="7"/>
      <c r="BV23" s="1">
        <v>11</v>
      </c>
      <c r="BW23" s="10">
        <f t="shared" si="22"/>
        <v>20.737837837837837</v>
      </c>
      <c r="BX23" s="10">
        <f t="shared" si="23"/>
        <v>1.22</v>
      </c>
      <c r="BZ23" s="1" t="str">
        <f t="shared" si="24"/>
        <v>[20.74, 1.22]</v>
      </c>
      <c r="CC23" s="1" t="str">
        <f t="shared" si="25"/>
        <v>[20.74, 1.22]</v>
      </c>
      <c r="CD23" s="1" t="str">
        <f t="shared" si="13"/>
        <v>[37.78, 1.83]</v>
      </c>
      <c r="CE23" s="1" t="str">
        <f t="shared" si="14"/>
        <v>[75.56, 3.66]</v>
      </c>
      <c r="CG23" s="1" t="str">
        <f t="shared" si="26"/>
        <v xml:space="preserve">[[20.74, 1.22], [37.78, 1.83], [75.56, 3.66]], </v>
      </c>
      <c r="CI23" s="148" t="s">
        <v>35</v>
      </c>
      <c r="CJ23" s="152">
        <v>4.1034188896273784</v>
      </c>
      <c r="CK23" s="152">
        <v>5.840116055342266</v>
      </c>
      <c r="CL23" s="152">
        <v>4.139211471074427</v>
      </c>
      <c r="CM23" s="152">
        <v>1.714532217699275</v>
      </c>
      <c r="CN23" s="152">
        <v>8.1761170389158053</v>
      </c>
      <c r="CO23" s="152">
        <v>5.7049782671671059</v>
      </c>
      <c r="CP23" s="152">
        <v>0.43345015825776212</v>
      </c>
      <c r="CQ23" s="152">
        <v>4.3176152993068833</v>
      </c>
      <c r="CR23" s="152">
        <v>8.3929354692864226</v>
      </c>
      <c r="CS23" s="152">
        <v>7.5175495472046006</v>
      </c>
      <c r="CT23" s="152">
        <v>7.5278213519072024</v>
      </c>
      <c r="CU23" s="152">
        <v>6.7242312300961151</v>
      </c>
      <c r="CV23" s="161">
        <v>5.9488551900471904</v>
      </c>
      <c r="CW23" s="155">
        <v>3.392245498039419</v>
      </c>
      <c r="CX23" s="155">
        <v>4.234205796164261</v>
      </c>
      <c r="CY23" s="155">
        <v>0.5598174025896252</v>
      </c>
      <c r="CZ23" s="155">
        <v>1.7402746118746337</v>
      </c>
      <c r="DA23" s="155">
        <v>0.92555514720060628</v>
      </c>
      <c r="DB23" s="155">
        <v>1.6397061948926073</v>
      </c>
      <c r="DC23" s="155">
        <v>7.1273737370022863</v>
      </c>
      <c r="DD23" s="155">
        <v>7.7990000000000004</v>
      </c>
      <c r="DE23" s="155">
        <v>2.931</v>
      </c>
      <c r="DF23" s="155">
        <v>8.452</v>
      </c>
      <c r="DG23" s="155">
        <v>9.141</v>
      </c>
      <c r="DI23" s="122">
        <f t="shared" si="27"/>
        <v>4.1029999999999998</v>
      </c>
      <c r="DJ23" s="122">
        <f t="shared" si="28"/>
        <v>5.84</v>
      </c>
      <c r="DK23" s="122">
        <f t="shared" si="29"/>
        <v>4.1390000000000002</v>
      </c>
      <c r="DL23" s="122">
        <f t="shared" si="30"/>
        <v>1.7150000000000001</v>
      </c>
      <c r="DM23" s="122">
        <f t="shared" si="31"/>
        <v>8.1760000000000002</v>
      </c>
      <c r="DN23" s="122">
        <f t="shared" si="32"/>
        <v>5.7050000000000001</v>
      </c>
      <c r="DO23" s="122">
        <f t="shared" si="33"/>
        <v>0.433</v>
      </c>
      <c r="DP23" s="122">
        <f t="shared" si="34"/>
        <v>4.3179999999999996</v>
      </c>
      <c r="DQ23" s="122">
        <f t="shared" si="35"/>
        <v>8.3930000000000007</v>
      </c>
      <c r="DR23" s="122">
        <f t="shared" si="36"/>
        <v>7.5179999999999998</v>
      </c>
      <c r="DS23" s="122">
        <f t="shared" si="37"/>
        <v>7.5279999999999996</v>
      </c>
      <c r="DT23" s="122">
        <f t="shared" si="38"/>
        <v>6.7240000000000002</v>
      </c>
      <c r="DU23" s="122">
        <f t="shared" si="39"/>
        <v>5.9489999999999998</v>
      </c>
      <c r="DV23" s="122">
        <f t="shared" si="40"/>
        <v>3.3919999999999999</v>
      </c>
      <c r="DW23" s="122">
        <f t="shared" si="41"/>
        <v>4.234</v>
      </c>
      <c r="DX23" s="122">
        <f t="shared" si="42"/>
        <v>0.56000000000000005</v>
      </c>
      <c r="DY23" s="122">
        <f t="shared" si="43"/>
        <v>1.74</v>
      </c>
      <c r="DZ23" s="122">
        <f t="shared" si="44"/>
        <v>0.92600000000000005</v>
      </c>
      <c r="EA23" s="122">
        <f t="shared" si="45"/>
        <v>1.64</v>
      </c>
      <c r="EB23" s="122">
        <f t="shared" si="46"/>
        <v>7.1269999999999998</v>
      </c>
      <c r="EC23" s="122">
        <f t="shared" si="47"/>
        <v>7.7990000000000004</v>
      </c>
      <c r="ED23" s="122">
        <f t="shared" si="48"/>
        <v>2.931</v>
      </c>
      <c r="EE23" s="122">
        <f t="shared" si="49"/>
        <v>8.452</v>
      </c>
      <c r="EF23" s="122">
        <f t="shared" si="50"/>
        <v>9.141</v>
      </c>
      <c r="EH23" s="1" t="str">
        <f t="shared" si="16"/>
        <v>[4,103, 5,84, 4,139, 1,715, 8,176, 5,705, 0,433, 4,318, 8,393, 7,518, 7,528, 6,724, 5,949, 3,392, 4,234, 0,56, 1,74, 0,926, 1,64, 7,127, 7,799, 2,931, 8,452, 9,141],</v>
      </c>
    </row>
    <row r="24" spans="2:138" x14ac:dyDescent="0.35">
      <c r="B24" s="12">
        <v>12</v>
      </c>
      <c r="C24" s="61" t="s">
        <v>36</v>
      </c>
      <c r="D24" s="48"/>
      <c r="E24" s="48"/>
      <c r="F24" s="48"/>
      <c r="G24" s="49"/>
      <c r="H24" s="2">
        <v>4486</v>
      </c>
      <c r="I24" s="50">
        <f t="shared" si="17"/>
        <v>8.1400834694247873E-2</v>
      </c>
      <c r="J24" s="51"/>
      <c r="K24" s="52"/>
      <c r="L24" s="52">
        <f t="shared" si="0"/>
        <v>1.7655191996507307</v>
      </c>
      <c r="M24" s="52">
        <f t="shared" si="0"/>
        <v>3.8252915992432501</v>
      </c>
      <c r="N24" s="53">
        <f t="shared" si="0"/>
        <v>11.181517493609523</v>
      </c>
      <c r="O24" s="54"/>
      <c r="P24" s="126"/>
      <c r="Q24" s="55"/>
      <c r="S24" s="12">
        <v>12</v>
      </c>
      <c r="T24" s="116" t="str">
        <f t="shared" si="18"/>
        <v>Mahalle 12</v>
      </c>
      <c r="U24" s="113"/>
      <c r="V24" s="48"/>
      <c r="W24" s="48"/>
      <c r="X24" s="49"/>
      <c r="Y24" s="2">
        <v>4486</v>
      </c>
      <c r="Z24" s="50">
        <f t="shared" si="19"/>
        <v>8.1400834694247873E-2</v>
      </c>
      <c r="AA24" s="56"/>
      <c r="AB24" s="57"/>
      <c r="AC24" s="57">
        <f t="shared" si="1"/>
        <v>2</v>
      </c>
      <c r="AD24" s="57">
        <f t="shared" si="1"/>
        <v>4</v>
      </c>
      <c r="AE24" s="58">
        <f t="shared" si="2"/>
        <v>11</v>
      </c>
      <c r="AF24" s="59"/>
      <c r="AG24" s="129"/>
      <c r="AH24" s="60"/>
      <c r="AL24" s="7"/>
      <c r="AM24" s="7"/>
      <c r="AN24" s="7"/>
      <c r="AO24" s="7"/>
      <c r="AP24" s="7">
        <f t="shared" si="3"/>
        <v>2</v>
      </c>
      <c r="AQ24" s="7">
        <f t="shared" si="4"/>
        <v>0</v>
      </c>
      <c r="AR24" s="7">
        <f t="shared" si="20"/>
        <v>4</v>
      </c>
      <c r="AS24" s="7">
        <f t="shared" si="21"/>
        <v>0</v>
      </c>
      <c r="AT24" s="1">
        <f t="shared" si="5"/>
        <v>8.8000000000000007</v>
      </c>
      <c r="AU24" s="1">
        <f t="shared" si="6"/>
        <v>2.2000000000000002</v>
      </c>
      <c r="BE24" s="7"/>
      <c r="BF24" s="7"/>
      <c r="BG24" s="7"/>
      <c r="BH24" s="7"/>
      <c r="BI24" s="7">
        <f t="shared" si="7"/>
        <v>2</v>
      </c>
      <c r="BJ24" s="7">
        <f t="shared" si="8"/>
        <v>0</v>
      </c>
      <c r="BK24" s="7">
        <f t="shared" si="9"/>
        <v>4</v>
      </c>
      <c r="BL24" s="7">
        <f t="shared" si="10"/>
        <v>0</v>
      </c>
      <c r="BM24" s="7">
        <f t="shared" si="11"/>
        <v>9</v>
      </c>
      <c r="BN24" s="7">
        <f t="shared" si="12"/>
        <v>2</v>
      </c>
      <c r="BO24" s="7"/>
      <c r="BP24" s="7"/>
      <c r="BQ24" s="7"/>
      <c r="BR24" s="7"/>
      <c r="BS24" s="7"/>
      <c r="BT24" s="7"/>
      <c r="BV24" s="1">
        <v>12</v>
      </c>
      <c r="BW24" s="10">
        <f t="shared" si="22"/>
        <v>31.333783783783783</v>
      </c>
      <c r="BX24" s="10">
        <f t="shared" si="23"/>
        <v>1.22</v>
      </c>
      <c r="BZ24" s="1" t="str">
        <f t="shared" si="24"/>
        <v>[31.33, 1.22]</v>
      </c>
      <c r="CC24" s="1" t="str">
        <f t="shared" si="25"/>
        <v>[31.33, 1.22]</v>
      </c>
      <c r="CD24" s="1" t="str">
        <f t="shared" si="13"/>
        <v>[51.13, 2.44]</v>
      </c>
      <c r="CE24" s="1" t="str">
        <f t="shared" si="14"/>
        <v>[103.2, 4.27]</v>
      </c>
      <c r="CG24" s="1" t="str">
        <f t="shared" si="26"/>
        <v xml:space="preserve">[[31.33, 1.22], [51.13, 2.44], [103.2, 4.27]], </v>
      </c>
      <c r="CI24" s="147" t="s">
        <v>36</v>
      </c>
      <c r="CJ24" s="152">
        <v>6.5273189963514264</v>
      </c>
      <c r="CK24" s="152">
        <v>3.0371717548478849</v>
      </c>
      <c r="CL24" s="152">
        <v>3.1733247790195152</v>
      </c>
      <c r="CM24" s="152">
        <v>8.8821599178700392</v>
      </c>
      <c r="CN24" s="152">
        <v>5.5577523925395997</v>
      </c>
      <c r="CO24" s="152">
        <v>0.80071030999192216</v>
      </c>
      <c r="CP24" s="152">
        <v>2.6898917213274078</v>
      </c>
      <c r="CQ24" s="152">
        <v>6.5062220381581071</v>
      </c>
      <c r="CR24" s="152">
        <v>8.530112384101006</v>
      </c>
      <c r="CS24" s="152">
        <v>6.0052597537043129</v>
      </c>
      <c r="CT24" s="152">
        <v>7.1919782619993207</v>
      </c>
      <c r="CU24" s="152">
        <v>6.8659851160368284</v>
      </c>
      <c r="CV24" s="161">
        <v>8.3656517689804133</v>
      </c>
      <c r="CW24" s="155">
        <v>3.8730686605283102</v>
      </c>
      <c r="CX24" s="155">
        <v>9.933850899078049</v>
      </c>
      <c r="CY24" s="155">
        <v>1.2412129808627692</v>
      </c>
      <c r="CZ24" s="155">
        <v>9.2790219038593253</v>
      </c>
      <c r="DA24" s="155">
        <v>8.361433698531652</v>
      </c>
      <c r="DB24" s="155">
        <v>8.4324555442168538</v>
      </c>
      <c r="DC24" s="155">
        <v>7.7598086264347286</v>
      </c>
      <c r="DD24" s="155">
        <v>9.7509999999999994</v>
      </c>
      <c r="DE24" s="155">
        <v>4.2629999999999999</v>
      </c>
      <c r="DF24" s="155">
        <v>1.6990000000000001</v>
      </c>
      <c r="DG24" s="155">
        <v>6.9909999999999997</v>
      </c>
      <c r="DI24" s="122">
        <f t="shared" si="27"/>
        <v>6.5270000000000001</v>
      </c>
      <c r="DJ24" s="122">
        <f t="shared" si="28"/>
        <v>3.0369999999999999</v>
      </c>
      <c r="DK24" s="122">
        <f t="shared" si="29"/>
        <v>3.173</v>
      </c>
      <c r="DL24" s="122">
        <f t="shared" si="30"/>
        <v>8.8819999999999997</v>
      </c>
      <c r="DM24" s="122">
        <f t="shared" si="31"/>
        <v>5.5579999999999998</v>
      </c>
      <c r="DN24" s="122">
        <f t="shared" si="32"/>
        <v>0.80100000000000005</v>
      </c>
      <c r="DO24" s="122">
        <f t="shared" si="33"/>
        <v>2.69</v>
      </c>
      <c r="DP24" s="122">
        <f t="shared" si="34"/>
        <v>6.5060000000000002</v>
      </c>
      <c r="DQ24" s="122">
        <f t="shared" si="35"/>
        <v>8.5299999999999994</v>
      </c>
      <c r="DR24" s="122">
        <f t="shared" si="36"/>
        <v>6.0049999999999999</v>
      </c>
      <c r="DS24" s="122">
        <f t="shared" si="37"/>
        <v>7.1920000000000002</v>
      </c>
      <c r="DT24" s="122">
        <f t="shared" si="38"/>
        <v>6.8659999999999997</v>
      </c>
      <c r="DU24" s="122">
        <f t="shared" si="39"/>
        <v>8.3659999999999997</v>
      </c>
      <c r="DV24" s="122">
        <f t="shared" si="40"/>
        <v>3.8730000000000002</v>
      </c>
      <c r="DW24" s="122">
        <f t="shared" si="41"/>
        <v>9.9339999999999993</v>
      </c>
      <c r="DX24" s="122">
        <f t="shared" si="42"/>
        <v>1.2410000000000001</v>
      </c>
      <c r="DY24" s="122">
        <f t="shared" si="43"/>
        <v>9.2789999999999999</v>
      </c>
      <c r="DZ24" s="122">
        <f t="shared" si="44"/>
        <v>8.3610000000000007</v>
      </c>
      <c r="EA24" s="122">
        <f t="shared" si="45"/>
        <v>8.4320000000000004</v>
      </c>
      <c r="EB24" s="122">
        <f t="shared" si="46"/>
        <v>7.76</v>
      </c>
      <c r="EC24" s="122">
        <f t="shared" si="47"/>
        <v>9.7509999999999994</v>
      </c>
      <c r="ED24" s="122">
        <f t="shared" si="48"/>
        <v>4.2629999999999999</v>
      </c>
      <c r="EE24" s="122">
        <f t="shared" si="49"/>
        <v>1.6990000000000001</v>
      </c>
      <c r="EF24" s="122">
        <f t="shared" si="50"/>
        <v>6.9909999999999997</v>
      </c>
      <c r="EH24" s="1" t="str">
        <f t="shared" si="16"/>
        <v>[6,527, 3,037, 3,173, 8,882, 5,558, 0,801, 2,69, 6,506, 8,53, 6,005, 7,192, 6,866, 8,366, 3,873, 9,934, 1,241, 9,279, 8,361, 8,432, 7,76, 9,751, 4,263, 1,699, 6,991],</v>
      </c>
    </row>
    <row r="25" spans="2:138" x14ac:dyDescent="0.35">
      <c r="B25" s="12">
        <v>13</v>
      </c>
      <c r="C25" s="47" t="s">
        <v>37</v>
      </c>
      <c r="D25" s="48"/>
      <c r="E25" s="48"/>
      <c r="F25" s="48"/>
      <c r="G25" s="49"/>
      <c r="H25" s="2">
        <v>4419</v>
      </c>
      <c r="I25" s="50">
        <f t="shared" si="17"/>
        <v>8.0185084376701146E-2</v>
      </c>
      <c r="J25" s="51"/>
      <c r="K25" s="52"/>
      <c r="L25" s="52">
        <f t="shared" si="0"/>
        <v>1.739150544640343</v>
      </c>
      <c r="M25" s="52">
        <f t="shared" si="0"/>
        <v>3.7681595133874102</v>
      </c>
      <c r="N25" s="53">
        <f t="shared" si="0"/>
        <v>11.01451756670987</v>
      </c>
      <c r="O25" s="54"/>
      <c r="P25" s="126"/>
      <c r="Q25" s="55"/>
      <c r="S25" s="12">
        <v>13</v>
      </c>
      <c r="T25" s="115" t="str">
        <f t="shared" si="18"/>
        <v>Mahalle 13</v>
      </c>
      <c r="U25" s="113"/>
      <c r="V25" s="48"/>
      <c r="W25" s="48"/>
      <c r="X25" s="49"/>
      <c r="Y25" s="2">
        <v>4419</v>
      </c>
      <c r="Z25" s="50">
        <f t="shared" si="19"/>
        <v>8.0185084376701146E-2</v>
      </c>
      <c r="AA25" s="56"/>
      <c r="AB25" s="57"/>
      <c r="AC25" s="57">
        <f t="shared" si="1"/>
        <v>2</v>
      </c>
      <c r="AD25" s="57">
        <f t="shared" si="1"/>
        <v>4</v>
      </c>
      <c r="AE25" s="58">
        <f t="shared" si="2"/>
        <v>11</v>
      </c>
      <c r="AF25" s="59"/>
      <c r="AG25" s="129"/>
      <c r="AH25" s="60"/>
      <c r="AL25" s="7"/>
      <c r="AM25" s="7"/>
      <c r="AN25" s="7"/>
      <c r="AO25" s="7"/>
      <c r="AP25" s="7">
        <f t="shared" si="3"/>
        <v>2</v>
      </c>
      <c r="AQ25" s="7">
        <f t="shared" si="4"/>
        <v>0</v>
      </c>
      <c r="AR25" s="7">
        <f t="shared" si="20"/>
        <v>4</v>
      </c>
      <c r="AS25" s="7">
        <f t="shared" si="21"/>
        <v>0</v>
      </c>
      <c r="AT25" s="1">
        <f t="shared" si="5"/>
        <v>8.8000000000000007</v>
      </c>
      <c r="AU25" s="1">
        <f t="shared" si="6"/>
        <v>2.2000000000000002</v>
      </c>
      <c r="BE25" s="7"/>
      <c r="BF25" s="7"/>
      <c r="BG25" s="7"/>
      <c r="BH25" s="7"/>
      <c r="BI25" s="7">
        <f t="shared" si="7"/>
        <v>2</v>
      </c>
      <c r="BJ25" s="7">
        <f t="shared" si="8"/>
        <v>0</v>
      </c>
      <c r="BK25" s="7">
        <f t="shared" si="9"/>
        <v>4</v>
      </c>
      <c r="BL25" s="7">
        <f t="shared" si="10"/>
        <v>0</v>
      </c>
      <c r="BM25" s="7">
        <f t="shared" si="11"/>
        <v>9</v>
      </c>
      <c r="BN25" s="7">
        <f t="shared" si="12"/>
        <v>2</v>
      </c>
      <c r="BO25" s="7"/>
      <c r="BP25" s="7"/>
      <c r="BQ25" s="7"/>
      <c r="BR25" s="7"/>
      <c r="BS25" s="7"/>
      <c r="BT25" s="7"/>
      <c r="BV25" s="1">
        <v>13</v>
      </c>
      <c r="BW25" s="10">
        <f t="shared" si="22"/>
        <v>31.333783783783783</v>
      </c>
      <c r="BX25" s="10">
        <f t="shared" si="23"/>
        <v>1.22</v>
      </c>
      <c r="BZ25" s="1" t="str">
        <f t="shared" si="24"/>
        <v>[31.33, 1.22]</v>
      </c>
      <c r="CC25" s="1" t="str">
        <f t="shared" si="25"/>
        <v>[31.33, 1.22]</v>
      </c>
      <c r="CD25" s="1" t="str">
        <f t="shared" si="13"/>
        <v>[51.13, 2.44]</v>
      </c>
      <c r="CE25" s="1" t="str">
        <f t="shared" si="14"/>
        <v>[103.2, 4.27]</v>
      </c>
      <c r="CG25" s="1" t="str">
        <f t="shared" si="26"/>
        <v xml:space="preserve">[[31.33, 1.22], [51.13, 2.44], [103.2, 4.27]], </v>
      </c>
      <c r="CI25" s="148" t="s">
        <v>37</v>
      </c>
      <c r="CJ25" s="152">
        <v>9.8890488586718774</v>
      </c>
      <c r="CK25" s="152">
        <v>9.7745191255243427</v>
      </c>
      <c r="CL25" s="152">
        <v>0.4534391463715548</v>
      </c>
      <c r="CM25" s="152">
        <v>6.2787871111397404</v>
      </c>
      <c r="CN25" s="152">
        <v>7.456600222090298</v>
      </c>
      <c r="CO25" s="152">
        <v>3.4950862032248278</v>
      </c>
      <c r="CP25" s="152">
        <v>2.6984548577932244</v>
      </c>
      <c r="CQ25" s="152">
        <v>8.3445910319994141</v>
      </c>
      <c r="CR25" s="152">
        <v>6.8172522994931803</v>
      </c>
      <c r="CS25" s="152">
        <v>5.6319358552742225</v>
      </c>
      <c r="CT25" s="152">
        <v>2.0581436528598926</v>
      </c>
      <c r="CU25" s="152">
        <v>9.5932188118469703</v>
      </c>
      <c r="CV25" s="161">
        <v>3.5933066677777479</v>
      </c>
      <c r="CW25" s="155">
        <v>0.77203915936493117</v>
      </c>
      <c r="CX25" s="155">
        <v>6.5169409869729584</v>
      </c>
      <c r="CY25" s="155">
        <v>9.9548527625876524</v>
      </c>
      <c r="CZ25" s="155">
        <v>1.8796634203308693</v>
      </c>
      <c r="DA25" s="155">
        <v>0.71893456898187935</v>
      </c>
      <c r="DB25" s="155">
        <v>5.3270772798459332</v>
      </c>
      <c r="DC25" s="155">
        <v>8.1563098669696981</v>
      </c>
      <c r="DD25" s="155">
        <v>6.492</v>
      </c>
      <c r="DE25" s="155">
        <v>1.123</v>
      </c>
      <c r="DF25" s="155">
        <v>4.1040000000000001</v>
      </c>
      <c r="DG25" s="155">
        <v>0.42599999999999999</v>
      </c>
      <c r="DI25" s="122">
        <f t="shared" si="27"/>
        <v>9.8889999999999993</v>
      </c>
      <c r="DJ25" s="122">
        <f t="shared" si="28"/>
        <v>9.7750000000000004</v>
      </c>
      <c r="DK25" s="122">
        <f t="shared" si="29"/>
        <v>0.45300000000000001</v>
      </c>
      <c r="DL25" s="122">
        <f t="shared" si="30"/>
        <v>6.2789999999999999</v>
      </c>
      <c r="DM25" s="122">
        <f t="shared" si="31"/>
        <v>7.4569999999999999</v>
      </c>
      <c r="DN25" s="122">
        <f t="shared" si="32"/>
        <v>3.4950000000000001</v>
      </c>
      <c r="DO25" s="122">
        <f t="shared" si="33"/>
        <v>2.698</v>
      </c>
      <c r="DP25" s="122">
        <f t="shared" si="34"/>
        <v>8.3450000000000006</v>
      </c>
      <c r="DQ25" s="122">
        <f t="shared" si="35"/>
        <v>6.8170000000000002</v>
      </c>
      <c r="DR25" s="122">
        <f t="shared" si="36"/>
        <v>5.6319999999999997</v>
      </c>
      <c r="DS25" s="122">
        <f t="shared" si="37"/>
        <v>2.0579999999999998</v>
      </c>
      <c r="DT25" s="122">
        <f t="shared" si="38"/>
        <v>9.593</v>
      </c>
      <c r="DU25" s="122">
        <f t="shared" si="39"/>
        <v>3.593</v>
      </c>
      <c r="DV25" s="122">
        <f t="shared" si="40"/>
        <v>0.77200000000000002</v>
      </c>
      <c r="DW25" s="122">
        <f t="shared" si="41"/>
        <v>6.5170000000000003</v>
      </c>
      <c r="DX25" s="122">
        <f t="shared" si="42"/>
        <v>9.9550000000000001</v>
      </c>
      <c r="DY25" s="122">
        <f t="shared" si="43"/>
        <v>1.88</v>
      </c>
      <c r="DZ25" s="122">
        <f t="shared" si="44"/>
        <v>0.71899999999999997</v>
      </c>
      <c r="EA25" s="122">
        <f t="shared" si="45"/>
        <v>5.327</v>
      </c>
      <c r="EB25" s="122">
        <f t="shared" si="46"/>
        <v>8.1560000000000006</v>
      </c>
      <c r="EC25" s="122">
        <f t="shared" si="47"/>
        <v>6.492</v>
      </c>
      <c r="ED25" s="122">
        <f t="shared" si="48"/>
        <v>1.123</v>
      </c>
      <c r="EE25" s="122">
        <f t="shared" si="49"/>
        <v>4.1040000000000001</v>
      </c>
      <c r="EF25" s="122">
        <f t="shared" si="50"/>
        <v>0.42599999999999999</v>
      </c>
      <c r="EH25" s="1" t="str">
        <f t="shared" si="16"/>
        <v>[9,889, 9,775, 0,453, 6,279, 7,457, 3,495, 2,698, 8,345, 6,817, 5,632, 2,058, 9,593, 3,593, 0,772, 6,517, 9,955, 1,88, 0,719, 5,327, 8,156, 6,492, 1,123, 4,104, 0,426],</v>
      </c>
    </row>
    <row r="26" spans="2:138" x14ac:dyDescent="0.35">
      <c r="B26" s="12">
        <v>14</v>
      </c>
      <c r="C26" s="61" t="s">
        <v>38</v>
      </c>
      <c r="D26" s="48"/>
      <c r="E26" s="48"/>
      <c r="F26" s="48"/>
      <c r="G26" s="49"/>
      <c r="H26" s="2">
        <v>3528</v>
      </c>
      <c r="I26" s="50">
        <f t="shared" si="17"/>
        <v>6.4017419706042467E-2</v>
      </c>
      <c r="J26" s="51"/>
      <c r="K26" s="52"/>
      <c r="L26" s="52">
        <f t="shared" si="0"/>
        <v>1.3884867892036954</v>
      </c>
      <c r="M26" s="52">
        <f t="shared" si="0"/>
        <v>3.0083880432746737</v>
      </c>
      <c r="N26" s="53">
        <f t="shared" si="0"/>
        <v>8.7936677925667404</v>
      </c>
      <c r="O26" s="54"/>
      <c r="P26" s="126"/>
      <c r="Q26" s="55"/>
      <c r="S26" s="12">
        <v>14</v>
      </c>
      <c r="T26" s="116" t="str">
        <f t="shared" si="18"/>
        <v>Mahalle 14</v>
      </c>
      <c r="U26" s="113"/>
      <c r="V26" s="48"/>
      <c r="W26" s="48"/>
      <c r="X26" s="49"/>
      <c r="Y26" s="2">
        <v>3528</v>
      </c>
      <c r="Z26" s="50">
        <f t="shared" si="19"/>
        <v>6.4017419706042467E-2</v>
      </c>
      <c r="AA26" s="56"/>
      <c r="AB26" s="57"/>
      <c r="AC26" s="57">
        <f t="shared" si="1"/>
        <v>1</v>
      </c>
      <c r="AD26" s="57">
        <f t="shared" si="1"/>
        <v>3</v>
      </c>
      <c r="AE26" s="58">
        <f t="shared" si="2"/>
        <v>9</v>
      </c>
      <c r="AF26" s="59"/>
      <c r="AG26" s="129"/>
      <c r="AH26" s="60"/>
      <c r="AL26" s="7"/>
      <c r="AM26" s="7"/>
      <c r="AN26" s="7"/>
      <c r="AO26" s="7"/>
      <c r="AP26" s="7">
        <f t="shared" si="3"/>
        <v>1</v>
      </c>
      <c r="AQ26" s="7">
        <f t="shared" si="4"/>
        <v>0</v>
      </c>
      <c r="AR26" s="7">
        <f t="shared" si="20"/>
        <v>3</v>
      </c>
      <c r="AS26" s="7">
        <f t="shared" si="21"/>
        <v>0</v>
      </c>
      <c r="AT26" s="1">
        <f t="shared" si="5"/>
        <v>7.2</v>
      </c>
      <c r="AU26" s="1">
        <f t="shared" si="6"/>
        <v>1.8</v>
      </c>
      <c r="BE26" s="7"/>
      <c r="BF26" s="7"/>
      <c r="BG26" s="7"/>
      <c r="BH26" s="7"/>
      <c r="BI26" s="7">
        <f t="shared" si="7"/>
        <v>1</v>
      </c>
      <c r="BJ26" s="7">
        <f t="shared" si="8"/>
        <v>0</v>
      </c>
      <c r="BK26" s="7">
        <f t="shared" si="9"/>
        <v>3</v>
      </c>
      <c r="BL26" s="7">
        <f t="shared" si="10"/>
        <v>0</v>
      </c>
      <c r="BM26" s="7">
        <f t="shared" si="11"/>
        <v>7</v>
      </c>
      <c r="BN26" s="7">
        <f t="shared" si="12"/>
        <v>2</v>
      </c>
      <c r="BO26" s="7"/>
      <c r="BP26" s="7"/>
      <c r="BQ26" s="7"/>
      <c r="BR26" s="7"/>
      <c r="BS26" s="7"/>
      <c r="BT26" s="7"/>
      <c r="BV26" s="1">
        <v>14</v>
      </c>
      <c r="BW26" s="10">
        <f t="shared" si="22"/>
        <v>23.487837837837837</v>
      </c>
      <c r="BX26" s="10">
        <f t="shared" si="23"/>
        <v>1.22</v>
      </c>
      <c r="BZ26" s="1" t="str">
        <f t="shared" si="24"/>
        <v>[23.49, 1.22]</v>
      </c>
      <c r="CC26" s="1" t="str">
        <f t="shared" si="25"/>
        <v>[23.49, 1.22]</v>
      </c>
      <c r="CD26" s="1" t="str">
        <f t="shared" si="13"/>
        <v>[40.53, 1.83]</v>
      </c>
      <c r="CE26" s="1" t="str">
        <f t="shared" si="14"/>
        <v>[79.71, 3.66]</v>
      </c>
      <c r="CG26" s="1" t="str">
        <f t="shared" si="26"/>
        <v xml:space="preserve">[[23.49, 1.22], [40.53, 1.83], [79.71, 3.66]], </v>
      </c>
      <c r="CI26" s="147" t="s">
        <v>38</v>
      </c>
      <c r="CJ26" s="152">
        <v>6.528404969038311</v>
      </c>
      <c r="CK26" s="152">
        <v>4.3142264671970576</v>
      </c>
      <c r="CL26" s="152">
        <v>4.8151502188893405</v>
      </c>
      <c r="CM26" s="152">
        <v>1.0135380252009885E-2</v>
      </c>
      <c r="CN26" s="152">
        <v>4.8704224128008722</v>
      </c>
      <c r="CO26" s="152">
        <v>3.5765029974707496</v>
      </c>
      <c r="CP26" s="152">
        <v>3.7352962413568456</v>
      </c>
      <c r="CQ26" s="152">
        <v>7.5214920778047176</v>
      </c>
      <c r="CR26" s="152">
        <v>6.4000520574925961</v>
      </c>
      <c r="CS26" s="152">
        <v>3.5336973684018878</v>
      </c>
      <c r="CT26" s="152">
        <v>7.2830484243490456</v>
      </c>
      <c r="CU26" s="152">
        <v>7.1927050096662493</v>
      </c>
      <c r="CV26" s="161">
        <v>9.6358864920775282</v>
      </c>
      <c r="CW26" s="155">
        <v>7.3439152426106489</v>
      </c>
      <c r="CX26" s="155">
        <v>1.1715530890538639</v>
      </c>
      <c r="CY26" s="155">
        <v>4.5704640094654323</v>
      </c>
      <c r="CZ26" s="155">
        <v>7.1785450178772443</v>
      </c>
      <c r="DA26" s="155">
        <v>6.8394018616303036</v>
      </c>
      <c r="DB26" s="155">
        <v>6.2436577570294389</v>
      </c>
      <c r="DC26" s="155">
        <v>7.2864372868130651</v>
      </c>
      <c r="DD26" s="155">
        <v>6.8780000000000001</v>
      </c>
      <c r="DE26" s="155">
        <v>2.2400000000000002</v>
      </c>
      <c r="DF26" s="155">
        <v>6.391</v>
      </c>
      <c r="DG26" s="155">
        <v>5.3869999999999996</v>
      </c>
      <c r="DI26" s="122">
        <f t="shared" si="27"/>
        <v>6.5279999999999996</v>
      </c>
      <c r="DJ26" s="122">
        <f t="shared" si="28"/>
        <v>4.3140000000000001</v>
      </c>
      <c r="DK26" s="122">
        <f t="shared" si="29"/>
        <v>4.8150000000000004</v>
      </c>
      <c r="DL26" s="122">
        <f t="shared" si="30"/>
        <v>0.01</v>
      </c>
      <c r="DM26" s="122">
        <f t="shared" si="31"/>
        <v>4.87</v>
      </c>
      <c r="DN26" s="122">
        <f t="shared" si="32"/>
        <v>3.577</v>
      </c>
      <c r="DO26" s="122">
        <f t="shared" si="33"/>
        <v>3.7349999999999999</v>
      </c>
      <c r="DP26" s="122">
        <f t="shared" si="34"/>
        <v>7.5209999999999999</v>
      </c>
      <c r="DQ26" s="122">
        <f t="shared" si="35"/>
        <v>6.4</v>
      </c>
      <c r="DR26" s="122">
        <f t="shared" si="36"/>
        <v>3.5339999999999998</v>
      </c>
      <c r="DS26" s="122">
        <f t="shared" si="37"/>
        <v>7.2830000000000004</v>
      </c>
      <c r="DT26" s="122">
        <f t="shared" si="38"/>
        <v>7.1929999999999996</v>
      </c>
      <c r="DU26" s="122">
        <f t="shared" si="39"/>
        <v>9.6359999999999992</v>
      </c>
      <c r="DV26" s="122">
        <f t="shared" si="40"/>
        <v>7.3440000000000003</v>
      </c>
      <c r="DW26" s="122">
        <f t="shared" si="41"/>
        <v>1.1719999999999999</v>
      </c>
      <c r="DX26" s="122">
        <f t="shared" si="42"/>
        <v>4.57</v>
      </c>
      <c r="DY26" s="122">
        <f t="shared" si="43"/>
        <v>7.1790000000000003</v>
      </c>
      <c r="DZ26" s="122">
        <f t="shared" si="44"/>
        <v>6.8390000000000004</v>
      </c>
      <c r="EA26" s="122">
        <f t="shared" si="45"/>
        <v>6.2439999999999998</v>
      </c>
      <c r="EB26" s="122">
        <f t="shared" si="46"/>
        <v>7.2859999999999996</v>
      </c>
      <c r="EC26" s="122">
        <f t="shared" si="47"/>
        <v>6.8780000000000001</v>
      </c>
      <c r="ED26" s="122">
        <f t="shared" si="48"/>
        <v>2.2400000000000002</v>
      </c>
      <c r="EE26" s="122">
        <f t="shared" si="49"/>
        <v>6.391</v>
      </c>
      <c r="EF26" s="122">
        <f t="shared" si="50"/>
        <v>5.3869999999999996</v>
      </c>
      <c r="EH26" s="1" t="str">
        <f t="shared" si="16"/>
        <v>[6,528, 4,314, 4,815, 0,01, 4,87, 3,577, 3,735, 7,521, 6,4, 3,534, 7,283, 7,193, 9,636, 7,344, 1,172, 4,57, 7,179, 6,839, 6,244, 7,286, 6,878, 2,24, 6,391, 5,387],</v>
      </c>
    </row>
    <row r="27" spans="2:138" ht="15" thickBot="1" x14ac:dyDescent="0.4">
      <c r="B27" s="13">
        <v>15</v>
      </c>
      <c r="C27" s="62" t="s">
        <v>39</v>
      </c>
      <c r="D27" s="63"/>
      <c r="E27" s="63"/>
      <c r="F27" s="63"/>
      <c r="G27" s="64"/>
      <c r="H27" s="3">
        <v>4068</v>
      </c>
      <c r="I27" s="65">
        <f t="shared" si="17"/>
        <v>7.3816004354926509E-2</v>
      </c>
      <c r="J27" s="66"/>
      <c r="K27" s="67"/>
      <c r="L27" s="67">
        <f t="shared" si="0"/>
        <v>1.601010277347118</v>
      </c>
      <c r="M27" s="67">
        <f t="shared" si="0"/>
        <v>3.4688556009187561</v>
      </c>
      <c r="N27" s="68">
        <f t="shared" si="0"/>
        <v>10.139637352653486</v>
      </c>
      <c r="O27" s="69"/>
      <c r="P27" s="128"/>
      <c r="Q27" s="70"/>
      <c r="S27" s="13">
        <v>15</v>
      </c>
      <c r="T27" s="117" t="str">
        <f t="shared" si="18"/>
        <v>Mahalle 15</v>
      </c>
      <c r="U27" s="113"/>
      <c r="V27" s="48"/>
      <c r="W27" s="48"/>
      <c r="X27" s="49"/>
      <c r="Y27" s="3">
        <v>4068</v>
      </c>
      <c r="Z27" s="65">
        <f t="shared" si="19"/>
        <v>7.3816004354926509E-2</v>
      </c>
      <c r="AA27" s="71"/>
      <c r="AB27" s="72"/>
      <c r="AC27" s="72">
        <f t="shared" si="1"/>
        <v>2</v>
      </c>
      <c r="AD27" s="72">
        <f t="shared" si="1"/>
        <v>3</v>
      </c>
      <c r="AE27" s="73">
        <f t="shared" si="2"/>
        <v>10</v>
      </c>
      <c r="AF27" s="74"/>
      <c r="AG27" s="131"/>
      <c r="AH27" s="75"/>
      <c r="AL27" s="7"/>
      <c r="AM27" s="7"/>
      <c r="AN27" s="7"/>
      <c r="AO27" s="7"/>
      <c r="AP27" s="7">
        <f t="shared" si="3"/>
        <v>2</v>
      </c>
      <c r="AQ27" s="7">
        <f t="shared" si="4"/>
        <v>0</v>
      </c>
      <c r="AR27" s="7">
        <f t="shared" si="20"/>
        <v>3</v>
      </c>
      <c r="AS27" s="7">
        <f t="shared" si="21"/>
        <v>0</v>
      </c>
      <c r="AT27" s="1">
        <f t="shared" si="5"/>
        <v>8</v>
      </c>
      <c r="AU27" s="1">
        <f t="shared" si="6"/>
        <v>2</v>
      </c>
      <c r="BE27" s="7"/>
      <c r="BF27" s="7"/>
      <c r="BG27" s="7"/>
      <c r="BH27" s="7"/>
      <c r="BI27" s="7">
        <f t="shared" si="7"/>
        <v>2</v>
      </c>
      <c r="BJ27" s="7">
        <f t="shared" si="8"/>
        <v>0</v>
      </c>
      <c r="BK27" s="7">
        <f t="shared" si="9"/>
        <v>3</v>
      </c>
      <c r="BL27" s="7">
        <f t="shared" si="10"/>
        <v>0</v>
      </c>
      <c r="BM27" s="7">
        <f t="shared" si="11"/>
        <v>8</v>
      </c>
      <c r="BN27" s="7">
        <f t="shared" si="12"/>
        <v>2</v>
      </c>
      <c r="BO27" s="7"/>
      <c r="BP27" s="7"/>
      <c r="BQ27" s="7"/>
      <c r="BR27" s="7"/>
      <c r="BS27" s="7"/>
      <c r="BT27" s="7"/>
      <c r="BV27" s="1">
        <v>15</v>
      </c>
      <c r="BW27" s="10">
        <f t="shared" si="22"/>
        <v>27.637837837837836</v>
      </c>
      <c r="BX27" s="10">
        <f t="shared" si="23"/>
        <v>1.22</v>
      </c>
      <c r="BZ27" s="1" t="str">
        <f t="shared" si="24"/>
        <v>[27.64, 1.22]</v>
      </c>
      <c r="CC27" s="1" t="str">
        <f t="shared" si="25"/>
        <v>[27.64, 1.22]</v>
      </c>
      <c r="CD27" s="1" t="str">
        <f t="shared" si="13"/>
        <v>[48.38, 1.83]</v>
      </c>
      <c r="CE27" s="1" t="str">
        <f t="shared" si="14"/>
        <v>[92.6, 4.27]</v>
      </c>
      <c r="CG27" s="1" t="str">
        <f t="shared" si="26"/>
        <v xml:space="preserve">[[27.64, 1.22], [48.38, 1.83], [92.6, 4.27]], </v>
      </c>
      <c r="CI27" s="149" t="s">
        <v>39</v>
      </c>
      <c r="CJ27" s="153">
        <v>8.9381757120063359</v>
      </c>
      <c r="CK27" s="153">
        <v>0.20713333557630831</v>
      </c>
      <c r="CL27" s="153">
        <v>2.0620140648584853</v>
      </c>
      <c r="CM27" s="153">
        <v>1.0902317353146118</v>
      </c>
      <c r="CN27" s="153">
        <v>7.2278488418460167</v>
      </c>
      <c r="CO27" s="153">
        <v>6.2846094626739735</v>
      </c>
      <c r="CP27" s="153">
        <v>2.9212001541546009</v>
      </c>
      <c r="CQ27" s="153">
        <v>1.6335781665824556</v>
      </c>
      <c r="CR27" s="153">
        <v>3.5961684222094248</v>
      </c>
      <c r="CS27" s="153">
        <v>2.900695636788182</v>
      </c>
      <c r="CT27" s="153">
        <v>9.9832923564234299</v>
      </c>
      <c r="CU27" s="153">
        <v>1.8873877009236817</v>
      </c>
      <c r="CV27" s="162">
        <v>0.42548042264776154</v>
      </c>
      <c r="CW27" s="156">
        <v>0.34820876930532929</v>
      </c>
      <c r="CX27" s="156">
        <v>1.1535541615085165</v>
      </c>
      <c r="CY27" s="156">
        <v>6.5149695879140257</v>
      </c>
      <c r="CZ27" s="156">
        <v>1.9750645410495626</v>
      </c>
      <c r="DA27" s="156">
        <v>2.9777765368898725</v>
      </c>
      <c r="DB27" s="156">
        <v>0.61336439309683466</v>
      </c>
      <c r="DC27" s="156">
        <v>1.482776160173046</v>
      </c>
      <c r="DD27" s="156">
        <v>5.8869999999999996</v>
      </c>
      <c r="DE27" s="156">
        <v>6.0890000000000004</v>
      </c>
      <c r="DF27" s="156">
        <v>5.2309999999999999</v>
      </c>
      <c r="DG27" s="156">
        <v>7.1139999999999999</v>
      </c>
      <c r="DI27" s="122">
        <f t="shared" si="27"/>
        <v>8.9380000000000006</v>
      </c>
      <c r="DJ27" s="122">
        <f t="shared" si="28"/>
        <v>0.20699999999999999</v>
      </c>
      <c r="DK27" s="122">
        <f t="shared" si="29"/>
        <v>2.0619999999999998</v>
      </c>
      <c r="DL27" s="122">
        <f t="shared" si="30"/>
        <v>1.0900000000000001</v>
      </c>
      <c r="DM27" s="122">
        <f t="shared" si="31"/>
        <v>7.2279999999999998</v>
      </c>
      <c r="DN27" s="122">
        <f t="shared" si="32"/>
        <v>6.2850000000000001</v>
      </c>
      <c r="DO27" s="122">
        <f t="shared" si="33"/>
        <v>2.9209999999999998</v>
      </c>
      <c r="DP27" s="122">
        <f t="shared" si="34"/>
        <v>1.6339999999999999</v>
      </c>
      <c r="DQ27" s="122">
        <f t="shared" si="35"/>
        <v>3.5960000000000001</v>
      </c>
      <c r="DR27" s="122">
        <f t="shared" si="36"/>
        <v>2.9009999999999998</v>
      </c>
      <c r="DS27" s="122">
        <f t="shared" si="37"/>
        <v>9.9830000000000005</v>
      </c>
      <c r="DT27" s="122">
        <f t="shared" si="38"/>
        <v>1.887</v>
      </c>
      <c r="DU27" s="122">
        <f t="shared" si="39"/>
        <v>0.42499999999999999</v>
      </c>
      <c r="DV27" s="122">
        <f t="shared" si="40"/>
        <v>0.34799999999999998</v>
      </c>
      <c r="DW27" s="122">
        <f t="shared" si="41"/>
        <v>1.1539999999999999</v>
      </c>
      <c r="DX27" s="122">
        <f t="shared" si="42"/>
        <v>6.5149999999999997</v>
      </c>
      <c r="DY27" s="122">
        <f t="shared" si="43"/>
        <v>1.9750000000000001</v>
      </c>
      <c r="DZ27" s="122">
        <f t="shared" si="44"/>
        <v>2.9780000000000002</v>
      </c>
      <c r="EA27" s="122">
        <f t="shared" si="45"/>
        <v>0.61299999999999999</v>
      </c>
      <c r="EB27" s="122">
        <f t="shared" si="46"/>
        <v>1.4830000000000001</v>
      </c>
      <c r="EC27" s="122">
        <f t="shared" si="47"/>
        <v>5.8869999999999996</v>
      </c>
      <c r="ED27" s="122">
        <f t="shared" si="48"/>
        <v>6.0890000000000004</v>
      </c>
      <c r="EE27" s="122">
        <f t="shared" si="49"/>
        <v>5.2309999999999999</v>
      </c>
      <c r="EF27" s="122">
        <f t="shared" si="50"/>
        <v>7.1139999999999999</v>
      </c>
      <c r="EH27" s="1" t="str">
        <f t="shared" si="16"/>
        <v>[8,938, 0,207, 2,062, 1,09, 7,228, 6,285, 2,921, 1,634, 3,596, 2,901, 9,983, 1,887, 0,425, 0,348, 1,154, 6,515, 1,975, 2,978, 0,613, 1,483, 5,887, 6,089, 5,231, 7,114],</v>
      </c>
    </row>
    <row r="28" spans="2:138" ht="15" thickBot="1" x14ac:dyDescent="0.4">
      <c r="H28" s="15">
        <f>SUM(H13:H27)</f>
        <v>55110</v>
      </c>
      <c r="L28" s="76"/>
      <c r="M28" s="76"/>
      <c r="AC28" s="76"/>
      <c r="AD28" s="76"/>
      <c r="AL28" s="7"/>
      <c r="AM28" s="7"/>
      <c r="AN28" s="7"/>
      <c r="AO28" s="7"/>
      <c r="AP28" s="7"/>
      <c r="AQ28" s="7"/>
      <c r="AR28" s="7"/>
      <c r="AS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</row>
    <row r="29" spans="2:138" x14ac:dyDescent="0.35">
      <c r="L29" s="76"/>
      <c r="M29" s="76"/>
      <c r="AC29" s="76"/>
      <c r="AD29" s="76"/>
      <c r="AL29" s="7"/>
      <c r="AM29" s="7"/>
      <c r="AN29" s="7"/>
      <c r="AO29" s="7"/>
      <c r="AP29" s="7"/>
      <c r="AQ29" s="7"/>
      <c r="AR29" s="7"/>
      <c r="AS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</row>
    <row r="30" spans="2:138" ht="29.5" thickBot="1" x14ac:dyDescent="0.4">
      <c r="K30" s="132" t="s">
        <v>61</v>
      </c>
      <c r="L30" s="132" t="s">
        <v>62</v>
      </c>
      <c r="M30" s="132" t="s">
        <v>63</v>
      </c>
      <c r="N30" s="132" t="s">
        <v>64</v>
      </c>
      <c r="AC30" s="76"/>
      <c r="AD30" s="76"/>
      <c r="AL30" s="7"/>
      <c r="AM30" s="7"/>
      <c r="AN30" s="7"/>
      <c r="AO30" s="7"/>
      <c r="AP30" s="7"/>
      <c r="AQ30" s="7"/>
      <c r="AR30" s="7"/>
      <c r="AS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</row>
    <row r="31" spans="2:138" ht="15" thickBot="1" x14ac:dyDescent="0.4">
      <c r="C31" s="184" t="s">
        <v>18</v>
      </c>
      <c r="H31" s="15" t="s">
        <v>4</v>
      </c>
      <c r="I31" s="16">
        <v>166667</v>
      </c>
      <c r="K31" s="1">
        <f>H54/C33</f>
        <v>6.9858734877106788E-4</v>
      </c>
      <c r="L31" s="1">
        <f>K31*$A$1</f>
        <v>1.3971746975421358E-3</v>
      </c>
      <c r="M31" s="1">
        <f>I31*L31</f>
        <v>232.86291531525515</v>
      </c>
      <c r="N31" s="1">
        <f>I32*L31</f>
        <v>116.4307590702788</v>
      </c>
      <c r="T31" s="184" t="s">
        <v>18</v>
      </c>
      <c r="Y31" s="15" t="s">
        <v>4</v>
      </c>
      <c r="Z31" s="16">
        <f>I31</f>
        <v>166667</v>
      </c>
      <c r="AL31" s="7"/>
      <c r="AM31" s="7"/>
      <c r="AN31" s="7"/>
      <c r="AO31" s="7"/>
      <c r="AP31" s="7"/>
      <c r="AQ31" s="7"/>
      <c r="AR31" s="7"/>
      <c r="AS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</row>
    <row r="32" spans="2:138" ht="15" thickBot="1" x14ac:dyDescent="0.4">
      <c r="C32" s="185"/>
      <c r="H32" s="17" t="s">
        <v>10</v>
      </c>
      <c r="I32" s="18">
        <v>83333</v>
      </c>
      <c r="T32" s="185"/>
      <c r="Y32" s="17" t="s">
        <v>10</v>
      </c>
      <c r="Z32" s="16">
        <f>I32</f>
        <v>83333</v>
      </c>
      <c r="AL32" s="7"/>
      <c r="AM32" s="7"/>
      <c r="AN32" s="7"/>
      <c r="AO32" s="7"/>
      <c r="AP32" s="7"/>
      <c r="AQ32" s="7"/>
      <c r="AR32" s="7"/>
      <c r="AS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</row>
    <row r="33" spans="2:78" ht="15" thickBot="1" x14ac:dyDescent="0.4">
      <c r="C33" s="118">
        <v>86776550</v>
      </c>
      <c r="J33" s="6"/>
      <c r="K33" s="6"/>
      <c r="L33" s="6"/>
      <c r="M33" s="6"/>
      <c r="N33" s="6"/>
      <c r="O33" s="6"/>
      <c r="P33" s="6"/>
      <c r="Q33" s="6"/>
      <c r="AA33" s="6"/>
      <c r="AB33" s="6"/>
      <c r="AC33" s="6"/>
      <c r="AD33" s="6"/>
      <c r="AE33" s="6"/>
      <c r="AF33" s="6"/>
      <c r="AG33" s="6"/>
      <c r="AH33" s="6"/>
      <c r="AL33" s="7"/>
      <c r="AM33" s="7"/>
      <c r="AN33" s="7"/>
      <c r="AO33" s="7"/>
      <c r="AP33" s="7"/>
      <c r="AQ33" s="7"/>
      <c r="AR33" s="7"/>
      <c r="AS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</row>
    <row r="34" spans="2:78" ht="48" customHeight="1" thickBot="1" x14ac:dyDescent="0.4">
      <c r="J34" s="178" t="s">
        <v>11</v>
      </c>
      <c r="K34" s="179"/>
      <c r="L34" s="179"/>
      <c r="M34" s="180"/>
      <c r="N34" s="181" t="s">
        <v>12</v>
      </c>
      <c r="O34" s="182"/>
      <c r="P34" s="182"/>
      <c r="Q34" s="183"/>
      <c r="AA34" s="178" t="s">
        <v>11</v>
      </c>
      <c r="AB34" s="179"/>
      <c r="AC34" s="179"/>
      <c r="AD34" s="180"/>
      <c r="AE34" s="181" t="s">
        <v>12</v>
      </c>
      <c r="AF34" s="182"/>
      <c r="AG34" s="182"/>
      <c r="AH34" s="183"/>
      <c r="AL34" s="7"/>
      <c r="AM34" s="7"/>
      <c r="AN34" s="7"/>
      <c r="AO34" s="7"/>
      <c r="AP34" s="7"/>
      <c r="AQ34" s="7"/>
      <c r="AR34" s="7"/>
      <c r="AS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</row>
    <row r="35" spans="2:78" ht="15" thickBot="1" x14ac:dyDescent="0.4">
      <c r="H35" s="186" t="s">
        <v>13</v>
      </c>
      <c r="I35" s="187"/>
      <c r="J35" s="19">
        <v>1</v>
      </c>
      <c r="K35" s="19">
        <v>3</v>
      </c>
      <c r="L35" s="142">
        <v>4</v>
      </c>
      <c r="M35" s="19">
        <v>7</v>
      </c>
      <c r="N35" s="21">
        <v>15</v>
      </c>
      <c r="O35" s="22">
        <v>16</v>
      </c>
      <c r="P35" s="21">
        <v>18</v>
      </c>
      <c r="Q35" s="21">
        <v>19</v>
      </c>
      <c r="Y35" s="186" t="s">
        <v>13</v>
      </c>
      <c r="Z35" s="187"/>
      <c r="AA35" s="19">
        <v>1</v>
      </c>
      <c r="AB35" s="19">
        <v>3</v>
      </c>
      <c r="AC35" s="20">
        <v>4</v>
      </c>
      <c r="AD35" s="19">
        <v>7</v>
      </c>
      <c r="AE35" s="21">
        <v>15</v>
      </c>
      <c r="AF35" s="22">
        <v>16</v>
      </c>
      <c r="AG35" s="21">
        <v>18</v>
      </c>
      <c r="AH35" s="21">
        <v>19</v>
      </c>
      <c r="AL35" s="7"/>
      <c r="AM35" s="7"/>
      <c r="AN35" s="7"/>
      <c r="AO35" s="7"/>
      <c r="AP35" s="7"/>
      <c r="AQ35" s="7"/>
      <c r="AR35" s="7"/>
      <c r="AS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</row>
    <row r="36" spans="2:78" ht="29.5" thickBot="1" x14ac:dyDescent="0.4">
      <c r="H36" s="5" t="s">
        <v>14</v>
      </c>
      <c r="I36" s="14" t="s">
        <v>15</v>
      </c>
      <c r="J36" s="23"/>
      <c r="K36" s="23"/>
      <c r="L36" s="25" t="s">
        <v>6</v>
      </c>
      <c r="M36" s="23" t="s">
        <v>60</v>
      </c>
      <c r="N36" s="26" t="s">
        <v>5</v>
      </c>
      <c r="O36" s="26"/>
      <c r="P36" s="23"/>
      <c r="Q36" s="23"/>
      <c r="Y36" s="5" t="s">
        <v>14</v>
      </c>
      <c r="Z36" s="14" t="s">
        <v>15</v>
      </c>
      <c r="AA36" s="23"/>
      <c r="AB36" s="23"/>
      <c r="AC36" s="24" t="s">
        <v>6</v>
      </c>
      <c r="AD36" s="23" t="s">
        <v>60</v>
      </c>
      <c r="AE36" s="23" t="s">
        <v>5</v>
      </c>
      <c r="AF36" s="26"/>
      <c r="AG36" s="23"/>
      <c r="AH36" s="23"/>
      <c r="AL36" s="7"/>
      <c r="AM36" s="7"/>
      <c r="AN36" s="7"/>
      <c r="AO36" s="7"/>
      <c r="AP36" s="7"/>
      <c r="AQ36" s="7"/>
      <c r="AR36" s="7"/>
      <c r="AS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</row>
    <row r="37" spans="2:78" ht="15" thickBot="1" x14ac:dyDescent="0.4">
      <c r="H37" s="190" t="s">
        <v>16</v>
      </c>
      <c r="I37" s="191"/>
      <c r="J37" s="15"/>
      <c r="K37" s="15"/>
      <c r="L37" s="28" t="s">
        <v>10</v>
      </c>
      <c r="M37" s="15" t="s">
        <v>10</v>
      </c>
      <c r="N37" s="141" t="s">
        <v>4</v>
      </c>
      <c r="O37" s="16"/>
      <c r="P37" s="15"/>
      <c r="Q37" s="15"/>
      <c r="Y37" s="190" t="s">
        <v>16</v>
      </c>
      <c r="Z37" s="191"/>
      <c r="AA37" s="15"/>
      <c r="AB37" s="15"/>
      <c r="AC37" s="27" t="s">
        <v>10</v>
      </c>
      <c r="AD37" s="15" t="s">
        <v>10</v>
      </c>
      <c r="AE37" s="29" t="s">
        <v>4</v>
      </c>
      <c r="AF37" s="16"/>
      <c r="AG37" s="15"/>
      <c r="AH37" s="15"/>
      <c r="AL37" s="7"/>
      <c r="AM37" s="7"/>
      <c r="AN37" s="7"/>
      <c r="AO37" s="7"/>
      <c r="AP37" s="7"/>
      <c r="AQ37" s="7"/>
      <c r="AR37" s="7"/>
      <c r="AS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</row>
    <row r="38" spans="2:78" ht="15" thickBot="1" x14ac:dyDescent="0.4">
      <c r="H38" s="192" t="s">
        <v>17</v>
      </c>
      <c r="I38" s="193"/>
      <c r="J38" s="30"/>
      <c r="K38" s="30"/>
      <c r="L38" s="31">
        <v>0.31578947368421051</v>
      </c>
      <c r="M38" s="30">
        <v>0.68421052631578949</v>
      </c>
      <c r="N38" s="30">
        <v>1</v>
      </c>
      <c r="O38" s="32"/>
      <c r="P38" s="30"/>
      <c r="Q38" s="30"/>
      <c r="Y38" s="192" t="s">
        <v>17</v>
      </c>
      <c r="Z38" s="193"/>
      <c r="AA38" s="30"/>
      <c r="AB38" s="30"/>
      <c r="AC38" s="31">
        <v>0.31578947368421051</v>
      </c>
      <c r="AD38" s="30">
        <v>0.68421052631578949</v>
      </c>
      <c r="AE38" s="30">
        <v>1</v>
      </c>
      <c r="AF38" s="32"/>
      <c r="AG38" s="30"/>
      <c r="AH38" s="30"/>
      <c r="AL38" s="7"/>
      <c r="AM38" s="7"/>
      <c r="AN38" s="7"/>
      <c r="AO38" s="7"/>
      <c r="AP38" s="7"/>
      <c r="AQ38" s="7"/>
      <c r="AR38" s="7"/>
      <c r="AS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V38" s="1" t="s">
        <v>24</v>
      </c>
      <c r="BW38" s="1" t="s">
        <v>22</v>
      </c>
      <c r="BX38" s="1" t="s">
        <v>23</v>
      </c>
    </row>
    <row r="39" spans="2:78" x14ac:dyDescent="0.35">
      <c r="B39" s="11">
        <v>1</v>
      </c>
      <c r="C39" s="33" t="s">
        <v>25</v>
      </c>
      <c r="D39" s="34"/>
      <c r="E39" s="34"/>
      <c r="F39" s="34"/>
      <c r="G39" s="35"/>
      <c r="H39" s="4">
        <f>H13*1.1</f>
        <v>3845.6000000000004</v>
      </c>
      <c r="I39" s="77">
        <f>H39/$H$54</f>
        <v>6.3436762837960445E-2</v>
      </c>
      <c r="J39" s="37"/>
      <c r="K39" s="78"/>
      <c r="L39" s="143">
        <f t="shared" ref="L39:N53" si="51">IF(L$37="EV",$I$31*($H$54/$C$33)*$A$1*L$38*$I39,IF(L$37="PHEV",$I$32*($H$54/$C$33)*$A$1*L$38*$I39))</f>
        <v>2.3324180369005227</v>
      </c>
      <c r="M39" s="144">
        <f t="shared" si="51"/>
        <v>5.0535724132844662</v>
      </c>
      <c r="N39" s="79">
        <f t="shared" si="51"/>
        <v>14.772069532609908</v>
      </c>
      <c r="O39" s="80"/>
      <c r="P39" s="123"/>
      <c r="Q39" s="81"/>
      <c r="S39" s="11">
        <v>1</v>
      </c>
      <c r="T39" s="114" t="str">
        <f>C39</f>
        <v>Mahalle 1</v>
      </c>
      <c r="U39" s="112"/>
      <c r="V39" s="34"/>
      <c r="W39" s="34"/>
      <c r="X39" s="35"/>
      <c r="Y39" s="4">
        <f t="shared" ref="Y39:Y53" si="52">H39</f>
        <v>3845.6000000000004</v>
      </c>
      <c r="Z39" s="36">
        <f t="shared" ref="Z39:Z53" si="53">I39</f>
        <v>6.3436762837960445E-2</v>
      </c>
      <c r="AA39" s="42"/>
      <c r="AB39" s="82"/>
      <c r="AC39" s="82">
        <f t="shared" ref="AC39:AD53" si="54">ROUND(L39,0)</f>
        <v>2</v>
      </c>
      <c r="AD39" s="43">
        <f t="shared" si="54"/>
        <v>5</v>
      </c>
      <c r="AE39" s="83">
        <f t="shared" ref="AE39:AE53" si="55">ROUND(N39,0)</f>
        <v>15</v>
      </c>
      <c r="AF39" s="84"/>
      <c r="AG39" s="130"/>
      <c r="AH39" s="85"/>
      <c r="AL39" s="7"/>
      <c r="AM39" s="7"/>
      <c r="AN39" s="7"/>
      <c r="AO39" s="7"/>
      <c r="AP39" s="7">
        <f t="shared" ref="AP39:AP53" si="56">AC39*$AK$5</f>
        <v>2</v>
      </c>
      <c r="AQ39" s="7">
        <f t="shared" ref="AQ39:AQ53" si="57">AC39*$AK$6</f>
        <v>0</v>
      </c>
      <c r="AR39" s="7">
        <f>AD39*$AK$5</f>
        <v>5</v>
      </c>
      <c r="AS39" s="7">
        <f>AD39*$AK$6</f>
        <v>0</v>
      </c>
      <c r="AT39" s="1">
        <f t="shared" ref="AT39:AT53" si="58">AE39*$AU$5</f>
        <v>12</v>
      </c>
      <c r="AU39" s="1">
        <f t="shared" ref="AU39:AU53" si="59">AE39*$AU$6</f>
        <v>3</v>
      </c>
      <c r="BE39" s="7"/>
      <c r="BF39" s="7"/>
      <c r="BG39" s="7"/>
      <c r="BH39" s="7"/>
      <c r="BI39" s="7">
        <f t="shared" ref="BI39:BI53" si="60">ROUND(AP39,0)</f>
        <v>2</v>
      </c>
      <c r="BJ39" s="7">
        <f t="shared" ref="BJ39:BJ53" si="61">ROUND(AQ39,0)</f>
        <v>0</v>
      </c>
      <c r="BK39" s="7">
        <f t="shared" ref="BK39:BK53" si="62">ROUND(AR39,0)</f>
        <v>5</v>
      </c>
      <c r="BL39" s="7">
        <f t="shared" ref="BL39:BL53" si="63">ROUND(AS39,0)</f>
        <v>0</v>
      </c>
      <c r="BM39" s="7">
        <f t="shared" ref="BM39:BM53" si="64">ROUND(AT39,0)</f>
        <v>12</v>
      </c>
      <c r="BN39" s="7">
        <f t="shared" ref="BN39:BN53" si="65">ROUND(AU39,0)</f>
        <v>3</v>
      </c>
      <c r="BO39" s="7"/>
      <c r="BP39" s="7"/>
      <c r="BQ39" s="7"/>
      <c r="BR39" s="7"/>
      <c r="BS39" s="7"/>
      <c r="BT39" s="7"/>
      <c r="BV39" s="1">
        <v>1</v>
      </c>
      <c r="BW39" s="10">
        <f>SUM($BI$12*BI39,$BK$12*BK39,$BM$12*BM39)</f>
        <v>40.529729729729731</v>
      </c>
      <c r="BX39" s="10">
        <f>SUM($BJ$12*BJ39,$BL$12*BL39,$BN$12*BN39)</f>
        <v>1.83</v>
      </c>
      <c r="BZ39" s="1" t="str">
        <f>"["&amp;ROUND(BW39,2)&amp;", "&amp;ROUND(BX39,2)&amp;"]"</f>
        <v>[40.53, 1.83]</v>
      </c>
    </row>
    <row r="40" spans="2:78" x14ac:dyDescent="0.35">
      <c r="B40" s="12">
        <v>2</v>
      </c>
      <c r="C40" s="47" t="s">
        <v>26</v>
      </c>
      <c r="D40" s="48"/>
      <c r="E40" s="48"/>
      <c r="F40" s="48"/>
      <c r="G40" s="49"/>
      <c r="H40" s="2">
        <f t="shared" ref="H40:H53" si="66">H14*1.1</f>
        <v>3410.0000000000005</v>
      </c>
      <c r="I40" s="86">
        <f t="shared" ref="I40:I53" si="67">H40/$H$54</f>
        <v>5.6251134095445472E-2</v>
      </c>
      <c r="J40" s="87"/>
      <c r="K40" s="88"/>
      <c r="L40" s="139">
        <f t="shared" si="51"/>
        <v>2.0682196551463443</v>
      </c>
      <c r="M40" s="89">
        <f t="shared" si="51"/>
        <v>4.4811425861504128</v>
      </c>
      <c r="N40" s="90">
        <f t="shared" si="51"/>
        <v>13.09880307525478</v>
      </c>
      <c r="O40" s="91"/>
      <c r="P40" s="124"/>
      <c r="Q40" s="92"/>
      <c r="S40" s="12">
        <v>2</v>
      </c>
      <c r="T40" s="115" t="str">
        <f t="shared" ref="T40:T53" si="68">C40</f>
        <v>Mahalle 2</v>
      </c>
      <c r="U40" s="113"/>
      <c r="V40" s="48"/>
      <c r="W40" s="48"/>
      <c r="X40" s="49"/>
      <c r="Y40" s="2">
        <f t="shared" si="52"/>
        <v>3410.0000000000005</v>
      </c>
      <c r="Z40" s="50">
        <f t="shared" si="53"/>
        <v>5.6251134095445472E-2</v>
      </c>
      <c r="AA40" s="93"/>
      <c r="AB40" s="94"/>
      <c r="AC40" s="94">
        <f t="shared" si="54"/>
        <v>2</v>
      </c>
      <c r="AD40" s="57">
        <f t="shared" si="54"/>
        <v>4</v>
      </c>
      <c r="AE40" s="95">
        <f t="shared" si="55"/>
        <v>13</v>
      </c>
      <c r="AF40" s="96"/>
      <c r="AG40" s="129"/>
      <c r="AH40" s="97"/>
      <c r="AL40" s="7"/>
      <c r="AM40" s="7"/>
      <c r="AN40" s="7"/>
      <c r="AO40" s="7"/>
      <c r="AP40" s="7">
        <f t="shared" si="56"/>
        <v>2</v>
      </c>
      <c r="AQ40" s="7">
        <f t="shared" si="57"/>
        <v>0</v>
      </c>
      <c r="AR40" s="7">
        <f t="shared" ref="AR40:AR53" si="69">AD40*$AK$5</f>
        <v>4</v>
      </c>
      <c r="AS40" s="7">
        <f t="shared" ref="AS40:AS53" si="70">AD40*$AK$6</f>
        <v>0</v>
      </c>
      <c r="AT40" s="1">
        <f t="shared" si="58"/>
        <v>10.4</v>
      </c>
      <c r="AU40" s="1">
        <f t="shared" si="59"/>
        <v>2.6</v>
      </c>
      <c r="BE40" s="7"/>
      <c r="BF40" s="7"/>
      <c r="BG40" s="7"/>
      <c r="BH40" s="7"/>
      <c r="BI40" s="7">
        <f t="shared" si="60"/>
        <v>2</v>
      </c>
      <c r="BJ40" s="7">
        <f t="shared" si="61"/>
        <v>0</v>
      </c>
      <c r="BK40" s="7">
        <f t="shared" si="62"/>
        <v>4</v>
      </c>
      <c r="BL40" s="7">
        <f t="shared" si="63"/>
        <v>0</v>
      </c>
      <c r="BM40" s="7">
        <f t="shared" si="64"/>
        <v>10</v>
      </c>
      <c r="BN40" s="7">
        <f t="shared" si="65"/>
        <v>3</v>
      </c>
      <c r="BO40" s="7"/>
      <c r="BP40" s="7"/>
      <c r="BQ40" s="7"/>
      <c r="BR40" s="7"/>
      <c r="BS40" s="7"/>
      <c r="BT40" s="7"/>
      <c r="BV40" s="1">
        <v>2</v>
      </c>
      <c r="BW40" s="10">
        <f t="shared" ref="BW40:BW53" si="71">SUM($BI$12*BI40,$BK$12*BK40,$BM$12*BM40)</f>
        <v>34.083783783783787</v>
      </c>
      <c r="BX40" s="10">
        <f t="shared" ref="BX40:BX53" si="72">SUM($BJ$12*BJ40,$BL$12*BL40,$BN$12*BN40)</f>
        <v>1.83</v>
      </c>
      <c r="BZ40" s="1" t="str">
        <f t="shared" ref="BZ40:BZ53" si="73">"["&amp;ROUND(BW40,2)&amp;", "&amp;ROUND(BX40,2)&amp;"]"</f>
        <v>[34.08, 1.83]</v>
      </c>
    </row>
    <row r="41" spans="2:78" x14ac:dyDescent="0.35">
      <c r="B41" s="12">
        <v>3</v>
      </c>
      <c r="C41" s="61" t="s">
        <v>27</v>
      </c>
      <c r="D41" s="48"/>
      <c r="E41" s="48"/>
      <c r="F41" s="48"/>
      <c r="G41" s="49"/>
      <c r="H41" s="2">
        <f t="shared" si="66"/>
        <v>3560.7000000000003</v>
      </c>
      <c r="I41" s="86">
        <f t="shared" si="67"/>
        <v>5.8737071311921608E-2</v>
      </c>
      <c r="J41" s="87"/>
      <c r="K41" s="88"/>
      <c r="L41" s="139">
        <f t="shared" si="51"/>
        <v>2.1596216205511989</v>
      </c>
      <c r="M41" s="89">
        <f t="shared" si="51"/>
        <v>4.679180177860931</v>
      </c>
      <c r="N41" s="90">
        <f t="shared" si="51"/>
        <v>13.677685662774104</v>
      </c>
      <c r="O41" s="91"/>
      <c r="P41" s="124"/>
      <c r="Q41" s="92"/>
      <c r="S41" s="12">
        <v>3</v>
      </c>
      <c r="T41" s="116" t="str">
        <f t="shared" si="68"/>
        <v>Mahalle 3</v>
      </c>
      <c r="U41" s="113"/>
      <c r="V41" s="48"/>
      <c r="W41" s="48"/>
      <c r="X41" s="49"/>
      <c r="Y41" s="2">
        <f t="shared" si="52"/>
        <v>3560.7000000000003</v>
      </c>
      <c r="Z41" s="50">
        <f t="shared" si="53"/>
        <v>5.8737071311921608E-2</v>
      </c>
      <c r="AA41" s="93"/>
      <c r="AB41" s="94"/>
      <c r="AC41" s="94">
        <f t="shared" si="54"/>
        <v>2</v>
      </c>
      <c r="AD41" s="57">
        <f t="shared" si="54"/>
        <v>5</v>
      </c>
      <c r="AE41" s="95">
        <f t="shared" si="55"/>
        <v>14</v>
      </c>
      <c r="AF41" s="96"/>
      <c r="AG41" s="129"/>
      <c r="AH41" s="97"/>
      <c r="AL41" s="7"/>
      <c r="AM41" s="7"/>
      <c r="AN41" s="7"/>
      <c r="AO41" s="7"/>
      <c r="AP41" s="7">
        <f t="shared" si="56"/>
        <v>2</v>
      </c>
      <c r="AQ41" s="7">
        <f t="shared" si="57"/>
        <v>0</v>
      </c>
      <c r="AR41" s="7">
        <f t="shared" si="69"/>
        <v>5</v>
      </c>
      <c r="AS41" s="7">
        <f t="shared" si="70"/>
        <v>0</v>
      </c>
      <c r="AT41" s="1">
        <f t="shared" si="58"/>
        <v>11.200000000000001</v>
      </c>
      <c r="AU41" s="1">
        <f t="shared" si="59"/>
        <v>2.8000000000000003</v>
      </c>
      <c r="BE41" s="7"/>
      <c r="BF41" s="7"/>
      <c r="BG41" s="7"/>
      <c r="BH41" s="7"/>
      <c r="BI41" s="7">
        <f t="shared" si="60"/>
        <v>2</v>
      </c>
      <c r="BJ41" s="7">
        <f t="shared" si="61"/>
        <v>0</v>
      </c>
      <c r="BK41" s="7">
        <f t="shared" si="62"/>
        <v>5</v>
      </c>
      <c r="BL41" s="7">
        <f t="shared" si="63"/>
        <v>0</v>
      </c>
      <c r="BM41" s="7">
        <f t="shared" si="64"/>
        <v>11</v>
      </c>
      <c r="BN41" s="7">
        <f t="shared" si="65"/>
        <v>3</v>
      </c>
      <c r="BO41" s="7"/>
      <c r="BP41" s="7"/>
      <c r="BQ41" s="7"/>
      <c r="BR41" s="7"/>
      <c r="BS41" s="7"/>
      <c r="BT41" s="7"/>
      <c r="BV41" s="1">
        <v>3</v>
      </c>
      <c r="BW41" s="10">
        <f t="shared" si="71"/>
        <v>37.779729729729731</v>
      </c>
      <c r="BX41" s="10">
        <f t="shared" si="72"/>
        <v>1.83</v>
      </c>
      <c r="BZ41" s="1" t="str">
        <f t="shared" si="73"/>
        <v>[37.78, 1.83]</v>
      </c>
    </row>
    <row r="42" spans="2:78" x14ac:dyDescent="0.35">
      <c r="B42" s="12">
        <v>4</v>
      </c>
      <c r="C42" s="61" t="s">
        <v>28</v>
      </c>
      <c r="D42" s="48"/>
      <c r="E42" s="48"/>
      <c r="F42" s="48"/>
      <c r="G42" s="49"/>
      <c r="H42" s="2">
        <f t="shared" si="66"/>
        <v>4637.6000000000004</v>
      </c>
      <c r="I42" s="86">
        <f t="shared" si="67"/>
        <v>7.6501542369805844E-2</v>
      </c>
      <c r="J42" s="87"/>
      <c r="K42" s="88"/>
      <c r="L42" s="139">
        <f t="shared" si="51"/>
        <v>2.8127787309990282</v>
      </c>
      <c r="M42" s="89">
        <f t="shared" si="51"/>
        <v>6.094353917164562</v>
      </c>
      <c r="N42" s="90">
        <f t="shared" si="51"/>
        <v>17.814372182346503</v>
      </c>
      <c r="O42" s="91"/>
      <c r="P42" s="124"/>
      <c r="Q42" s="92"/>
      <c r="S42" s="12">
        <v>4</v>
      </c>
      <c r="T42" s="116" t="str">
        <f t="shared" si="68"/>
        <v>Mahalle 4</v>
      </c>
      <c r="U42" s="113"/>
      <c r="V42" s="48"/>
      <c r="W42" s="48"/>
      <c r="X42" s="49"/>
      <c r="Y42" s="2">
        <f t="shared" si="52"/>
        <v>4637.6000000000004</v>
      </c>
      <c r="Z42" s="50">
        <f t="shared" si="53"/>
        <v>7.6501542369805844E-2</v>
      </c>
      <c r="AA42" s="93"/>
      <c r="AB42" s="94"/>
      <c r="AC42" s="94">
        <f t="shared" si="54"/>
        <v>3</v>
      </c>
      <c r="AD42" s="57">
        <f t="shared" si="54"/>
        <v>6</v>
      </c>
      <c r="AE42" s="95">
        <f t="shared" si="55"/>
        <v>18</v>
      </c>
      <c r="AF42" s="96"/>
      <c r="AG42" s="129"/>
      <c r="AH42" s="97"/>
      <c r="AL42" s="7"/>
      <c r="AM42" s="7"/>
      <c r="AN42" s="7"/>
      <c r="AO42" s="7"/>
      <c r="AP42" s="7">
        <f t="shared" si="56"/>
        <v>3</v>
      </c>
      <c r="AQ42" s="7">
        <f t="shared" si="57"/>
        <v>0</v>
      </c>
      <c r="AR42" s="7">
        <f t="shared" si="69"/>
        <v>6</v>
      </c>
      <c r="AS42" s="7">
        <f t="shared" si="70"/>
        <v>0</v>
      </c>
      <c r="AT42" s="1">
        <f t="shared" si="58"/>
        <v>14.4</v>
      </c>
      <c r="AU42" s="1">
        <f t="shared" si="59"/>
        <v>3.6</v>
      </c>
      <c r="BE42" s="7"/>
      <c r="BF42" s="7"/>
      <c r="BG42" s="7"/>
      <c r="BH42" s="7"/>
      <c r="BI42" s="7">
        <f t="shared" si="60"/>
        <v>3</v>
      </c>
      <c r="BJ42" s="7">
        <f t="shared" si="61"/>
        <v>0</v>
      </c>
      <c r="BK42" s="7">
        <f t="shared" si="62"/>
        <v>6</v>
      </c>
      <c r="BL42" s="7">
        <f t="shared" si="63"/>
        <v>0</v>
      </c>
      <c r="BM42" s="7">
        <f t="shared" si="64"/>
        <v>14</v>
      </c>
      <c r="BN42" s="7">
        <f t="shared" si="65"/>
        <v>4</v>
      </c>
      <c r="BO42" s="7"/>
      <c r="BP42" s="7"/>
      <c r="BQ42" s="7"/>
      <c r="BR42" s="7"/>
      <c r="BS42" s="7"/>
      <c r="BT42" s="7"/>
      <c r="BV42" s="1">
        <v>4</v>
      </c>
      <c r="BW42" s="10">
        <f t="shared" si="71"/>
        <v>48.375675675675673</v>
      </c>
      <c r="BX42" s="10">
        <f t="shared" si="72"/>
        <v>2.44</v>
      </c>
      <c r="BZ42" s="1" t="str">
        <f t="shared" si="73"/>
        <v>[48.38, 2.44]</v>
      </c>
    </row>
    <row r="43" spans="2:78" x14ac:dyDescent="0.35">
      <c r="B43" s="12">
        <v>5</v>
      </c>
      <c r="C43" s="47" t="s">
        <v>29</v>
      </c>
      <c r="D43" s="48"/>
      <c r="E43" s="48"/>
      <c r="F43" s="48"/>
      <c r="G43" s="49"/>
      <c r="H43" s="2">
        <f t="shared" si="66"/>
        <v>3646.5000000000005</v>
      </c>
      <c r="I43" s="86">
        <f t="shared" si="67"/>
        <v>6.0152422427871527E-2</v>
      </c>
      <c r="J43" s="87"/>
      <c r="K43" s="88"/>
      <c r="L43" s="139">
        <f t="shared" si="51"/>
        <v>2.2116606957452034</v>
      </c>
      <c r="M43" s="89">
        <f t="shared" si="51"/>
        <v>4.7919315074479414</v>
      </c>
      <c r="N43" s="90">
        <f t="shared" si="51"/>
        <v>14.007268449828903</v>
      </c>
      <c r="O43" s="91"/>
      <c r="P43" s="124"/>
      <c r="Q43" s="92"/>
      <c r="S43" s="12">
        <v>5</v>
      </c>
      <c r="T43" s="115" t="str">
        <f t="shared" si="68"/>
        <v>Mahalle 5</v>
      </c>
      <c r="U43" s="113"/>
      <c r="V43" s="48"/>
      <c r="W43" s="48"/>
      <c r="X43" s="49"/>
      <c r="Y43" s="2">
        <f t="shared" si="52"/>
        <v>3646.5000000000005</v>
      </c>
      <c r="Z43" s="50">
        <f t="shared" si="53"/>
        <v>6.0152422427871527E-2</v>
      </c>
      <c r="AA43" s="93"/>
      <c r="AB43" s="94"/>
      <c r="AC43" s="94">
        <f t="shared" si="54"/>
        <v>2</v>
      </c>
      <c r="AD43" s="57">
        <f t="shared" si="54"/>
        <v>5</v>
      </c>
      <c r="AE43" s="95">
        <f t="shared" si="55"/>
        <v>14</v>
      </c>
      <c r="AF43" s="96"/>
      <c r="AG43" s="129"/>
      <c r="AH43" s="97"/>
      <c r="AL43" s="7"/>
      <c r="AM43" s="7"/>
      <c r="AN43" s="7"/>
      <c r="AO43" s="7"/>
      <c r="AP43" s="7">
        <f t="shared" si="56"/>
        <v>2</v>
      </c>
      <c r="AQ43" s="7">
        <f t="shared" si="57"/>
        <v>0</v>
      </c>
      <c r="AR43" s="7">
        <f t="shared" si="69"/>
        <v>5</v>
      </c>
      <c r="AS43" s="7">
        <f t="shared" si="70"/>
        <v>0</v>
      </c>
      <c r="AT43" s="1">
        <f t="shared" si="58"/>
        <v>11.200000000000001</v>
      </c>
      <c r="AU43" s="1">
        <f t="shared" si="59"/>
        <v>2.8000000000000003</v>
      </c>
      <c r="BE43" s="7"/>
      <c r="BF43" s="7"/>
      <c r="BG43" s="7"/>
      <c r="BH43" s="7"/>
      <c r="BI43" s="7">
        <f t="shared" si="60"/>
        <v>2</v>
      </c>
      <c r="BJ43" s="7">
        <f t="shared" si="61"/>
        <v>0</v>
      </c>
      <c r="BK43" s="7">
        <f t="shared" si="62"/>
        <v>5</v>
      </c>
      <c r="BL43" s="7">
        <f t="shared" si="63"/>
        <v>0</v>
      </c>
      <c r="BM43" s="7">
        <f t="shared" si="64"/>
        <v>11</v>
      </c>
      <c r="BN43" s="7">
        <f t="shared" si="65"/>
        <v>3</v>
      </c>
      <c r="BO43" s="7"/>
      <c r="BP43" s="7"/>
      <c r="BQ43" s="7"/>
      <c r="BR43" s="7"/>
      <c r="BS43" s="7"/>
      <c r="BT43" s="7"/>
      <c r="BV43" s="1">
        <v>5</v>
      </c>
      <c r="BW43" s="10">
        <f t="shared" si="71"/>
        <v>37.779729729729731</v>
      </c>
      <c r="BX43" s="10">
        <f t="shared" si="72"/>
        <v>1.83</v>
      </c>
      <c r="BZ43" s="1" t="str">
        <f t="shared" si="73"/>
        <v>[37.78, 1.83]</v>
      </c>
    </row>
    <row r="44" spans="2:78" x14ac:dyDescent="0.35">
      <c r="B44" s="12">
        <v>6</v>
      </c>
      <c r="C44" s="61" t="s">
        <v>30</v>
      </c>
      <c r="D44" s="48"/>
      <c r="E44" s="48"/>
      <c r="F44" s="48"/>
      <c r="G44" s="49"/>
      <c r="H44" s="2">
        <f t="shared" si="66"/>
        <v>4450.6000000000004</v>
      </c>
      <c r="I44" s="86">
        <f t="shared" si="67"/>
        <v>7.3416802758120125E-2</v>
      </c>
      <c r="J44" s="87"/>
      <c r="K44" s="88"/>
      <c r="L44" s="139">
        <f t="shared" si="51"/>
        <v>2.6993602337813254</v>
      </c>
      <c r="M44" s="89">
        <f t="shared" si="51"/>
        <v>5.8486138398595395</v>
      </c>
      <c r="N44" s="90">
        <f t="shared" si="51"/>
        <v>17.096050723380916</v>
      </c>
      <c r="O44" s="91"/>
      <c r="P44" s="124"/>
      <c r="Q44" s="92"/>
      <c r="S44" s="12">
        <v>6</v>
      </c>
      <c r="T44" s="116" t="str">
        <f t="shared" si="68"/>
        <v>Mahalle 6</v>
      </c>
      <c r="U44" s="113"/>
      <c r="V44" s="48"/>
      <c r="W44" s="48"/>
      <c r="X44" s="49"/>
      <c r="Y44" s="2">
        <f t="shared" si="52"/>
        <v>4450.6000000000004</v>
      </c>
      <c r="Z44" s="50">
        <f t="shared" si="53"/>
        <v>7.3416802758120125E-2</v>
      </c>
      <c r="AA44" s="93"/>
      <c r="AB44" s="94"/>
      <c r="AC44" s="94">
        <f t="shared" si="54"/>
        <v>3</v>
      </c>
      <c r="AD44" s="57">
        <f t="shared" si="54"/>
        <v>6</v>
      </c>
      <c r="AE44" s="95">
        <f t="shared" si="55"/>
        <v>17</v>
      </c>
      <c r="AF44" s="96"/>
      <c r="AG44" s="129"/>
      <c r="AH44" s="97"/>
      <c r="AL44" s="7"/>
      <c r="AM44" s="7"/>
      <c r="AN44" s="7"/>
      <c r="AO44" s="7"/>
      <c r="AP44" s="7">
        <f t="shared" si="56"/>
        <v>3</v>
      </c>
      <c r="AQ44" s="7">
        <f t="shared" si="57"/>
        <v>0</v>
      </c>
      <c r="AR44" s="7">
        <f t="shared" si="69"/>
        <v>6</v>
      </c>
      <c r="AS44" s="7">
        <f t="shared" si="70"/>
        <v>0</v>
      </c>
      <c r="AT44" s="1">
        <f t="shared" si="58"/>
        <v>13.600000000000001</v>
      </c>
      <c r="AU44" s="1">
        <f t="shared" si="59"/>
        <v>3.4000000000000004</v>
      </c>
      <c r="BE44" s="7"/>
      <c r="BF44" s="7"/>
      <c r="BG44" s="7"/>
      <c r="BH44" s="7"/>
      <c r="BI44" s="7">
        <f t="shared" si="60"/>
        <v>3</v>
      </c>
      <c r="BJ44" s="7">
        <f t="shared" si="61"/>
        <v>0</v>
      </c>
      <c r="BK44" s="7">
        <f t="shared" si="62"/>
        <v>6</v>
      </c>
      <c r="BL44" s="7">
        <f t="shared" si="63"/>
        <v>0</v>
      </c>
      <c r="BM44" s="7">
        <f t="shared" si="64"/>
        <v>14</v>
      </c>
      <c r="BN44" s="7">
        <f t="shared" si="65"/>
        <v>3</v>
      </c>
      <c r="BO44" s="7"/>
      <c r="BP44" s="7"/>
      <c r="BQ44" s="7"/>
      <c r="BR44" s="7"/>
      <c r="BS44" s="7"/>
      <c r="BT44" s="7"/>
      <c r="BV44" s="1">
        <v>6</v>
      </c>
      <c r="BW44" s="10">
        <f t="shared" si="71"/>
        <v>48.375675675675673</v>
      </c>
      <c r="BX44" s="10">
        <f t="shared" si="72"/>
        <v>1.83</v>
      </c>
      <c r="BZ44" s="1" t="str">
        <f t="shared" si="73"/>
        <v>[48.38, 1.83]</v>
      </c>
    </row>
    <row r="45" spans="2:78" x14ac:dyDescent="0.35">
      <c r="B45" s="12">
        <v>7</v>
      </c>
      <c r="C45" s="47" t="s">
        <v>31</v>
      </c>
      <c r="D45" s="48"/>
      <c r="E45" s="48"/>
      <c r="F45" s="48"/>
      <c r="G45" s="49"/>
      <c r="H45" s="2">
        <f t="shared" si="66"/>
        <v>3579.4</v>
      </c>
      <c r="I45" s="86">
        <f t="shared" si="67"/>
        <v>5.904554527309018E-2</v>
      </c>
      <c r="J45" s="87"/>
      <c r="K45" s="88"/>
      <c r="L45" s="139">
        <f t="shared" si="51"/>
        <v>2.170963470272969</v>
      </c>
      <c r="M45" s="89">
        <f t="shared" si="51"/>
        <v>4.7037541855914329</v>
      </c>
      <c r="N45" s="90">
        <f t="shared" si="51"/>
        <v>13.749517808670662</v>
      </c>
      <c r="O45" s="91"/>
      <c r="P45" s="124"/>
      <c r="Q45" s="92"/>
      <c r="S45" s="12">
        <v>7</v>
      </c>
      <c r="T45" s="115" t="str">
        <f t="shared" si="68"/>
        <v>Mahalle 7</v>
      </c>
      <c r="U45" s="113"/>
      <c r="V45" s="48"/>
      <c r="W45" s="48"/>
      <c r="X45" s="49"/>
      <c r="Y45" s="2">
        <f t="shared" si="52"/>
        <v>3579.4</v>
      </c>
      <c r="Z45" s="50">
        <f t="shared" si="53"/>
        <v>5.904554527309018E-2</v>
      </c>
      <c r="AA45" s="93"/>
      <c r="AB45" s="94"/>
      <c r="AC45" s="94">
        <f t="shared" si="54"/>
        <v>2</v>
      </c>
      <c r="AD45" s="57">
        <f t="shared" si="54"/>
        <v>5</v>
      </c>
      <c r="AE45" s="95">
        <f t="shared" si="55"/>
        <v>14</v>
      </c>
      <c r="AF45" s="96"/>
      <c r="AG45" s="129"/>
      <c r="AH45" s="97"/>
      <c r="AL45" s="7"/>
      <c r="AM45" s="7"/>
      <c r="AN45" s="7"/>
      <c r="AO45" s="7"/>
      <c r="AP45" s="7">
        <f t="shared" si="56"/>
        <v>2</v>
      </c>
      <c r="AQ45" s="7">
        <f t="shared" si="57"/>
        <v>0</v>
      </c>
      <c r="AR45" s="7">
        <f t="shared" si="69"/>
        <v>5</v>
      </c>
      <c r="AS45" s="7">
        <f t="shared" si="70"/>
        <v>0</v>
      </c>
      <c r="AT45" s="1">
        <f t="shared" si="58"/>
        <v>11.200000000000001</v>
      </c>
      <c r="AU45" s="1">
        <f t="shared" si="59"/>
        <v>2.8000000000000003</v>
      </c>
      <c r="BE45" s="7"/>
      <c r="BF45" s="7"/>
      <c r="BG45" s="7"/>
      <c r="BH45" s="7"/>
      <c r="BI45" s="7">
        <f t="shared" si="60"/>
        <v>2</v>
      </c>
      <c r="BJ45" s="7">
        <f t="shared" si="61"/>
        <v>0</v>
      </c>
      <c r="BK45" s="7">
        <f t="shared" si="62"/>
        <v>5</v>
      </c>
      <c r="BL45" s="7">
        <f t="shared" si="63"/>
        <v>0</v>
      </c>
      <c r="BM45" s="7">
        <f t="shared" si="64"/>
        <v>11</v>
      </c>
      <c r="BN45" s="7">
        <f t="shared" si="65"/>
        <v>3</v>
      </c>
      <c r="BO45" s="7"/>
      <c r="BP45" s="7"/>
      <c r="BQ45" s="7"/>
      <c r="BR45" s="7"/>
      <c r="BS45" s="7"/>
      <c r="BT45" s="7"/>
      <c r="BV45" s="1">
        <v>7</v>
      </c>
      <c r="BW45" s="10">
        <f t="shared" si="71"/>
        <v>37.779729729729731</v>
      </c>
      <c r="BX45" s="10">
        <f t="shared" si="72"/>
        <v>1.83</v>
      </c>
      <c r="BZ45" s="1" t="str">
        <f t="shared" si="73"/>
        <v>[37.78, 1.83]</v>
      </c>
    </row>
    <row r="46" spans="2:78" x14ac:dyDescent="0.35">
      <c r="B46" s="12">
        <v>8</v>
      </c>
      <c r="C46" s="61" t="s">
        <v>32</v>
      </c>
      <c r="D46" s="48"/>
      <c r="E46" s="48"/>
      <c r="F46" s="48"/>
      <c r="G46" s="49"/>
      <c r="H46" s="2">
        <f t="shared" si="66"/>
        <v>4692.6000000000004</v>
      </c>
      <c r="I46" s="86">
        <f t="shared" si="67"/>
        <v>7.7408818726183992E-2</v>
      </c>
      <c r="J46" s="87"/>
      <c r="K46" s="88"/>
      <c r="L46" s="139">
        <f t="shared" si="51"/>
        <v>2.8461371125336465</v>
      </c>
      <c r="M46" s="89">
        <f t="shared" si="51"/>
        <v>6.1666304104895682</v>
      </c>
      <c r="N46" s="90">
        <f t="shared" si="51"/>
        <v>18.02564319968932</v>
      </c>
      <c r="O46" s="91"/>
      <c r="P46" s="124"/>
      <c r="Q46" s="92"/>
      <c r="S46" s="12">
        <v>8</v>
      </c>
      <c r="T46" s="116" t="str">
        <f t="shared" si="68"/>
        <v>Mahalle 8</v>
      </c>
      <c r="U46" s="113"/>
      <c r="V46" s="48"/>
      <c r="W46" s="48"/>
      <c r="X46" s="49"/>
      <c r="Y46" s="2">
        <f t="shared" si="52"/>
        <v>4692.6000000000004</v>
      </c>
      <c r="Z46" s="50">
        <f t="shared" si="53"/>
        <v>7.7408818726183992E-2</v>
      </c>
      <c r="AA46" s="93"/>
      <c r="AB46" s="94"/>
      <c r="AC46" s="94">
        <f t="shared" si="54"/>
        <v>3</v>
      </c>
      <c r="AD46" s="57">
        <f t="shared" si="54"/>
        <v>6</v>
      </c>
      <c r="AE46" s="95">
        <f t="shared" si="55"/>
        <v>18</v>
      </c>
      <c r="AF46" s="96"/>
      <c r="AG46" s="129"/>
      <c r="AH46" s="97"/>
      <c r="AL46" s="7"/>
      <c r="AM46" s="7"/>
      <c r="AN46" s="7"/>
      <c r="AO46" s="7"/>
      <c r="AP46" s="7">
        <f t="shared" si="56"/>
        <v>3</v>
      </c>
      <c r="AQ46" s="7">
        <f t="shared" si="57"/>
        <v>0</v>
      </c>
      <c r="AR46" s="7">
        <f t="shared" si="69"/>
        <v>6</v>
      </c>
      <c r="AS46" s="7">
        <f t="shared" si="70"/>
        <v>0</v>
      </c>
      <c r="AT46" s="1">
        <f t="shared" si="58"/>
        <v>14.4</v>
      </c>
      <c r="AU46" s="1">
        <f t="shared" si="59"/>
        <v>3.6</v>
      </c>
      <c r="BE46" s="7"/>
      <c r="BF46" s="7"/>
      <c r="BG46" s="7"/>
      <c r="BH46" s="7"/>
      <c r="BI46" s="7">
        <f t="shared" si="60"/>
        <v>3</v>
      </c>
      <c r="BJ46" s="7">
        <f t="shared" si="61"/>
        <v>0</v>
      </c>
      <c r="BK46" s="7">
        <f t="shared" si="62"/>
        <v>6</v>
      </c>
      <c r="BL46" s="7">
        <f t="shared" si="63"/>
        <v>0</v>
      </c>
      <c r="BM46" s="7">
        <f t="shared" si="64"/>
        <v>14</v>
      </c>
      <c r="BN46" s="7">
        <f t="shared" si="65"/>
        <v>4</v>
      </c>
      <c r="BO46" s="7"/>
      <c r="BP46" s="7"/>
      <c r="BQ46" s="7"/>
      <c r="BR46" s="7"/>
      <c r="BS46" s="7"/>
      <c r="BT46" s="7"/>
      <c r="BV46" s="1">
        <v>8</v>
      </c>
      <c r="BW46" s="10">
        <f t="shared" si="71"/>
        <v>48.375675675675673</v>
      </c>
      <c r="BX46" s="10">
        <f t="shared" si="72"/>
        <v>2.44</v>
      </c>
      <c r="BZ46" s="1" t="str">
        <f t="shared" si="73"/>
        <v>[48.38, 2.44]</v>
      </c>
    </row>
    <row r="47" spans="2:78" x14ac:dyDescent="0.35">
      <c r="B47" s="12">
        <v>9</v>
      </c>
      <c r="C47" s="47" t="s">
        <v>33</v>
      </c>
      <c r="D47" s="48"/>
      <c r="E47" s="48"/>
      <c r="F47" s="48"/>
      <c r="G47" s="49"/>
      <c r="H47" s="2">
        <f t="shared" si="66"/>
        <v>3448.5000000000005</v>
      </c>
      <c r="I47" s="86">
        <f t="shared" si="67"/>
        <v>5.6886227544910177E-2</v>
      </c>
      <c r="J47" s="87"/>
      <c r="K47" s="88"/>
      <c r="L47" s="139">
        <f t="shared" si="51"/>
        <v>2.0915705222205769</v>
      </c>
      <c r="M47" s="89">
        <f t="shared" si="51"/>
        <v>4.531736131477917</v>
      </c>
      <c r="N47" s="90">
        <f t="shared" si="51"/>
        <v>13.246692787394753</v>
      </c>
      <c r="O47" s="91"/>
      <c r="P47" s="124"/>
      <c r="Q47" s="92"/>
      <c r="S47" s="12">
        <v>9</v>
      </c>
      <c r="T47" s="115" t="str">
        <f t="shared" si="68"/>
        <v>Mahalle 9</v>
      </c>
      <c r="U47" s="113"/>
      <c r="V47" s="48"/>
      <c r="W47" s="48"/>
      <c r="X47" s="49"/>
      <c r="Y47" s="2">
        <f t="shared" si="52"/>
        <v>3448.5000000000005</v>
      </c>
      <c r="Z47" s="50">
        <f t="shared" si="53"/>
        <v>5.6886227544910177E-2</v>
      </c>
      <c r="AA47" s="93"/>
      <c r="AB47" s="94"/>
      <c r="AC47" s="94">
        <f t="shared" si="54"/>
        <v>2</v>
      </c>
      <c r="AD47" s="57">
        <f t="shared" si="54"/>
        <v>5</v>
      </c>
      <c r="AE47" s="95">
        <f t="shared" si="55"/>
        <v>13</v>
      </c>
      <c r="AF47" s="96"/>
      <c r="AG47" s="129"/>
      <c r="AH47" s="97"/>
      <c r="AL47" s="7"/>
      <c r="AM47" s="7"/>
      <c r="AN47" s="7"/>
      <c r="AO47" s="7"/>
      <c r="AP47" s="7">
        <f t="shared" si="56"/>
        <v>2</v>
      </c>
      <c r="AQ47" s="7">
        <f t="shared" si="57"/>
        <v>0</v>
      </c>
      <c r="AR47" s="7">
        <f t="shared" si="69"/>
        <v>5</v>
      </c>
      <c r="AS47" s="7">
        <f t="shared" si="70"/>
        <v>0</v>
      </c>
      <c r="AT47" s="1">
        <f t="shared" si="58"/>
        <v>10.4</v>
      </c>
      <c r="AU47" s="1">
        <f t="shared" si="59"/>
        <v>2.6</v>
      </c>
      <c r="BE47" s="7"/>
      <c r="BF47" s="7"/>
      <c r="BG47" s="7"/>
      <c r="BH47" s="7"/>
      <c r="BI47" s="7">
        <f t="shared" si="60"/>
        <v>2</v>
      </c>
      <c r="BJ47" s="7">
        <f t="shared" si="61"/>
        <v>0</v>
      </c>
      <c r="BK47" s="7">
        <f t="shared" si="62"/>
        <v>5</v>
      </c>
      <c r="BL47" s="7">
        <f t="shared" si="63"/>
        <v>0</v>
      </c>
      <c r="BM47" s="7">
        <f t="shared" si="64"/>
        <v>10</v>
      </c>
      <c r="BN47" s="7">
        <f t="shared" si="65"/>
        <v>3</v>
      </c>
      <c r="BO47" s="7"/>
      <c r="BP47" s="7"/>
      <c r="BQ47" s="7"/>
      <c r="BR47" s="7"/>
      <c r="BS47" s="7"/>
      <c r="BT47" s="7"/>
      <c r="BV47" s="1">
        <v>9</v>
      </c>
      <c r="BW47" s="10">
        <f t="shared" si="71"/>
        <v>35.029729729729731</v>
      </c>
      <c r="BX47" s="10">
        <f t="shared" si="72"/>
        <v>1.83</v>
      </c>
      <c r="BZ47" s="1" t="str">
        <f t="shared" si="73"/>
        <v>[35.03, 1.83]</v>
      </c>
    </row>
    <row r="48" spans="2:78" x14ac:dyDescent="0.35">
      <c r="B48" s="12">
        <v>10</v>
      </c>
      <c r="C48" s="61" t="s">
        <v>34</v>
      </c>
      <c r="D48" s="48"/>
      <c r="E48" s="48"/>
      <c r="F48" s="48"/>
      <c r="G48" s="49"/>
      <c r="H48" s="2">
        <f t="shared" si="66"/>
        <v>3521.1000000000004</v>
      </c>
      <c r="I48" s="86">
        <f t="shared" si="67"/>
        <v>5.8083832335329343E-2</v>
      </c>
      <c r="J48" s="87"/>
      <c r="K48" s="88"/>
      <c r="L48" s="139">
        <f t="shared" si="51"/>
        <v>2.1356035858462734</v>
      </c>
      <c r="M48" s="89">
        <f t="shared" si="51"/>
        <v>4.6271411026669265</v>
      </c>
      <c r="N48" s="90">
        <f t="shared" si="51"/>
        <v>13.525570530287276</v>
      </c>
      <c r="O48" s="91"/>
      <c r="P48" s="124"/>
      <c r="Q48" s="92"/>
      <c r="S48" s="12">
        <v>10</v>
      </c>
      <c r="T48" s="116" t="str">
        <f t="shared" si="68"/>
        <v>Mahalle 10</v>
      </c>
      <c r="U48" s="113"/>
      <c r="V48" s="48"/>
      <c r="W48" s="48"/>
      <c r="X48" s="49"/>
      <c r="Y48" s="2">
        <f t="shared" si="52"/>
        <v>3521.1000000000004</v>
      </c>
      <c r="Z48" s="50">
        <f t="shared" si="53"/>
        <v>5.8083832335329343E-2</v>
      </c>
      <c r="AA48" s="93"/>
      <c r="AB48" s="94"/>
      <c r="AC48" s="94">
        <f t="shared" si="54"/>
        <v>2</v>
      </c>
      <c r="AD48" s="57">
        <f t="shared" si="54"/>
        <v>5</v>
      </c>
      <c r="AE48" s="95">
        <f t="shared" si="55"/>
        <v>14</v>
      </c>
      <c r="AF48" s="96"/>
      <c r="AG48" s="129"/>
      <c r="AH48" s="97"/>
      <c r="AL48" s="7"/>
      <c r="AM48" s="7"/>
      <c r="AN48" s="7"/>
      <c r="AO48" s="7"/>
      <c r="AP48" s="7">
        <f t="shared" si="56"/>
        <v>2</v>
      </c>
      <c r="AQ48" s="7">
        <f t="shared" si="57"/>
        <v>0</v>
      </c>
      <c r="AR48" s="7">
        <f t="shared" si="69"/>
        <v>5</v>
      </c>
      <c r="AS48" s="7">
        <f t="shared" si="70"/>
        <v>0</v>
      </c>
      <c r="AT48" s="1">
        <f t="shared" si="58"/>
        <v>11.200000000000001</v>
      </c>
      <c r="AU48" s="1">
        <f t="shared" si="59"/>
        <v>2.8000000000000003</v>
      </c>
      <c r="BE48" s="7"/>
      <c r="BF48" s="7"/>
      <c r="BG48" s="7"/>
      <c r="BH48" s="7"/>
      <c r="BI48" s="7">
        <f t="shared" si="60"/>
        <v>2</v>
      </c>
      <c r="BJ48" s="7">
        <f t="shared" si="61"/>
        <v>0</v>
      </c>
      <c r="BK48" s="7">
        <f t="shared" si="62"/>
        <v>5</v>
      </c>
      <c r="BL48" s="7">
        <f t="shared" si="63"/>
        <v>0</v>
      </c>
      <c r="BM48" s="7">
        <f t="shared" si="64"/>
        <v>11</v>
      </c>
      <c r="BN48" s="7">
        <f t="shared" si="65"/>
        <v>3</v>
      </c>
      <c r="BO48" s="7"/>
      <c r="BP48" s="7"/>
      <c r="BQ48" s="7"/>
      <c r="BR48" s="7"/>
      <c r="BS48" s="7"/>
      <c r="BT48" s="7"/>
      <c r="BV48" s="1">
        <v>10</v>
      </c>
      <c r="BW48" s="10">
        <f t="shared" si="71"/>
        <v>37.779729729729731</v>
      </c>
      <c r="BX48" s="10">
        <f t="shared" si="72"/>
        <v>1.83</v>
      </c>
      <c r="BZ48" s="1" t="str">
        <f t="shared" si="73"/>
        <v>[37.78, 1.83]</v>
      </c>
    </row>
    <row r="49" spans="2:78" x14ac:dyDescent="0.35">
      <c r="B49" s="12">
        <v>11</v>
      </c>
      <c r="C49" s="47" t="s">
        <v>35</v>
      </c>
      <c r="D49" s="48"/>
      <c r="E49" s="48"/>
      <c r="F49" s="48"/>
      <c r="G49" s="49"/>
      <c r="H49" s="2">
        <f t="shared" si="66"/>
        <v>3677.3</v>
      </c>
      <c r="I49" s="86">
        <f t="shared" si="67"/>
        <v>6.0660497187443291E-2</v>
      </c>
      <c r="J49" s="87"/>
      <c r="K49" s="88"/>
      <c r="L49" s="139">
        <f t="shared" si="51"/>
        <v>2.2303413894045896</v>
      </c>
      <c r="M49" s="89">
        <f t="shared" si="51"/>
        <v>4.8324063437099447</v>
      </c>
      <c r="N49" s="90">
        <f t="shared" si="51"/>
        <v>14.125580219540881</v>
      </c>
      <c r="O49" s="91"/>
      <c r="P49" s="124"/>
      <c r="Q49" s="92"/>
      <c r="S49" s="12">
        <v>11</v>
      </c>
      <c r="T49" s="115" t="str">
        <f t="shared" si="68"/>
        <v>Mahalle 11</v>
      </c>
      <c r="U49" s="113"/>
      <c r="V49" s="48"/>
      <c r="W49" s="48"/>
      <c r="X49" s="49"/>
      <c r="Y49" s="2">
        <f t="shared" si="52"/>
        <v>3677.3</v>
      </c>
      <c r="Z49" s="50">
        <f t="shared" si="53"/>
        <v>6.0660497187443291E-2</v>
      </c>
      <c r="AA49" s="93"/>
      <c r="AB49" s="94"/>
      <c r="AC49" s="94">
        <f t="shared" si="54"/>
        <v>2</v>
      </c>
      <c r="AD49" s="57">
        <f t="shared" si="54"/>
        <v>5</v>
      </c>
      <c r="AE49" s="95">
        <f t="shared" si="55"/>
        <v>14</v>
      </c>
      <c r="AF49" s="96"/>
      <c r="AG49" s="129"/>
      <c r="AH49" s="97"/>
      <c r="AL49" s="7"/>
      <c r="AM49" s="7"/>
      <c r="AN49" s="7"/>
      <c r="AO49" s="7"/>
      <c r="AP49" s="7">
        <f t="shared" si="56"/>
        <v>2</v>
      </c>
      <c r="AQ49" s="7">
        <f t="shared" si="57"/>
        <v>0</v>
      </c>
      <c r="AR49" s="7">
        <f t="shared" si="69"/>
        <v>5</v>
      </c>
      <c r="AS49" s="7">
        <f t="shared" si="70"/>
        <v>0</v>
      </c>
      <c r="AT49" s="1">
        <f t="shared" si="58"/>
        <v>11.200000000000001</v>
      </c>
      <c r="AU49" s="1">
        <f t="shared" si="59"/>
        <v>2.8000000000000003</v>
      </c>
      <c r="BE49" s="7"/>
      <c r="BF49" s="7"/>
      <c r="BG49" s="7"/>
      <c r="BH49" s="7"/>
      <c r="BI49" s="7">
        <f t="shared" si="60"/>
        <v>2</v>
      </c>
      <c r="BJ49" s="7">
        <f t="shared" si="61"/>
        <v>0</v>
      </c>
      <c r="BK49" s="7">
        <f t="shared" si="62"/>
        <v>5</v>
      </c>
      <c r="BL49" s="7">
        <f t="shared" si="63"/>
        <v>0</v>
      </c>
      <c r="BM49" s="7">
        <f t="shared" si="64"/>
        <v>11</v>
      </c>
      <c r="BN49" s="7">
        <f t="shared" si="65"/>
        <v>3</v>
      </c>
      <c r="BO49" s="7"/>
      <c r="BP49" s="7"/>
      <c r="BQ49" s="7"/>
      <c r="BR49" s="7"/>
      <c r="BS49" s="7"/>
      <c r="BT49" s="7"/>
      <c r="BV49" s="1">
        <v>11</v>
      </c>
      <c r="BW49" s="10">
        <f t="shared" si="71"/>
        <v>37.779729729729731</v>
      </c>
      <c r="BX49" s="10">
        <f t="shared" si="72"/>
        <v>1.83</v>
      </c>
      <c r="BZ49" s="1" t="str">
        <f t="shared" si="73"/>
        <v>[37.78, 1.83]</v>
      </c>
    </row>
    <row r="50" spans="2:78" x14ac:dyDescent="0.35">
      <c r="B50" s="12">
        <v>12</v>
      </c>
      <c r="C50" s="61" t="s">
        <v>36</v>
      </c>
      <c r="D50" s="48"/>
      <c r="E50" s="48"/>
      <c r="F50" s="48"/>
      <c r="G50" s="49"/>
      <c r="H50" s="2">
        <f t="shared" si="66"/>
        <v>4934.6000000000004</v>
      </c>
      <c r="I50" s="86">
        <f t="shared" si="67"/>
        <v>8.1400834694247859E-2</v>
      </c>
      <c r="J50" s="87"/>
      <c r="K50" s="88"/>
      <c r="L50" s="139">
        <f t="shared" si="51"/>
        <v>2.9929139912859677</v>
      </c>
      <c r="M50" s="89">
        <f t="shared" si="51"/>
        <v>6.4846469811195968</v>
      </c>
      <c r="N50" s="90">
        <f t="shared" si="51"/>
        <v>18.955235675997724</v>
      </c>
      <c r="O50" s="91"/>
      <c r="P50" s="124"/>
      <c r="Q50" s="92"/>
      <c r="S50" s="12">
        <v>12</v>
      </c>
      <c r="T50" s="116" t="str">
        <f t="shared" si="68"/>
        <v>Mahalle 12</v>
      </c>
      <c r="U50" s="113"/>
      <c r="V50" s="48"/>
      <c r="W50" s="48"/>
      <c r="X50" s="49"/>
      <c r="Y50" s="2">
        <f t="shared" si="52"/>
        <v>4934.6000000000004</v>
      </c>
      <c r="Z50" s="50">
        <f t="shared" si="53"/>
        <v>8.1400834694247859E-2</v>
      </c>
      <c r="AA50" s="93"/>
      <c r="AB50" s="94"/>
      <c r="AC50" s="94">
        <f t="shared" si="54"/>
        <v>3</v>
      </c>
      <c r="AD50" s="57">
        <f t="shared" si="54"/>
        <v>6</v>
      </c>
      <c r="AE50" s="95">
        <f t="shared" si="55"/>
        <v>19</v>
      </c>
      <c r="AF50" s="96"/>
      <c r="AG50" s="129"/>
      <c r="AH50" s="97"/>
      <c r="AL50" s="7"/>
      <c r="AM50" s="7"/>
      <c r="AN50" s="7"/>
      <c r="AO50" s="7"/>
      <c r="AP50" s="7">
        <f t="shared" si="56"/>
        <v>3</v>
      </c>
      <c r="AQ50" s="7">
        <f t="shared" si="57"/>
        <v>0</v>
      </c>
      <c r="AR50" s="7">
        <f t="shared" si="69"/>
        <v>6</v>
      </c>
      <c r="AS50" s="7">
        <f t="shared" si="70"/>
        <v>0</v>
      </c>
      <c r="AT50" s="1">
        <f t="shared" si="58"/>
        <v>15.200000000000001</v>
      </c>
      <c r="AU50" s="1">
        <f t="shared" si="59"/>
        <v>3.8000000000000003</v>
      </c>
      <c r="BE50" s="7"/>
      <c r="BF50" s="7"/>
      <c r="BG50" s="7"/>
      <c r="BH50" s="7"/>
      <c r="BI50" s="7">
        <f t="shared" si="60"/>
        <v>3</v>
      </c>
      <c r="BJ50" s="7">
        <f t="shared" si="61"/>
        <v>0</v>
      </c>
      <c r="BK50" s="7">
        <f t="shared" si="62"/>
        <v>6</v>
      </c>
      <c r="BL50" s="7">
        <f t="shared" si="63"/>
        <v>0</v>
      </c>
      <c r="BM50" s="7">
        <f t="shared" si="64"/>
        <v>15</v>
      </c>
      <c r="BN50" s="7">
        <f t="shared" si="65"/>
        <v>4</v>
      </c>
      <c r="BO50" s="7"/>
      <c r="BP50" s="7"/>
      <c r="BQ50" s="7"/>
      <c r="BR50" s="7"/>
      <c r="BS50" s="7"/>
      <c r="BT50" s="7"/>
      <c r="BV50" s="1">
        <v>12</v>
      </c>
      <c r="BW50" s="10">
        <f t="shared" si="71"/>
        <v>51.125675675675673</v>
      </c>
      <c r="BX50" s="10">
        <f t="shared" si="72"/>
        <v>2.44</v>
      </c>
      <c r="BZ50" s="1" t="str">
        <f t="shared" si="73"/>
        <v>[51.13, 2.44]</v>
      </c>
    </row>
    <row r="51" spans="2:78" x14ac:dyDescent="0.35">
      <c r="B51" s="12">
        <v>13</v>
      </c>
      <c r="C51" s="47" t="s">
        <v>37</v>
      </c>
      <c r="D51" s="48"/>
      <c r="E51" s="48"/>
      <c r="F51" s="48"/>
      <c r="G51" s="49"/>
      <c r="H51" s="2">
        <f t="shared" si="66"/>
        <v>4860.9000000000005</v>
      </c>
      <c r="I51" s="86">
        <f t="shared" si="67"/>
        <v>8.0185084376701146E-2</v>
      </c>
      <c r="J51" s="87"/>
      <c r="K51" s="88"/>
      <c r="L51" s="139">
        <f t="shared" si="51"/>
        <v>2.9482137600295792</v>
      </c>
      <c r="M51" s="89">
        <f t="shared" si="51"/>
        <v>6.3877964800640887</v>
      </c>
      <c r="N51" s="90">
        <f t="shared" si="51"/>
        <v>18.672132512758349</v>
      </c>
      <c r="O51" s="91"/>
      <c r="P51" s="124"/>
      <c r="Q51" s="92"/>
      <c r="S51" s="12">
        <v>13</v>
      </c>
      <c r="T51" s="115" t="str">
        <f t="shared" si="68"/>
        <v>Mahalle 13</v>
      </c>
      <c r="U51" s="113"/>
      <c r="V51" s="48"/>
      <c r="W51" s="48"/>
      <c r="X51" s="49"/>
      <c r="Y51" s="2">
        <f t="shared" si="52"/>
        <v>4860.9000000000005</v>
      </c>
      <c r="Z51" s="50">
        <f t="shared" si="53"/>
        <v>8.0185084376701146E-2</v>
      </c>
      <c r="AA51" s="93"/>
      <c r="AB51" s="94"/>
      <c r="AC51" s="94">
        <f t="shared" si="54"/>
        <v>3</v>
      </c>
      <c r="AD51" s="57">
        <f t="shared" si="54"/>
        <v>6</v>
      </c>
      <c r="AE51" s="95">
        <f t="shared" si="55"/>
        <v>19</v>
      </c>
      <c r="AF51" s="96"/>
      <c r="AG51" s="129"/>
      <c r="AH51" s="97"/>
      <c r="AL51" s="7"/>
      <c r="AM51" s="7"/>
      <c r="AN51" s="7"/>
      <c r="AO51" s="7"/>
      <c r="AP51" s="7">
        <f t="shared" si="56"/>
        <v>3</v>
      </c>
      <c r="AQ51" s="7">
        <f t="shared" si="57"/>
        <v>0</v>
      </c>
      <c r="AR51" s="7">
        <f t="shared" si="69"/>
        <v>6</v>
      </c>
      <c r="AS51" s="7">
        <f t="shared" si="70"/>
        <v>0</v>
      </c>
      <c r="AT51" s="1">
        <f t="shared" si="58"/>
        <v>15.200000000000001</v>
      </c>
      <c r="AU51" s="1">
        <f t="shared" si="59"/>
        <v>3.8000000000000003</v>
      </c>
      <c r="BE51" s="7"/>
      <c r="BF51" s="7"/>
      <c r="BG51" s="7"/>
      <c r="BH51" s="7"/>
      <c r="BI51" s="7">
        <f t="shared" si="60"/>
        <v>3</v>
      </c>
      <c r="BJ51" s="7">
        <f t="shared" si="61"/>
        <v>0</v>
      </c>
      <c r="BK51" s="7">
        <f t="shared" si="62"/>
        <v>6</v>
      </c>
      <c r="BL51" s="7">
        <f t="shared" si="63"/>
        <v>0</v>
      </c>
      <c r="BM51" s="7">
        <f t="shared" si="64"/>
        <v>15</v>
      </c>
      <c r="BN51" s="7">
        <f t="shared" si="65"/>
        <v>4</v>
      </c>
      <c r="BO51" s="7"/>
      <c r="BP51" s="7"/>
      <c r="BQ51" s="7"/>
      <c r="BR51" s="7"/>
      <c r="BS51" s="7"/>
      <c r="BT51" s="7"/>
      <c r="BV51" s="1">
        <v>13</v>
      </c>
      <c r="BW51" s="10">
        <f t="shared" si="71"/>
        <v>51.125675675675673</v>
      </c>
      <c r="BX51" s="10">
        <f t="shared" si="72"/>
        <v>2.44</v>
      </c>
      <c r="BZ51" s="1" t="str">
        <f t="shared" si="73"/>
        <v>[51.13, 2.44]</v>
      </c>
    </row>
    <row r="52" spans="2:78" x14ac:dyDescent="0.35">
      <c r="B52" s="12">
        <v>14</v>
      </c>
      <c r="C52" s="61" t="s">
        <v>38</v>
      </c>
      <c r="D52" s="48"/>
      <c r="E52" s="48"/>
      <c r="F52" s="48"/>
      <c r="G52" s="49"/>
      <c r="H52" s="2">
        <f t="shared" si="66"/>
        <v>3880.8</v>
      </c>
      <c r="I52" s="86">
        <f t="shared" si="67"/>
        <v>6.4017419706042453E-2</v>
      </c>
      <c r="J52" s="87"/>
      <c r="K52" s="88"/>
      <c r="L52" s="139">
        <f t="shared" si="51"/>
        <v>2.3537674010826781</v>
      </c>
      <c r="M52" s="89">
        <f t="shared" si="51"/>
        <v>5.0998293690124692</v>
      </c>
      <c r="N52" s="90">
        <f t="shared" si="51"/>
        <v>14.90728298370931</v>
      </c>
      <c r="O52" s="91"/>
      <c r="P52" s="124"/>
      <c r="Q52" s="92"/>
      <c r="S52" s="12">
        <v>14</v>
      </c>
      <c r="T52" s="116" t="str">
        <f t="shared" si="68"/>
        <v>Mahalle 14</v>
      </c>
      <c r="U52" s="113"/>
      <c r="V52" s="48"/>
      <c r="W52" s="48"/>
      <c r="X52" s="49"/>
      <c r="Y52" s="2">
        <f t="shared" si="52"/>
        <v>3880.8</v>
      </c>
      <c r="Z52" s="50">
        <f t="shared" si="53"/>
        <v>6.4017419706042453E-2</v>
      </c>
      <c r="AA52" s="93"/>
      <c r="AB52" s="94"/>
      <c r="AC52" s="94">
        <f t="shared" si="54"/>
        <v>2</v>
      </c>
      <c r="AD52" s="57">
        <f t="shared" si="54"/>
        <v>5</v>
      </c>
      <c r="AE52" s="95">
        <f t="shared" si="55"/>
        <v>15</v>
      </c>
      <c r="AF52" s="96"/>
      <c r="AG52" s="129"/>
      <c r="AH52" s="97"/>
      <c r="AL52" s="7"/>
      <c r="AM52" s="7"/>
      <c r="AN52" s="7"/>
      <c r="AO52" s="7"/>
      <c r="AP52" s="7">
        <f t="shared" si="56"/>
        <v>2</v>
      </c>
      <c r="AQ52" s="7">
        <f t="shared" si="57"/>
        <v>0</v>
      </c>
      <c r="AR52" s="7">
        <f t="shared" si="69"/>
        <v>5</v>
      </c>
      <c r="AS52" s="7">
        <f t="shared" si="70"/>
        <v>0</v>
      </c>
      <c r="AT52" s="1">
        <f t="shared" si="58"/>
        <v>12</v>
      </c>
      <c r="AU52" s="1">
        <f t="shared" si="59"/>
        <v>3</v>
      </c>
      <c r="BE52" s="7"/>
      <c r="BF52" s="7"/>
      <c r="BG52" s="7"/>
      <c r="BH52" s="7"/>
      <c r="BI52" s="7">
        <f t="shared" si="60"/>
        <v>2</v>
      </c>
      <c r="BJ52" s="7">
        <f t="shared" si="61"/>
        <v>0</v>
      </c>
      <c r="BK52" s="7">
        <f t="shared" si="62"/>
        <v>5</v>
      </c>
      <c r="BL52" s="7">
        <f t="shared" si="63"/>
        <v>0</v>
      </c>
      <c r="BM52" s="7">
        <f t="shared" si="64"/>
        <v>12</v>
      </c>
      <c r="BN52" s="7">
        <f t="shared" si="65"/>
        <v>3</v>
      </c>
      <c r="BO52" s="7"/>
      <c r="BP52" s="7"/>
      <c r="BQ52" s="7"/>
      <c r="BR52" s="7"/>
      <c r="BS52" s="7"/>
      <c r="BT52" s="7"/>
      <c r="BV52" s="1">
        <v>14</v>
      </c>
      <c r="BW52" s="10">
        <f t="shared" si="71"/>
        <v>40.529729729729731</v>
      </c>
      <c r="BX52" s="10">
        <f t="shared" si="72"/>
        <v>1.83</v>
      </c>
      <c r="BZ52" s="1" t="str">
        <f t="shared" si="73"/>
        <v>[40.53, 1.83]</v>
      </c>
    </row>
    <row r="53" spans="2:78" ht="15" thickBot="1" x14ac:dyDescent="0.4">
      <c r="B53" s="13">
        <v>15</v>
      </c>
      <c r="C53" s="62" t="s">
        <v>39</v>
      </c>
      <c r="D53" s="48"/>
      <c r="E53" s="48"/>
      <c r="F53" s="48"/>
      <c r="G53" s="49"/>
      <c r="H53" s="3">
        <f t="shared" si="66"/>
        <v>4474.8</v>
      </c>
      <c r="I53" s="98">
        <f t="shared" si="67"/>
        <v>7.3816004354926509E-2</v>
      </c>
      <c r="J53" s="99"/>
      <c r="K53" s="100"/>
      <c r="L53" s="140">
        <f t="shared" si="51"/>
        <v>2.7140379216565576</v>
      </c>
      <c r="M53" s="101">
        <f t="shared" si="51"/>
        <v>5.8804154969225415</v>
      </c>
      <c r="N53" s="102">
        <f t="shared" si="51"/>
        <v>17.189009971011757</v>
      </c>
      <c r="O53" s="103"/>
      <c r="P53" s="125"/>
      <c r="Q53" s="104"/>
      <c r="S53" s="13">
        <v>15</v>
      </c>
      <c r="T53" s="117" t="str">
        <f t="shared" si="68"/>
        <v>Mahalle 15</v>
      </c>
      <c r="U53" s="113"/>
      <c r="V53" s="48"/>
      <c r="W53" s="48"/>
      <c r="X53" s="49"/>
      <c r="Y53" s="3">
        <f t="shared" si="52"/>
        <v>4474.8</v>
      </c>
      <c r="Z53" s="65">
        <f t="shared" si="53"/>
        <v>7.3816004354926509E-2</v>
      </c>
      <c r="AA53" s="105"/>
      <c r="AB53" s="106"/>
      <c r="AC53" s="106">
        <f t="shared" si="54"/>
        <v>3</v>
      </c>
      <c r="AD53" s="72">
        <f t="shared" si="54"/>
        <v>6</v>
      </c>
      <c r="AE53" s="107">
        <f t="shared" si="55"/>
        <v>17</v>
      </c>
      <c r="AF53" s="108"/>
      <c r="AG53" s="131"/>
      <c r="AH53" s="109"/>
      <c r="AL53" s="7"/>
      <c r="AM53" s="7"/>
      <c r="AN53" s="7"/>
      <c r="AO53" s="7"/>
      <c r="AP53" s="7">
        <f t="shared" si="56"/>
        <v>3</v>
      </c>
      <c r="AQ53" s="7">
        <f t="shared" si="57"/>
        <v>0</v>
      </c>
      <c r="AR53" s="7">
        <f t="shared" si="69"/>
        <v>6</v>
      </c>
      <c r="AS53" s="7">
        <f t="shared" si="70"/>
        <v>0</v>
      </c>
      <c r="AT53" s="1">
        <f t="shared" si="58"/>
        <v>13.600000000000001</v>
      </c>
      <c r="AU53" s="1">
        <f t="shared" si="59"/>
        <v>3.4000000000000004</v>
      </c>
      <c r="BE53" s="7"/>
      <c r="BF53" s="7"/>
      <c r="BG53" s="7"/>
      <c r="BH53" s="7"/>
      <c r="BI53" s="7">
        <f t="shared" si="60"/>
        <v>3</v>
      </c>
      <c r="BJ53" s="7">
        <f t="shared" si="61"/>
        <v>0</v>
      </c>
      <c r="BK53" s="7">
        <f t="shared" si="62"/>
        <v>6</v>
      </c>
      <c r="BL53" s="7">
        <f t="shared" si="63"/>
        <v>0</v>
      </c>
      <c r="BM53" s="7">
        <f t="shared" si="64"/>
        <v>14</v>
      </c>
      <c r="BN53" s="7">
        <f t="shared" si="65"/>
        <v>3</v>
      </c>
      <c r="BO53" s="7"/>
      <c r="BP53" s="7"/>
      <c r="BQ53" s="7"/>
      <c r="BR53" s="7"/>
      <c r="BS53" s="7"/>
      <c r="BT53" s="7"/>
      <c r="BV53" s="1">
        <v>15</v>
      </c>
      <c r="BW53" s="10">
        <f t="shared" si="71"/>
        <v>48.375675675675673</v>
      </c>
      <c r="BX53" s="10">
        <f t="shared" si="72"/>
        <v>1.83</v>
      </c>
      <c r="BZ53" s="1" t="str">
        <f t="shared" si="73"/>
        <v>[48.38, 1.83]</v>
      </c>
    </row>
    <row r="54" spans="2:78" ht="15" thickBot="1" x14ac:dyDescent="0.4">
      <c r="H54" s="15">
        <f>SUM(H39:H53)</f>
        <v>60621.000000000007</v>
      </c>
      <c r="AL54" s="7"/>
      <c r="AM54" s="7"/>
      <c r="AN54" s="7"/>
      <c r="AO54" s="7"/>
      <c r="AP54" s="7"/>
      <c r="AQ54" s="7"/>
      <c r="AR54" s="7"/>
      <c r="AS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</row>
    <row r="55" spans="2:78" x14ac:dyDescent="0.35">
      <c r="AL55" s="7"/>
      <c r="AM55" s="7"/>
      <c r="AN55" s="7"/>
      <c r="AO55" s="7"/>
      <c r="AP55" s="7"/>
      <c r="AQ55" s="7"/>
      <c r="AR55" s="7"/>
      <c r="AS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</row>
    <row r="56" spans="2:78" ht="29.5" thickBot="1" x14ac:dyDescent="0.4">
      <c r="K56" s="132" t="s">
        <v>61</v>
      </c>
      <c r="L56" s="132" t="s">
        <v>62</v>
      </c>
      <c r="M56" s="132" t="s">
        <v>63</v>
      </c>
      <c r="N56" s="132" t="s">
        <v>64</v>
      </c>
      <c r="AL56" s="7"/>
      <c r="AM56" s="7"/>
      <c r="AN56" s="7"/>
      <c r="AO56" s="7"/>
      <c r="AP56" s="7"/>
      <c r="AQ56" s="7"/>
      <c r="AR56" s="7"/>
      <c r="AS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</row>
    <row r="57" spans="2:78" ht="15" thickBot="1" x14ac:dyDescent="0.4">
      <c r="C57" s="184" t="s">
        <v>19</v>
      </c>
      <c r="H57" s="15" t="s">
        <v>4</v>
      </c>
      <c r="I57" s="16">
        <v>300000</v>
      </c>
      <c r="K57" s="1">
        <f>H80/C59</f>
        <v>7.6340637198314373E-4</v>
      </c>
      <c r="L57" s="1">
        <f>K57*$A$1</f>
        <v>1.5268127439662875E-3</v>
      </c>
      <c r="M57" s="1">
        <f>I57*L57</f>
        <v>458.04382318988621</v>
      </c>
      <c r="N57" s="1">
        <f>I58*L57</f>
        <v>229.02191159494311</v>
      </c>
      <c r="T57" s="184" t="s">
        <v>19</v>
      </c>
      <c r="Y57" s="15" t="s">
        <v>4</v>
      </c>
      <c r="Z57" s="16">
        <f>I57</f>
        <v>300000</v>
      </c>
      <c r="AL57" s="7"/>
      <c r="AM57" s="7"/>
      <c r="AN57" s="7"/>
      <c r="AO57" s="7"/>
      <c r="AP57" s="7"/>
      <c r="AQ57" s="7"/>
      <c r="AR57" s="7"/>
      <c r="AS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</row>
    <row r="58" spans="2:78" ht="15" thickBot="1" x14ac:dyDescent="0.4">
      <c r="C58" s="185"/>
      <c r="H58" s="17" t="s">
        <v>10</v>
      </c>
      <c r="I58" s="18">
        <v>150000</v>
      </c>
      <c r="T58" s="185"/>
      <c r="Y58" s="17" t="s">
        <v>10</v>
      </c>
      <c r="Z58" s="16">
        <f>I58</f>
        <v>150000</v>
      </c>
      <c r="AL58" s="7"/>
      <c r="AM58" s="7"/>
      <c r="AN58" s="7"/>
      <c r="AO58" s="7"/>
      <c r="AP58" s="7"/>
      <c r="AQ58" s="7"/>
      <c r="AR58" s="7"/>
      <c r="AS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</row>
    <row r="59" spans="2:78" ht="15" thickBot="1" x14ac:dyDescent="0.4">
      <c r="C59" s="118">
        <v>87349415</v>
      </c>
      <c r="J59" s="6"/>
      <c r="K59" s="6"/>
      <c r="L59" s="6"/>
      <c r="M59" s="6"/>
      <c r="N59" s="6"/>
      <c r="O59" s="6"/>
      <c r="P59" s="6"/>
      <c r="Q59" s="6"/>
      <c r="AA59" s="6"/>
      <c r="AB59" s="6"/>
      <c r="AC59" s="6"/>
      <c r="AD59" s="6"/>
      <c r="AE59" s="6"/>
      <c r="AF59" s="6"/>
      <c r="AG59" s="6"/>
      <c r="AH59" s="6"/>
      <c r="AL59" s="7"/>
      <c r="AM59" s="7"/>
      <c r="AN59" s="7"/>
      <c r="AO59" s="7"/>
      <c r="AP59" s="7"/>
      <c r="AQ59" s="7"/>
      <c r="AR59" s="7"/>
      <c r="AS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</row>
    <row r="60" spans="2:78" ht="48" customHeight="1" thickBot="1" x14ac:dyDescent="0.4">
      <c r="J60" s="178" t="s">
        <v>11</v>
      </c>
      <c r="K60" s="179"/>
      <c r="L60" s="179"/>
      <c r="M60" s="180"/>
      <c r="N60" s="181" t="s">
        <v>12</v>
      </c>
      <c r="O60" s="182"/>
      <c r="P60" s="182"/>
      <c r="Q60" s="183"/>
      <c r="AA60" s="178" t="s">
        <v>11</v>
      </c>
      <c r="AB60" s="179"/>
      <c r="AC60" s="179"/>
      <c r="AD60" s="180"/>
      <c r="AE60" s="181" t="s">
        <v>12</v>
      </c>
      <c r="AF60" s="182"/>
      <c r="AG60" s="182"/>
      <c r="AH60" s="183"/>
      <c r="AL60" s="7"/>
      <c r="AM60" s="7"/>
      <c r="AN60" s="7"/>
      <c r="AO60" s="7"/>
      <c r="AP60" s="7"/>
      <c r="AQ60" s="7"/>
      <c r="AR60" s="7"/>
      <c r="AS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</row>
    <row r="61" spans="2:78" ht="15" thickBot="1" x14ac:dyDescent="0.4">
      <c r="H61" s="186" t="s">
        <v>13</v>
      </c>
      <c r="I61" s="187"/>
      <c r="J61" s="19">
        <v>1</v>
      </c>
      <c r="K61" s="19">
        <v>3</v>
      </c>
      <c r="L61" s="20">
        <v>4</v>
      </c>
      <c r="M61" s="19">
        <v>7</v>
      </c>
      <c r="N61" s="21">
        <v>15</v>
      </c>
      <c r="O61" s="22">
        <v>16</v>
      </c>
      <c r="P61" s="21">
        <v>18</v>
      </c>
      <c r="Q61" s="21">
        <v>19</v>
      </c>
      <c r="Y61" s="186" t="s">
        <v>13</v>
      </c>
      <c r="Z61" s="187"/>
      <c r="AA61" s="19">
        <v>1</v>
      </c>
      <c r="AB61" s="19">
        <v>3</v>
      </c>
      <c r="AC61" s="20">
        <v>4</v>
      </c>
      <c r="AD61" s="19">
        <v>7</v>
      </c>
      <c r="AE61" s="21">
        <v>15</v>
      </c>
      <c r="AF61" s="22">
        <v>16</v>
      </c>
      <c r="AG61" s="21">
        <v>18</v>
      </c>
      <c r="AH61" s="21">
        <v>19</v>
      </c>
      <c r="AL61" s="7"/>
      <c r="AM61" s="7"/>
      <c r="AN61" s="7"/>
      <c r="AO61" s="7"/>
      <c r="AP61" s="7"/>
      <c r="AQ61" s="7"/>
      <c r="AR61" s="7"/>
      <c r="AS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</row>
    <row r="62" spans="2:78" ht="29.5" thickBot="1" x14ac:dyDescent="0.4">
      <c r="H62" s="5" t="s">
        <v>14</v>
      </c>
      <c r="I62" s="14" t="s">
        <v>15</v>
      </c>
      <c r="J62" s="23"/>
      <c r="K62" s="23"/>
      <c r="L62" s="25" t="s">
        <v>6</v>
      </c>
      <c r="M62" s="23" t="s">
        <v>60</v>
      </c>
      <c r="N62" s="26" t="s">
        <v>5</v>
      </c>
      <c r="O62" s="26"/>
      <c r="P62" s="23"/>
      <c r="Q62" s="23"/>
      <c r="Y62" s="5" t="s">
        <v>14</v>
      </c>
      <c r="Z62" s="14" t="s">
        <v>15</v>
      </c>
      <c r="AA62" s="23"/>
      <c r="AB62" s="23"/>
      <c r="AC62" s="24" t="s">
        <v>6</v>
      </c>
      <c r="AD62" s="23" t="s">
        <v>60</v>
      </c>
      <c r="AE62" s="23" t="s">
        <v>5</v>
      </c>
      <c r="AF62" s="26"/>
      <c r="AG62" s="23"/>
      <c r="AH62" s="23"/>
      <c r="AL62" s="7"/>
      <c r="AM62" s="7"/>
      <c r="AN62" s="7"/>
      <c r="AO62" s="7"/>
      <c r="AP62" s="7"/>
      <c r="AQ62" s="7"/>
      <c r="AR62" s="7"/>
      <c r="AS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</row>
    <row r="63" spans="2:78" ht="15" thickBot="1" x14ac:dyDescent="0.4">
      <c r="H63" s="190" t="s">
        <v>16</v>
      </c>
      <c r="I63" s="191"/>
      <c r="J63" s="15"/>
      <c r="K63" s="15"/>
      <c r="L63" s="28" t="s">
        <v>10</v>
      </c>
      <c r="M63" s="15" t="s">
        <v>10</v>
      </c>
      <c r="N63" s="141" t="s">
        <v>4</v>
      </c>
      <c r="O63" s="16"/>
      <c r="P63" s="15"/>
      <c r="Q63" s="15"/>
      <c r="Y63" s="190" t="s">
        <v>16</v>
      </c>
      <c r="Z63" s="191"/>
      <c r="AA63" s="15"/>
      <c r="AB63" s="15"/>
      <c r="AC63" s="27" t="s">
        <v>10</v>
      </c>
      <c r="AD63" s="15" t="s">
        <v>10</v>
      </c>
      <c r="AE63" s="29" t="s">
        <v>4</v>
      </c>
      <c r="AF63" s="16"/>
      <c r="AG63" s="15"/>
      <c r="AH63" s="15"/>
      <c r="AL63" s="7"/>
      <c r="AM63" s="7"/>
      <c r="AN63" s="7"/>
      <c r="AO63" s="7"/>
      <c r="AP63" s="7"/>
      <c r="AQ63" s="7"/>
      <c r="AR63" s="7"/>
      <c r="AS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</row>
    <row r="64" spans="2:78" ht="15" thickBot="1" x14ac:dyDescent="0.4">
      <c r="H64" s="192" t="s">
        <v>17</v>
      </c>
      <c r="I64" s="193"/>
      <c r="J64" s="30"/>
      <c r="K64" s="30"/>
      <c r="L64" s="31">
        <v>0.31578947368421051</v>
      </c>
      <c r="M64" s="30">
        <v>0.68421052631578949</v>
      </c>
      <c r="N64" s="30">
        <v>1</v>
      </c>
      <c r="O64" s="32"/>
      <c r="P64" s="30"/>
      <c r="Q64" s="30"/>
      <c r="Y64" s="192" t="s">
        <v>17</v>
      </c>
      <c r="Z64" s="193"/>
      <c r="AA64" s="30"/>
      <c r="AB64" s="30"/>
      <c r="AC64" s="31">
        <v>0.31578947368421051</v>
      </c>
      <c r="AD64" s="30">
        <v>0.68421052631578949</v>
      </c>
      <c r="AE64" s="30">
        <v>1</v>
      </c>
      <c r="AF64" s="32"/>
      <c r="AG64" s="30"/>
      <c r="AH64" s="30"/>
      <c r="AL64" s="7"/>
      <c r="AM64" s="7"/>
      <c r="AN64" s="7"/>
      <c r="AO64" s="7"/>
      <c r="AP64" s="7"/>
      <c r="AQ64" s="7"/>
      <c r="AR64" s="7"/>
      <c r="AS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V64" s="1" t="s">
        <v>24</v>
      </c>
      <c r="BW64" s="1" t="s">
        <v>22</v>
      </c>
      <c r="BX64" s="1" t="s">
        <v>23</v>
      </c>
    </row>
    <row r="65" spans="2:78" x14ac:dyDescent="0.35">
      <c r="B65" s="11">
        <v>1</v>
      </c>
      <c r="C65" s="33" t="s">
        <v>25</v>
      </c>
      <c r="D65" s="34"/>
      <c r="E65" s="34"/>
      <c r="F65" s="34"/>
      <c r="G65" s="35"/>
      <c r="H65" s="4">
        <f>H39*1.1</f>
        <v>4230.1600000000008</v>
      </c>
      <c r="I65" s="36">
        <f>H65/$H$80</f>
        <v>6.3436762837960459E-2</v>
      </c>
      <c r="J65" s="37"/>
      <c r="K65" s="78"/>
      <c r="L65" s="143">
        <f t="shared" ref="L65:N79" si="74">IF(L$63="EV",$I$57*($H$80/$C$59)*$A$1*L$64*$I65,IF(L$63="PHEV",$I$58*($H$80/$C$59)*$A$1*L$64*$I65))</f>
        <v>4.5879185338562367</v>
      </c>
      <c r="M65" s="144">
        <f t="shared" si="74"/>
        <v>9.9404901566885151</v>
      </c>
      <c r="N65" s="79">
        <f t="shared" si="74"/>
        <v>29.056817381089505</v>
      </c>
      <c r="O65" s="80"/>
      <c r="P65" s="123"/>
      <c r="Q65" s="81"/>
      <c r="S65" s="11">
        <v>1</v>
      </c>
      <c r="T65" s="33" t="str">
        <f>C65</f>
        <v>Mahalle 1</v>
      </c>
      <c r="U65" s="34"/>
      <c r="V65" s="34"/>
      <c r="W65" s="34"/>
      <c r="X65" s="35"/>
      <c r="Y65" s="4">
        <f t="shared" ref="Y65:Y79" si="75">H65</f>
        <v>4230.1600000000008</v>
      </c>
      <c r="Z65" s="77">
        <f t="shared" ref="Z65:Z79" si="76">I65</f>
        <v>6.3436762837960459E-2</v>
      </c>
      <c r="AA65" s="42"/>
      <c r="AB65" s="82"/>
      <c r="AC65" s="82">
        <f t="shared" ref="AC65:AD79" si="77">ROUND(L65,0)</f>
        <v>5</v>
      </c>
      <c r="AD65" s="43">
        <f t="shared" si="77"/>
        <v>10</v>
      </c>
      <c r="AE65" s="83">
        <f t="shared" ref="AE65:AE79" si="78">ROUND(N65,0)</f>
        <v>29</v>
      </c>
      <c r="AF65" s="84"/>
      <c r="AG65" s="130"/>
      <c r="AH65" s="85"/>
      <c r="AL65" s="7"/>
      <c r="AM65" s="7"/>
      <c r="AN65" s="7"/>
      <c r="AO65" s="7"/>
      <c r="AP65" s="7">
        <f t="shared" ref="AP65:AP79" si="79">AC65*$AK$5</f>
        <v>5</v>
      </c>
      <c r="AQ65" s="7">
        <f t="shared" ref="AQ65:AQ79" si="80">AC65*$AK$6</f>
        <v>0</v>
      </c>
      <c r="AR65" s="7">
        <f>AD65*$AK$5</f>
        <v>10</v>
      </c>
      <c r="AS65" s="7">
        <f>AD65*$AK$6</f>
        <v>0</v>
      </c>
      <c r="AT65" s="1">
        <f t="shared" ref="AT65:AT79" si="81">AE65*$AU$5</f>
        <v>23.200000000000003</v>
      </c>
      <c r="AU65" s="1">
        <f t="shared" ref="AU65:AU79" si="82">AE65*$AU$6</f>
        <v>5.8000000000000007</v>
      </c>
      <c r="BE65" s="7"/>
      <c r="BF65" s="7"/>
      <c r="BG65" s="7"/>
      <c r="BH65" s="7"/>
      <c r="BI65" s="7">
        <f t="shared" ref="BI65:BI79" si="83">ROUND(AP65,0)</f>
        <v>5</v>
      </c>
      <c r="BJ65" s="7">
        <f t="shared" ref="BJ65:BJ79" si="84">ROUND(AQ65,0)</f>
        <v>0</v>
      </c>
      <c r="BK65" s="7">
        <f t="shared" ref="BK65:BK79" si="85">ROUND(AR65,0)</f>
        <v>10</v>
      </c>
      <c r="BL65" s="7">
        <f t="shared" ref="BL65:BL79" si="86">ROUND(AS65,0)</f>
        <v>0</v>
      </c>
      <c r="BM65" s="7">
        <f t="shared" ref="BM65:BM79" si="87">ROUND(AT65,0)</f>
        <v>23</v>
      </c>
      <c r="BN65" s="7">
        <f t="shared" ref="BN65:BN79" si="88">ROUND(AU65,0)</f>
        <v>6</v>
      </c>
      <c r="BO65" s="7"/>
      <c r="BP65" s="7"/>
      <c r="BQ65" s="7"/>
      <c r="BR65" s="7"/>
      <c r="BS65" s="7"/>
      <c r="BT65" s="7"/>
      <c r="BV65" s="1">
        <v>1</v>
      </c>
      <c r="BW65" s="10">
        <f>SUM($BI$12*BI65,$BK$12*BK65,$BM$12*BM65)</f>
        <v>79.709459459459453</v>
      </c>
      <c r="BX65" s="10">
        <f>SUM($BJ$12*BJ65,$BL$12*BL65,$BN$12*BN65)</f>
        <v>3.66</v>
      </c>
      <c r="BZ65" s="1" t="str">
        <f t="shared" ref="BZ65:BZ79" si="89">"["&amp;ROUND(BW65,2)&amp;", "&amp;ROUND(BX65,2)&amp;"]"</f>
        <v>[79.71, 3.66]</v>
      </c>
    </row>
    <row r="66" spans="2:78" x14ac:dyDescent="0.35">
      <c r="B66" s="12">
        <v>2</v>
      </c>
      <c r="C66" s="47" t="s">
        <v>26</v>
      </c>
      <c r="D66" s="48"/>
      <c r="E66" s="48"/>
      <c r="F66" s="48"/>
      <c r="G66" s="49"/>
      <c r="H66" s="2">
        <f t="shared" ref="H66:H79" si="90">H40*1.1</f>
        <v>3751.0000000000009</v>
      </c>
      <c r="I66" s="50">
        <f t="shared" ref="I66:I79" si="91">H66/$H$80</f>
        <v>5.6251134095445493E-2</v>
      </c>
      <c r="J66" s="87"/>
      <c r="K66" s="88"/>
      <c r="L66" s="139">
        <f t="shared" si="74"/>
        <v>4.0682343978702331</v>
      </c>
      <c r="M66" s="89">
        <f t="shared" si="74"/>
        <v>8.8145078620521726</v>
      </c>
      <c r="N66" s="90">
        <f t="shared" si="74"/>
        <v>25.765484519844815</v>
      </c>
      <c r="O66" s="91"/>
      <c r="P66" s="124"/>
      <c r="Q66" s="92"/>
      <c r="S66" s="12">
        <v>2</v>
      </c>
      <c r="T66" s="47" t="str">
        <f t="shared" ref="T66:T79" si="92">C66</f>
        <v>Mahalle 2</v>
      </c>
      <c r="U66" s="48"/>
      <c r="V66" s="48"/>
      <c r="W66" s="48"/>
      <c r="X66" s="49"/>
      <c r="Y66" s="2">
        <f t="shared" si="75"/>
        <v>3751.0000000000009</v>
      </c>
      <c r="Z66" s="86">
        <f t="shared" si="76"/>
        <v>5.6251134095445493E-2</v>
      </c>
      <c r="AA66" s="93"/>
      <c r="AB66" s="94"/>
      <c r="AC66" s="94">
        <f t="shared" si="77"/>
        <v>4</v>
      </c>
      <c r="AD66" s="57">
        <f t="shared" si="77"/>
        <v>9</v>
      </c>
      <c r="AE66" s="95">
        <f t="shared" si="78"/>
        <v>26</v>
      </c>
      <c r="AF66" s="96"/>
      <c r="AG66" s="129"/>
      <c r="AH66" s="97"/>
      <c r="AL66" s="7"/>
      <c r="AM66" s="7"/>
      <c r="AN66" s="7"/>
      <c r="AO66" s="7"/>
      <c r="AP66" s="7">
        <f t="shared" si="79"/>
        <v>4</v>
      </c>
      <c r="AQ66" s="7">
        <f t="shared" si="80"/>
        <v>0</v>
      </c>
      <c r="AR66" s="7">
        <f t="shared" ref="AR66:AR79" si="93">AD66*$AK$5</f>
        <v>9</v>
      </c>
      <c r="AS66" s="7">
        <f t="shared" ref="AS66:AS79" si="94">AD66*$AK$6</f>
        <v>0</v>
      </c>
      <c r="AT66" s="1">
        <f t="shared" si="81"/>
        <v>20.8</v>
      </c>
      <c r="AU66" s="1">
        <f t="shared" si="82"/>
        <v>5.2</v>
      </c>
      <c r="BE66" s="7"/>
      <c r="BF66" s="7"/>
      <c r="BG66" s="7"/>
      <c r="BH66" s="7"/>
      <c r="BI66" s="7">
        <f t="shared" si="83"/>
        <v>4</v>
      </c>
      <c r="BJ66" s="7">
        <f t="shared" si="84"/>
        <v>0</v>
      </c>
      <c r="BK66" s="7">
        <f t="shared" si="85"/>
        <v>9</v>
      </c>
      <c r="BL66" s="7">
        <f t="shared" si="86"/>
        <v>0</v>
      </c>
      <c r="BM66" s="7">
        <f t="shared" si="87"/>
        <v>21</v>
      </c>
      <c r="BN66" s="7">
        <f t="shared" si="88"/>
        <v>5</v>
      </c>
      <c r="BO66" s="7"/>
      <c r="BP66" s="7"/>
      <c r="BQ66" s="7"/>
      <c r="BR66" s="7"/>
      <c r="BS66" s="7"/>
      <c r="BT66" s="7"/>
      <c r="BV66" s="1">
        <v>2</v>
      </c>
      <c r="BW66" s="10">
        <f t="shared" ref="BW66:BW79" si="95">SUM($BI$12*BI66,$BK$12*BK66,$BM$12*BM66)</f>
        <v>71.86351351351351</v>
      </c>
      <c r="BX66" s="10">
        <f t="shared" ref="BX66:BX79" si="96">SUM($BJ$12*BJ66,$BL$12*BL66,$BN$12*BN66)</f>
        <v>3.05</v>
      </c>
      <c r="BZ66" s="1" t="str">
        <f t="shared" si="89"/>
        <v>[71.86, 3.05]</v>
      </c>
    </row>
    <row r="67" spans="2:78" x14ac:dyDescent="0.35">
      <c r="B67" s="12">
        <v>3</v>
      </c>
      <c r="C67" s="61" t="s">
        <v>27</v>
      </c>
      <c r="D67" s="48"/>
      <c r="E67" s="48"/>
      <c r="F67" s="48"/>
      <c r="G67" s="49"/>
      <c r="H67" s="2">
        <f t="shared" si="90"/>
        <v>3916.7700000000004</v>
      </c>
      <c r="I67" s="50">
        <f t="shared" si="91"/>
        <v>5.8737071311921622E-2</v>
      </c>
      <c r="J67" s="87"/>
      <c r="K67" s="88"/>
      <c r="L67" s="139">
        <f t="shared" si="74"/>
        <v>4.2480241115825628</v>
      </c>
      <c r="M67" s="89">
        <f t="shared" si="74"/>
        <v>9.2040522417622199</v>
      </c>
      <c r="N67" s="90">
        <f t="shared" si="74"/>
        <v>26.904152706689565</v>
      </c>
      <c r="O67" s="91"/>
      <c r="P67" s="124"/>
      <c r="Q67" s="92"/>
      <c r="S67" s="12">
        <v>3</v>
      </c>
      <c r="T67" s="61" t="str">
        <f t="shared" si="92"/>
        <v>Mahalle 3</v>
      </c>
      <c r="U67" s="48"/>
      <c r="V67" s="48"/>
      <c r="W67" s="48"/>
      <c r="X67" s="49"/>
      <c r="Y67" s="2">
        <f t="shared" si="75"/>
        <v>3916.7700000000004</v>
      </c>
      <c r="Z67" s="86">
        <f t="shared" si="76"/>
        <v>5.8737071311921622E-2</v>
      </c>
      <c r="AA67" s="93"/>
      <c r="AB67" s="94"/>
      <c r="AC67" s="94">
        <f t="shared" si="77"/>
        <v>4</v>
      </c>
      <c r="AD67" s="57">
        <f t="shared" si="77"/>
        <v>9</v>
      </c>
      <c r="AE67" s="95">
        <f t="shared" si="78"/>
        <v>27</v>
      </c>
      <c r="AF67" s="96"/>
      <c r="AG67" s="129"/>
      <c r="AH67" s="97"/>
      <c r="AL67" s="7"/>
      <c r="AM67" s="7"/>
      <c r="AN67" s="7"/>
      <c r="AO67" s="7"/>
      <c r="AP67" s="7">
        <f t="shared" si="79"/>
        <v>4</v>
      </c>
      <c r="AQ67" s="7">
        <f t="shared" si="80"/>
        <v>0</v>
      </c>
      <c r="AR67" s="7">
        <f t="shared" si="93"/>
        <v>9</v>
      </c>
      <c r="AS67" s="7">
        <f t="shared" si="94"/>
        <v>0</v>
      </c>
      <c r="AT67" s="1">
        <f t="shared" si="81"/>
        <v>21.6</v>
      </c>
      <c r="AU67" s="1">
        <f t="shared" si="82"/>
        <v>5.4</v>
      </c>
      <c r="BE67" s="7"/>
      <c r="BF67" s="7"/>
      <c r="BG67" s="7"/>
      <c r="BH67" s="7"/>
      <c r="BI67" s="7">
        <f t="shared" si="83"/>
        <v>4</v>
      </c>
      <c r="BJ67" s="7">
        <f t="shared" si="84"/>
        <v>0</v>
      </c>
      <c r="BK67" s="7">
        <f t="shared" si="85"/>
        <v>9</v>
      </c>
      <c r="BL67" s="7">
        <f t="shared" si="86"/>
        <v>0</v>
      </c>
      <c r="BM67" s="7">
        <f t="shared" si="87"/>
        <v>22</v>
      </c>
      <c r="BN67" s="7">
        <f t="shared" si="88"/>
        <v>5</v>
      </c>
      <c r="BO67" s="7"/>
      <c r="BP67" s="7"/>
      <c r="BQ67" s="7"/>
      <c r="BR67" s="7"/>
      <c r="BS67" s="7"/>
      <c r="BT67" s="7"/>
      <c r="BV67" s="1">
        <v>3</v>
      </c>
      <c r="BW67" s="10">
        <f t="shared" si="95"/>
        <v>74.61351351351351</v>
      </c>
      <c r="BX67" s="10">
        <f t="shared" si="96"/>
        <v>3.05</v>
      </c>
      <c r="BZ67" s="1" t="str">
        <f t="shared" si="89"/>
        <v>[74.61, 3.05]</v>
      </c>
    </row>
    <row r="68" spans="2:78" x14ac:dyDescent="0.35">
      <c r="B68" s="12">
        <v>4</v>
      </c>
      <c r="C68" s="61" t="s">
        <v>28</v>
      </c>
      <c r="D68" s="48"/>
      <c r="E68" s="48"/>
      <c r="F68" s="48"/>
      <c r="G68" s="49"/>
      <c r="H68" s="2">
        <f t="shared" si="90"/>
        <v>5101.3600000000006</v>
      </c>
      <c r="I68" s="50">
        <f t="shared" si="91"/>
        <v>7.6501542369805858E-2</v>
      </c>
      <c r="J68" s="87"/>
      <c r="K68" s="88"/>
      <c r="L68" s="139">
        <f t="shared" si="74"/>
        <v>5.5327987811035166</v>
      </c>
      <c r="M68" s="89">
        <f t="shared" si="74"/>
        <v>11.987730692390954</v>
      </c>
      <c r="N68" s="90">
        <f t="shared" si="74"/>
        <v>35.04105894698894</v>
      </c>
      <c r="O68" s="91"/>
      <c r="P68" s="124"/>
      <c r="Q68" s="92"/>
      <c r="S68" s="12">
        <v>4</v>
      </c>
      <c r="T68" s="61" t="str">
        <f t="shared" si="92"/>
        <v>Mahalle 4</v>
      </c>
      <c r="U68" s="48"/>
      <c r="V68" s="48"/>
      <c r="W68" s="48"/>
      <c r="X68" s="49"/>
      <c r="Y68" s="2">
        <f t="shared" si="75"/>
        <v>5101.3600000000006</v>
      </c>
      <c r="Z68" s="86">
        <f t="shared" si="76"/>
        <v>7.6501542369805858E-2</v>
      </c>
      <c r="AA68" s="93"/>
      <c r="AB68" s="94"/>
      <c r="AC68" s="94">
        <f t="shared" si="77"/>
        <v>6</v>
      </c>
      <c r="AD68" s="57">
        <f t="shared" si="77"/>
        <v>12</v>
      </c>
      <c r="AE68" s="95">
        <f t="shared" si="78"/>
        <v>35</v>
      </c>
      <c r="AF68" s="96"/>
      <c r="AG68" s="129"/>
      <c r="AH68" s="97"/>
      <c r="AL68" s="7"/>
      <c r="AM68" s="7"/>
      <c r="AN68" s="7"/>
      <c r="AO68" s="7"/>
      <c r="AP68" s="7">
        <f t="shared" si="79"/>
        <v>6</v>
      </c>
      <c r="AQ68" s="7">
        <f t="shared" si="80"/>
        <v>0</v>
      </c>
      <c r="AR68" s="7">
        <f t="shared" si="93"/>
        <v>12</v>
      </c>
      <c r="AS68" s="7">
        <f t="shared" si="94"/>
        <v>0</v>
      </c>
      <c r="AT68" s="1">
        <f t="shared" si="81"/>
        <v>28</v>
      </c>
      <c r="AU68" s="1">
        <f t="shared" si="82"/>
        <v>7</v>
      </c>
      <c r="BE68" s="7"/>
      <c r="BF68" s="7"/>
      <c r="BG68" s="7"/>
      <c r="BH68" s="7"/>
      <c r="BI68" s="7">
        <f t="shared" si="83"/>
        <v>6</v>
      </c>
      <c r="BJ68" s="7">
        <f t="shared" si="84"/>
        <v>0</v>
      </c>
      <c r="BK68" s="7">
        <f t="shared" si="85"/>
        <v>12</v>
      </c>
      <c r="BL68" s="7">
        <f t="shared" si="86"/>
        <v>0</v>
      </c>
      <c r="BM68" s="7">
        <f t="shared" si="87"/>
        <v>28</v>
      </c>
      <c r="BN68" s="7">
        <f t="shared" si="88"/>
        <v>7</v>
      </c>
      <c r="BO68" s="7"/>
      <c r="BP68" s="7"/>
      <c r="BQ68" s="7"/>
      <c r="BR68" s="7"/>
      <c r="BS68" s="7"/>
      <c r="BT68" s="7"/>
      <c r="BV68" s="1">
        <v>4</v>
      </c>
      <c r="BW68" s="10">
        <f t="shared" si="95"/>
        <v>96.751351351351346</v>
      </c>
      <c r="BX68" s="10">
        <f t="shared" si="96"/>
        <v>4.2699999999999996</v>
      </c>
      <c r="BZ68" s="1" t="str">
        <f t="shared" si="89"/>
        <v>[96.75, 4.27]</v>
      </c>
    </row>
    <row r="69" spans="2:78" x14ac:dyDescent="0.35">
      <c r="B69" s="12">
        <v>5</v>
      </c>
      <c r="C69" s="47" t="s">
        <v>29</v>
      </c>
      <c r="D69" s="48"/>
      <c r="E69" s="48"/>
      <c r="F69" s="48"/>
      <c r="G69" s="49"/>
      <c r="H69" s="2">
        <f t="shared" si="90"/>
        <v>4011.150000000001</v>
      </c>
      <c r="I69" s="50">
        <f t="shared" si="91"/>
        <v>6.0152422427871555E-2</v>
      </c>
      <c r="J69" s="87"/>
      <c r="K69" s="88"/>
      <c r="L69" s="139">
        <f t="shared" si="74"/>
        <v>4.3503861383676856</v>
      </c>
      <c r="M69" s="89">
        <f t="shared" si="74"/>
        <v>9.4258366331299861</v>
      </c>
      <c r="N69" s="90">
        <f t="shared" si="74"/>
        <v>27.552445542995343</v>
      </c>
      <c r="O69" s="91"/>
      <c r="P69" s="124"/>
      <c r="Q69" s="92"/>
      <c r="S69" s="12">
        <v>5</v>
      </c>
      <c r="T69" s="47" t="str">
        <f t="shared" si="92"/>
        <v>Mahalle 5</v>
      </c>
      <c r="U69" s="48"/>
      <c r="V69" s="48"/>
      <c r="W69" s="48"/>
      <c r="X69" s="49"/>
      <c r="Y69" s="2">
        <f t="shared" si="75"/>
        <v>4011.150000000001</v>
      </c>
      <c r="Z69" s="86">
        <f t="shared" si="76"/>
        <v>6.0152422427871555E-2</v>
      </c>
      <c r="AA69" s="93"/>
      <c r="AB69" s="94"/>
      <c r="AC69" s="94">
        <f t="shared" si="77"/>
        <v>4</v>
      </c>
      <c r="AD69" s="57">
        <f t="shared" si="77"/>
        <v>9</v>
      </c>
      <c r="AE69" s="95">
        <f t="shared" si="78"/>
        <v>28</v>
      </c>
      <c r="AF69" s="96"/>
      <c r="AG69" s="129"/>
      <c r="AH69" s="97"/>
      <c r="AL69" s="7"/>
      <c r="AM69" s="7"/>
      <c r="AN69" s="7"/>
      <c r="AO69" s="7"/>
      <c r="AP69" s="7">
        <f t="shared" si="79"/>
        <v>4</v>
      </c>
      <c r="AQ69" s="7">
        <f t="shared" si="80"/>
        <v>0</v>
      </c>
      <c r="AR69" s="7">
        <f t="shared" si="93"/>
        <v>9</v>
      </c>
      <c r="AS69" s="7">
        <f t="shared" si="94"/>
        <v>0</v>
      </c>
      <c r="AT69" s="1">
        <f t="shared" si="81"/>
        <v>22.400000000000002</v>
      </c>
      <c r="AU69" s="1">
        <f t="shared" si="82"/>
        <v>5.6000000000000005</v>
      </c>
      <c r="BE69" s="7"/>
      <c r="BF69" s="7"/>
      <c r="BG69" s="7"/>
      <c r="BH69" s="7"/>
      <c r="BI69" s="7">
        <f t="shared" si="83"/>
        <v>4</v>
      </c>
      <c r="BJ69" s="7">
        <f t="shared" si="84"/>
        <v>0</v>
      </c>
      <c r="BK69" s="7">
        <f t="shared" si="85"/>
        <v>9</v>
      </c>
      <c r="BL69" s="7">
        <f t="shared" si="86"/>
        <v>0</v>
      </c>
      <c r="BM69" s="7">
        <f t="shared" si="87"/>
        <v>22</v>
      </c>
      <c r="BN69" s="7">
        <f t="shared" si="88"/>
        <v>6</v>
      </c>
      <c r="BO69" s="7"/>
      <c r="BP69" s="7"/>
      <c r="BQ69" s="7"/>
      <c r="BR69" s="7"/>
      <c r="BS69" s="7"/>
      <c r="BT69" s="7"/>
      <c r="BV69" s="1">
        <v>5</v>
      </c>
      <c r="BW69" s="10">
        <f t="shared" si="95"/>
        <v>74.61351351351351</v>
      </c>
      <c r="BX69" s="10">
        <f t="shared" si="96"/>
        <v>3.66</v>
      </c>
      <c r="BZ69" s="1" t="str">
        <f t="shared" si="89"/>
        <v>[74.61, 3.66]</v>
      </c>
    </row>
    <row r="70" spans="2:78" x14ac:dyDescent="0.35">
      <c r="B70" s="12">
        <v>6</v>
      </c>
      <c r="C70" s="61" t="s">
        <v>30</v>
      </c>
      <c r="D70" s="48"/>
      <c r="E70" s="48"/>
      <c r="F70" s="48"/>
      <c r="G70" s="49"/>
      <c r="H70" s="2">
        <f t="shared" si="90"/>
        <v>4895.6600000000008</v>
      </c>
      <c r="I70" s="50">
        <f t="shared" si="91"/>
        <v>7.3416802758120139E-2</v>
      </c>
      <c r="J70" s="87"/>
      <c r="K70" s="88"/>
      <c r="L70" s="139">
        <f t="shared" si="74"/>
        <v>5.3097020560590202</v>
      </c>
      <c r="M70" s="89">
        <f t="shared" si="74"/>
        <v>11.504354454794544</v>
      </c>
      <c r="N70" s="90">
        <f t="shared" si="74"/>
        <v>33.628113021707129</v>
      </c>
      <c r="O70" s="91"/>
      <c r="P70" s="124"/>
      <c r="Q70" s="92"/>
      <c r="S70" s="12">
        <v>6</v>
      </c>
      <c r="T70" s="61" t="str">
        <f t="shared" si="92"/>
        <v>Mahalle 6</v>
      </c>
      <c r="U70" s="48"/>
      <c r="V70" s="48"/>
      <c r="W70" s="48"/>
      <c r="X70" s="49"/>
      <c r="Y70" s="2">
        <f t="shared" si="75"/>
        <v>4895.6600000000008</v>
      </c>
      <c r="Z70" s="86">
        <f t="shared" si="76"/>
        <v>7.3416802758120139E-2</v>
      </c>
      <c r="AA70" s="93"/>
      <c r="AB70" s="94"/>
      <c r="AC70" s="94">
        <f t="shared" si="77"/>
        <v>5</v>
      </c>
      <c r="AD70" s="57">
        <f t="shared" si="77"/>
        <v>12</v>
      </c>
      <c r="AE70" s="95">
        <f t="shared" si="78"/>
        <v>34</v>
      </c>
      <c r="AF70" s="96"/>
      <c r="AG70" s="129"/>
      <c r="AH70" s="97"/>
      <c r="AL70" s="7"/>
      <c r="AM70" s="7"/>
      <c r="AN70" s="7"/>
      <c r="AO70" s="7"/>
      <c r="AP70" s="7">
        <f t="shared" si="79"/>
        <v>5</v>
      </c>
      <c r="AQ70" s="7">
        <f t="shared" si="80"/>
        <v>0</v>
      </c>
      <c r="AR70" s="7">
        <f t="shared" si="93"/>
        <v>12</v>
      </c>
      <c r="AS70" s="7">
        <f t="shared" si="94"/>
        <v>0</v>
      </c>
      <c r="AT70" s="1">
        <f t="shared" si="81"/>
        <v>27.200000000000003</v>
      </c>
      <c r="AU70" s="1">
        <f t="shared" si="82"/>
        <v>6.8000000000000007</v>
      </c>
      <c r="BE70" s="7"/>
      <c r="BF70" s="7"/>
      <c r="BG70" s="7"/>
      <c r="BH70" s="7"/>
      <c r="BI70" s="7">
        <f t="shared" si="83"/>
        <v>5</v>
      </c>
      <c r="BJ70" s="7">
        <f t="shared" si="84"/>
        <v>0</v>
      </c>
      <c r="BK70" s="7">
        <f t="shared" si="85"/>
        <v>12</v>
      </c>
      <c r="BL70" s="7">
        <f t="shared" si="86"/>
        <v>0</v>
      </c>
      <c r="BM70" s="7">
        <f t="shared" si="87"/>
        <v>27</v>
      </c>
      <c r="BN70" s="7">
        <f t="shared" si="88"/>
        <v>7</v>
      </c>
      <c r="BO70" s="7"/>
      <c r="BP70" s="7"/>
      <c r="BQ70" s="7"/>
      <c r="BR70" s="7"/>
      <c r="BS70" s="7"/>
      <c r="BT70" s="7"/>
      <c r="BV70" s="1">
        <v>6</v>
      </c>
      <c r="BW70" s="10">
        <f t="shared" si="95"/>
        <v>92.601351351351354</v>
      </c>
      <c r="BX70" s="10">
        <f t="shared" si="96"/>
        <v>4.2699999999999996</v>
      </c>
      <c r="BZ70" s="1" t="str">
        <f t="shared" si="89"/>
        <v>[92.6, 4.27]</v>
      </c>
    </row>
    <row r="71" spans="2:78" x14ac:dyDescent="0.35">
      <c r="B71" s="12">
        <v>7</v>
      </c>
      <c r="C71" s="47" t="s">
        <v>31</v>
      </c>
      <c r="D71" s="48"/>
      <c r="E71" s="48"/>
      <c r="F71" s="48"/>
      <c r="G71" s="49"/>
      <c r="H71" s="2">
        <f t="shared" si="90"/>
        <v>3937.3400000000006</v>
      </c>
      <c r="I71" s="50">
        <f t="shared" si="91"/>
        <v>5.9045545273090201E-2</v>
      </c>
      <c r="J71" s="87"/>
      <c r="K71" s="88"/>
      <c r="L71" s="139">
        <f t="shared" si="74"/>
        <v>4.270333784087013</v>
      </c>
      <c r="M71" s="89">
        <f t="shared" si="74"/>
        <v>9.2523898655218613</v>
      </c>
      <c r="N71" s="90">
        <f t="shared" si="74"/>
        <v>27.045447299217749</v>
      </c>
      <c r="O71" s="91"/>
      <c r="P71" s="124"/>
      <c r="Q71" s="92"/>
      <c r="S71" s="12">
        <v>7</v>
      </c>
      <c r="T71" s="47" t="str">
        <f t="shared" si="92"/>
        <v>Mahalle 7</v>
      </c>
      <c r="U71" s="48"/>
      <c r="V71" s="48"/>
      <c r="W71" s="48"/>
      <c r="X71" s="49"/>
      <c r="Y71" s="2">
        <f t="shared" si="75"/>
        <v>3937.3400000000006</v>
      </c>
      <c r="Z71" s="86">
        <f t="shared" si="76"/>
        <v>5.9045545273090201E-2</v>
      </c>
      <c r="AA71" s="93"/>
      <c r="AB71" s="94"/>
      <c r="AC71" s="94">
        <f t="shared" si="77"/>
        <v>4</v>
      </c>
      <c r="AD71" s="57">
        <f t="shared" si="77"/>
        <v>9</v>
      </c>
      <c r="AE71" s="95">
        <f t="shared" si="78"/>
        <v>27</v>
      </c>
      <c r="AF71" s="96"/>
      <c r="AG71" s="129"/>
      <c r="AH71" s="97"/>
      <c r="AL71" s="7"/>
      <c r="AM71" s="7"/>
      <c r="AN71" s="7"/>
      <c r="AO71" s="7"/>
      <c r="AP71" s="7">
        <f t="shared" si="79"/>
        <v>4</v>
      </c>
      <c r="AQ71" s="7">
        <f t="shared" si="80"/>
        <v>0</v>
      </c>
      <c r="AR71" s="7">
        <f t="shared" si="93"/>
        <v>9</v>
      </c>
      <c r="AS71" s="7">
        <f t="shared" si="94"/>
        <v>0</v>
      </c>
      <c r="AT71" s="1">
        <f t="shared" si="81"/>
        <v>21.6</v>
      </c>
      <c r="AU71" s="1">
        <f t="shared" si="82"/>
        <v>5.4</v>
      </c>
      <c r="BE71" s="7"/>
      <c r="BF71" s="7"/>
      <c r="BG71" s="7"/>
      <c r="BH71" s="7"/>
      <c r="BI71" s="7">
        <f t="shared" si="83"/>
        <v>4</v>
      </c>
      <c r="BJ71" s="7">
        <f t="shared" si="84"/>
        <v>0</v>
      </c>
      <c r="BK71" s="7">
        <f t="shared" si="85"/>
        <v>9</v>
      </c>
      <c r="BL71" s="7">
        <f t="shared" si="86"/>
        <v>0</v>
      </c>
      <c r="BM71" s="7">
        <f t="shared" si="87"/>
        <v>22</v>
      </c>
      <c r="BN71" s="7">
        <f t="shared" si="88"/>
        <v>5</v>
      </c>
      <c r="BO71" s="7"/>
      <c r="BP71" s="7"/>
      <c r="BQ71" s="7"/>
      <c r="BR71" s="7"/>
      <c r="BS71" s="7"/>
      <c r="BT71" s="7"/>
      <c r="BV71" s="1">
        <v>7</v>
      </c>
      <c r="BW71" s="10">
        <f t="shared" si="95"/>
        <v>74.61351351351351</v>
      </c>
      <c r="BX71" s="10">
        <f t="shared" si="96"/>
        <v>3.05</v>
      </c>
      <c r="BZ71" s="1" t="str">
        <f t="shared" si="89"/>
        <v>[74.61, 3.05]</v>
      </c>
    </row>
    <row r="72" spans="2:78" x14ac:dyDescent="0.35">
      <c r="B72" s="12">
        <v>8</v>
      </c>
      <c r="C72" s="61" t="s">
        <v>32</v>
      </c>
      <c r="D72" s="48"/>
      <c r="E72" s="48"/>
      <c r="F72" s="48"/>
      <c r="G72" s="49"/>
      <c r="H72" s="2">
        <f t="shared" si="90"/>
        <v>5161.8600000000006</v>
      </c>
      <c r="I72" s="50">
        <f t="shared" si="91"/>
        <v>7.740881872618402E-2</v>
      </c>
      <c r="J72" s="87"/>
      <c r="K72" s="88"/>
      <c r="L72" s="139">
        <f t="shared" si="74"/>
        <v>5.5984154649401336</v>
      </c>
      <c r="M72" s="89">
        <f t="shared" si="74"/>
        <v>12.129900174036958</v>
      </c>
      <c r="N72" s="90">
        <f t="shared" si="74"/>
        <v>35.456631277954187</v>
      </c>
      <c r="O72" s="91"/>
      <c r="P72" s="124"/>
      <c r="Q72" s="92"/>
      <c r="S72" s="12">
        <v>8</v>
      </c>
      <c r="T72" s="61" t="str">
        <f t="shared" si="92"/>
        <v>Mahalle 8</v>
      </c>
      <c r="U72" s="48"/>
      <c r="V72" s="48"/>
      <c r="W72" s="48"/>
      <c r="X72" s="49"/>
      <c r="Y72" s="2">
        <f t="shared" si="75"/>
        <v>5161.8600000000006</v>
      </c>
      <c r="Z72" s="86">
        <f t="shared" si="76"/>
        <v>7.740881872618402E-2</v>
      </c>
      <c r="AA72" s="93"/>
      <c r="AB72" s="94"/>
      <c r="AC72" s="94">
        <f t="shared" si="77"/>
        <v>6</v>
      </c>
      <c r="AD72" s="57">
        <f t="shared" si="77"/>
        <v>12</v>
      </c>
      <c r="AE72" s="95">
        <f t="shared" si="78"/>
        <v>35</v>
      </c>
      <c r="AF72" s="96"/>
      <c r="AG72" s="129"/>
      <c r="AH72" s="97"/>
      <c r="AL72" s="7"/>
      <c r="AM72" s="7"/>
      <c r="AN72" s="7"/>
      <c r="AO72" s="7"/>
      <c r="AP72" s="7">
        <f t="shared" si="79"/>
        <v>6</v>
      </c>
      <c r="AQ72" s="7">
        <f t="shared" si="80"/>
        <v>0</v>
      </c>
      <c r="AR72" s="7">
        <f t="shared" si="93"/>
        <v>12</v>
      </c>
      <c r="AS72" s="7">
        <f t="shared" si="94"/>
        <v>0</v>
      </c>
      <c r="AT72" s="1">
        <f t="shared" si="81"/>
        <v>28</v>
      </c>
      <c r="AU72" s="1">
        <f t="shared" si="82"/>
        <v>7</v>
      </c>
      <c r="BE72" s="7"/>
      <c r="BF72" s="7"/>
      <c r="BG72" s="7"/>
      <c r="BH72" s="7"/>
      <c r="BI72" s="7">
        <f t="shared" si="83"/>
        <v>6</v>
      </c>
      <c r="BJ72" s="7">
        <f t="shared" si="84"/>
        <v>0</v>
      </c>
      <c r="BK72" s="7">
        <f t="shared" si="85"/>
        <v>12</v>
      </c>
      <c r="BL72" s="7">
        <f t="shared" si="86"/>
        <v>0</v>
      </c>
      <c r="BM72" s="7">
        <f t="shared" si="87"/>
        <v>28</v>
      </c>
      <c r="BN72" s="7">
        <f t="shared" si="88"/>
        <v>7</v>
      </c>
      <c r="BO72" s="7"/>
      <c r="BP72" s="7"/>
      <c r="BQ72" s="7"/>
      <c r="BR72" s="7"/>
      <c r="BS72" s="7"/>
      <c r="BT72" s="7"/>
      <c r="BV72" s="1">
        <v>8</v>
      </c>
      <c r="BW72" s="10">
        <f t="shared" si="95"/>
        <v>96.751351351351346</v>
      </c>
      <c r="BX72" s="10">
        <f t="shared" si="96"/>
        <v>4.2699999999999996</v>
      </c>
      <c r="BZ72" s="1" t="str">
        <f t="shared" si="89"/>
        <v>[96.75, 4.27]</v>
      </c>
    </row>
    <row r="73" spans="2:78" x14ac:dyDescent="0.35">
      <c r="B73" s="12">
        <v>9</v>
      </c>
      <c r="C73" s="47" t="s">
        <v>33</v>
      </c>
      <c r="D73" s="48"/>
      <c r="E73" s="48"/>
      <c r="F73" s="48"/>
      <c r="G73" s="49"/>
      <c r="H73" s="2">
        <f t="shared" si="90"/>
        <v>3793.3500000000008</v>
      </c>
      <c r="I73" s="50">
        <f t="shared" si="91"/>
        <v>5.6886227544910198E-2</v>
      </c>
      <c r="J73" s="87"/>
      <c r="K73" s="88"/>
      <c r="L73" s="139">
        <f t="shared" si="74"/>
        <v>4.1141660765558647</v>
      </c>
      <c r="M73" s="89">
        <f t="shared" si="74"/>
        <v>8.9140264992043754</v>
      </c>
      <c r="N73" s="90">
        <f t="shared" si="74"/>
        <v>26.05638515152048</v>
      </c>
      <c r="O73" s="91"/>
      <c r="P73" s="124"/>
      <c r="Q73" s="92"/>
      <c r="S73" s="12">
        <v>9</v>
      </c>
      <c r="T73" s="47" t="str">
        <f t="shared" si="92"/>
        <v>Mahalle 9</v>
      </c>
      <c r="U73" s="48"/>
      <c r="V73" s="48"/>
      <c r="W73" s="48"/>
      <c r="X73" s="49"/>
      <c r="Y73" s="2">
        <f t="shared" si="75"/>
        <v>3793.3500000000008</v>
      </c>
      <c r="Z73" s="86">
        <f t="shared" si="76"/>
        <v>5.6886227544910198E-2</v>
      </c>
      <c r="AA73" s="93"/>
      <c r="AB73" s="94"/>
      <c r="AC73" s="94">
        <f t="shared" si="77"/>
        <v>4</v>
      </c>
      <c r="AD73" s="57">
        <f t="shared" si="77"/>
        <v>9</v>
      </c>
      <c r="AE73" s="95">
        <f t="shared" si="78"/>
        <v>26</v>
      </c>
      <c r="AF73" s="96"/>
      <c r="AG73" s="129"/>
      <c r="AH73" s="97"/>
      <c r="AL73" s="7"/>
      <c r="AM73" s="7"/>
      <c r="AN73" s="7"/>
      <c r="AO73" s="7"/>
      <c r="AP73" s="7">
        <f t="shared" si="79"/>
        <v>4</v>
      </c>
      <c r="AQ73" s="7">
        <f t="shared" si="80"/>
        <v>0</v>
      </c>
      <c r="AR73" s="7">
        <f t="shared" si="93"/>
        <v>9</v>
      </c>
      <c r="AS73" s="7">
        <f t="shared" si="94"/>
        <v>0</v>
      </c>
      <c r="AT73" s="1">
        <f t="shared" si="81"/>
        <v>20.8</v>
      </c>
      <c r="AU73" s="1">
        <f t="shared" si="82"/>
        <v>5.2</v>
      </c>
      <c r="BE73" s="7"/>
      <c r="BF73" s="7"/>
      <c r="BG73" s="7"/>
      <c r="BH73" s="7"/>
      <c r="BI73" s="7">
        <f t="shared" si="83"/>
        <v>4</v>
      </c>
      <c r="BJ73" s="7">
        <f t="shared" si="84"/>
        <v>0</v>
      </c>
      <c r="BK73" s="7">
        <f t="shared" si="85"/>
        <v>9</v>
      </c>
      <c r="BL73" s="7">
        <f t="shared" si="86"/>
        <v>0</v>
      </c>
      <c r="BM73" s="7">
        <f t="shared" si="87"/>
        <v>21</v>
      </c>
      <c r="BN73" s="7">
        <f t="shared" si="88"/>
        <v>5</v>
      </c>
      <c r="BO73" s="7"/>
      <c r="BP73" s="7"/>
      <c r="BQ73" s="7"/>
      <c r="BR73" s="7"/>
      <c r="BS73" s="7"/>
      <c r="BT73" s="7"/>
      <c r="BV73" s="1">
        <v>9</v>
      </c>
      <c r="BW73" s="10">
        <f t="shared" si="95"/>
        <v>71.86351351351351</v>
      </c>
      <c r="BX73" s="10">
        <f t="shared" si="96"/>
        <v>3.05</v>
      </c>
      <c r="BZ73" s="1" t="str">
        <f t="shared" si="89"/>
        <v>[71.86, 3.05]</v>
      </c>
    </row>
    <row r="74" spans="2:78" x14ac:dyDescent="0.35">
      <c r="B74" s="12">
        <v>10</v>
      </c>
      <c r="C74" s="61" t="s">
        <v>34</v>
      </c>
      <c r="D74" s="48"/>
      <c r="E74" s="48"/>
      <c r="F74" s="48"/>
      <c r="G74" s="49"/>
      <c r="H74" s="2">
        <f t="shared" si="90"/>
        <v>3873.2100000000005</v>
      </c>
      <c r="I74" s="50">
        <f t="shared" si="91"/>
        <v>5.8083832335329356E-2</v>
      </c>
      <c r="J74" s="87"/>
      <c r="K74" s="88"/>
      <c r="L74" s="139">
        <f t="shared" si="74"/>
        <v>4.2007800992201991</v>
      </c>
      <c r="M74" s="89">
        <f t="shared" si="74"/>
        <v>9.1016902149770988</v>
      </c>
      <c r="N74" s="90">
        <f t="shared" si="74"/>
        <v>26.604940628394594</v>
      </c>
      <c r="O74" s="91"/>
      <c r="P74" s="124"/>
      <c r="Q74" s="92"/>
      <c r="S74" s="12">
        <v>10</v>
      </c>
      <c r="T74" s="61" t="str">
        <f t="shared" si="92"/>
        <v>Mahalle 10</v>
      </c>
      <c r="U74" s="48"/>
      <c r="V74" s="48"/>
      <c r="W74" s="48"/>
      <c r="X74" s="49"/>
      <c r="Y74" s="2">
        <f t="shared" si="75"/>
        <v>3873.2100000000005</v>
      </c>
      <c r="Z74" s="86">
        <f t="shared" si="76"/>
        <v>5.8083832335329356E-2</v>
      </c>
      <c r="AA74" s="93"/>
      <c r="AB74" s="94"/>
      <c r="AC74" s="94">
        <f t="shared" si="77"/>
        <v>4</v>
      </c>
      <c r="AD74" s="57">
        <f t="shared" si="77"/>
        <v>9</v>
      </c>
      <c r="AE74" s="95">
        <f t="shared" si="78"/>
        <v>27</v>
      </c>
      <c r="AF74" s="96"/>
      <c r="AG74" s="129"/>
      <c r="AH74" s="97"/>
      <c r="AL74" s="7"/>
      <c r="AM74" s="7"/>
      <c r="AN74" s="7"/>
      <c r="AO74" s="7"/>
      <c r="AP74" s="7">
        <f t="shared" si="79"/>
        <v>4</v>
      </c>
      <c r="AQ74" s="7">
        <f t="shared" si="80"/>
        <v>0</v>
      </c>
      <c r="AR74" s="7">
        <f t="shared" si="93"/>
        <v>9</v>
      </c>
      <c r="AS74" s="7">
        <f t="shared" si="94"/>
        <v>0</v>
      </c>
      <c r="AT74" s="1">
        <f t="shared" si="81"/>
        <v>21.6</v>
      </c>
      <c r="AU74" s="1">
        <f t="shared" si="82"/>
        <v>5.4</v>
      </c>
      <c r="BE74" s="7"/>
      <c r="BF74" s="7"/>
      <c r="BG74" s="7"/>
      <c r="BH74" s="7"/>
      <c r="BI74" s="7">
        <f t="shared" si="83"/>
        <v>4</v>
      </c>
      <c r="BJ74" s="7">
        <f t="shared" si="84"/>
        <v>0</v>
      </c>
      <c r="BK74" s="7">
        <f t="shared" si="85"/>
        <v>9</v>
      </c>
      <c r="BL74" s="7">
        <f t="shared" si="86"/>
        <v>0</v>
      </c>
      <c r="BM74" s="7">
        <f t="shared" si="87"/>
        <v>22</v>
      </c>
      <c r="BN74" s="7">
        <f t="shared" si="88"/>
        <v>5</v>
      </c>
      <c r="BO74" s="7"/>
      <c r="BP74" s="7"/>
      <c r="BQ74" s="7"/>
      <c r="BR74" s="7"/>
      <c r="BS74" s="7"/>
      <c r="BT74" s="7"/>
      <c r="BV74" s="1">
        <v>10</v>
      </c>
      <c r="BW74" s="10">
        <f t="shared" si="95"/>
        <v>74.61351351351351</v>
      </c>
      <c r="BX74" s="10">
        <f t="shared" si="96"/>
        <v>3.05</v>
      </c>
      <c r="BZ74" s="1" t="str">
        <f t="shared" si="89"/>
        <v>[74.61, 3.05]</v>
      </c>
    </row>
    <row r="75" spans="2:78" x14ac:dyDescent="0.35">
      <c r="B75" s="12">
        <v>11</v>
      </c>
      <c r="C75" s="47" t="s">
        <v>35</v>
      </c>
      <c r="D75" s="48"/>
      <c r="E75" s="48"/>
      <c r="F75" s="48"/>
      <c r="G75" s="49"/>
      <c r="H75" s="2">
        <f t="shared" si="90"/>
        <v>4045.0300000000007</v>
      </c>
      <c r="I75" s="50">
        <f t="shared" si="91"/>
        <v>6.0660497187443312E-2</v>
      </c>
      <c r="J75" s="87"/>
      <c r="K75" s="88"/>
      <c r="L75" s="139">
        <f t="shared" si="74"/>
        <v>4.3871314813161906</v>
      </c>
      <c r="M75" s="89">
        <f t="shared" si="74"/>
        <v>9.5054515428517465</v>
      </c>
      <c r="N75" s="90">
        <f t="shared" si="74"/>
        <v>27.785166048335874</v>
      </c>
      <c r="O75" s="91"/>
      <c r="P75" s="124"/>
      <c r="Q75" s="92"/>
      <c r="S75" s="12">
        <v>11</v>
      </c>
      <c r="T75" s="47" t="str">
        <f t="shared" si="92"/>
        <v>Mahalle 11</v>
      </c>
      <c r="U75" s="48"/>
      <c r="V75" s="48"/>
      <c r="W75" s="48"/>
      <c r="X75" s="49"/>
      <c r="Y75" s="2">
        <f t="shared" si="75"/>
        <v>4045.0300000000007</v>
      </c>
      <c r="Z75" s="86">
        <f t="shared" si="76"/>
        <v>6.0660497187443312E-2</v>
      </c>
      <c r="AA75" s="93"/>
      <c r="AB75" s="94"/>
      <c r="AC75" s="94">
        <f t="shared" si="77"/>
        <v>4</v>
      </c>
      <c r="AD75" s="57">
        <f t="shared" si="77"/>
        <v>10</v>
      </c>
      <c r="AE75" s="95">
        <f t="shared" si="78"/>
        <v>28</v>
      </c>
      <c r="AF75" s="96"/>
      <c r="AG75" s="129"/>
      <c r="AH75" s="97"/>
      <c r="AL75" s="7"/>
      <c r="AM75" s="7"/>
      <c r="AN75" s="7"/>
      <c r="AO75" s="7"/>
      <c r="AP75" s="7">
        <f t="shared" si="79"/>
        <v>4</v>
      </c>
      <c r="AQ75" s="7">
        <f t="shared" si="80"/>
        <v>0</v>
      </c>
      <c r="AR75" s="7">
        <f t="shared" si="93"/>
        <v>10</v>
      </c>
      <c r="AS75" s="7">
        <f t="shared" si="94"/>
        <v>0</v>
      </c>
      <c r="AT75" s="1">
        <f t="shared" si="81"/>
        <v>22.400000000000002</v>
      </c>
      <c r="AU75" s="1">
        <f t="shared" si="82"/>
        <v>5.6000000000000005</v>
      </c>
      <c r="BE75" s="7"/>
      <c r="BF75" s="7"/>
      <c r="BG75" s="7"/>
      <c r="BH75" s="7"/>
      <c r="BI75" s="7">
        <f t="shared" si="83"/>
        <v>4</v>
      </c>
      <c r="BJ75" s="7">
        <f t="shared" si="84"/>
        <v>0</v>
      </c>
      <c r="BK75" s="7">
        <f t="shared" si="85"/>
        <v>10</v>
      </c>
      <c r="BL75" s="7">
        <f t="shared" si="86"/>
        <v>0</v>
      </c>
      <c r="BM75" s="7">
        <f t="shared" si="87"/>
        <v>22</v>
      </c>
      <c r="BN75" s="7">
        <f t="shared" si="88"/>
        <v>6</v>
      </c>
      <c r="BO75" s="7"/>
      <c r="BP75" s="7"/>
      <c r="BQ75" s="7"/>
      <c r="BR75" s="7"/>
      <c r="BS75" s="7"/>
      <c r="BT75" s="7"/>
      <c r="BV75" s="1">
        <v>11</v>
      </c>
      <c r="BW75" s="10">
        <f t="shared" si="95"/>
        <v>75.559459459459461</v>
      </c>
      <c r="BX75" s="10">
        <f t="shared" si="96"/>
        <v>3.66</v>
      </c>
      <c r="BZ75" s="1" t="str">
        <f t="shared" si="89"/>
        <v>[75.56, 3.66]</v>
      </c>
    </row>
    <row r="76" spans="2:78" x14ac:dyDescent="0.35">
      <c r="B76" s="12">
        <v>12</v>
      </c>
      <c r="C76" s="61" t="s">
        <v>36</v>
      </c>
      <c r="D76" s="48"/>
      <c r="E76" s="48"/>
      <c r="F76" s="48"/>
      <c r="G76" s="49"/>
      <c r="H76" s="2">
        <f t="shared" si="90"/>
        <v>5428.06</v>
      </c>
      <c r="I76" s="50">
        <f t="shared" si="91"/>
        <v>8.1400834694247887E-2</v>
      </c>
      <c r="J76" s="87"/>
      <c r="K76" s="88"/>
      <c r="L76" s="139">
        <f t="shared" si="74"/>
        <v>5.8871288738212471</v>
      </c>
      <c r="M76" s="89">
        <f t="shared" si="74"/>
        <v>12.755445893279369</v>
      </c>
      <c r="N76" s="90">
        <f t="shared" si="74"/>
        <v>37.285149534201231</v>
      </c>
      <c r="O76" s="91"/>
      <c r="P76" s="124"/>
      <c r="Q76" s="92"/>
      <c r="S76" s="12">
        <v>12</v>
      </c>
      <c r="T76" s="61" t="str">
        <f t="shared" si="92"/>
        <v>Mahalle 12</v>
      </c>
      <c r="U76" s="48"/>
      <c r="V76" s="48"/>
      <c r="W76" s="48"/>
      <c r="X76" s="49"/>
      <c r="Y76" s="2">
        <f t="shared" si="75"/>
        <v>5428.06</v>
      </c>
      <c r="Z76" s="86">
        <f t="shared" si="76"/>
        <v>8.1400834694247887E-2</v>
      </c>
      <c r="AA76" s="93"/>
      <c r="AB76" s="94"/>
      <c r="AC76" s="94">
        <f t="shared" si="77"/>
        <v>6</v>
      </c>
      <c r="AD76" s="57">
        <f t="shared" si="77"/>
        <v>13</v>
      </c>
      <c r="AE76" s="95">
        <f t="shared" si="78"/>
        <v>37</v>
      </c>
      <c r="AF76" s="96"/>
      <c r="AG76" s="129"/>
      <c r="AH76" s="97"/>
      <c r="AL76" s="7"/>
      <c r="AM76" s="7"/>
      <c r="AN76" s="7"/>
      <c r="AO76" s="7"/>
      <c r="AP76" s="7">
        <f t="shared" si="79"/>
        <v>6</v>
      </c>
      <c r="AQ76" s="7">
        <f t="shared" si="80"/>
        <v>0</v>
      </c>
      <c r="AR76" s="7">
        <f t="shared" si="93"/>
        <v>13</v>
      </c>
      <c r="AS76" s="7">
        <f t="shared" si="94"/>
        <v>0</v>
      </c>
      <c r="AT76" s="1">
        <f t="shared" si="81"/>
        <v>29.6</v>
      </c>
      <c r="AU76" s="1">
        <f t="shared" si="82"/>
        <v>7.4</v>
      </c>
      <c r="BE76" s="7"/>
      <c r="BF76" s="7"/>
      <c r="BG76" s="7"/>
      <c r="BH76" s="7"/>
      <c r="BI76" s="7">
        <f t="shared" si="83"/>
        <v>6</v>
      </c>
      <c r="BJ76" s="7">
        <f t="shared" si="84"/>
        <v>0</v>
      </c>
      <c r="BK76" s="7">
        <f t="shared" si="85"/>
        <v>13</v>
      </c>
      <c r="BL76" s="7">
        <f t="shared" si="86"/>
        <v>0</v>
      </c>
      <c r="BM76" s="7">
        <f t="shared" si="87"/>
        <v>30</v>
      </c>
      <c r="BN76" s="7">
        <f t="shared" si="88"/>
        <v>7</v>
      </c>
      <c r="BO76" s="7"/>
      <c r="BP76" s="7"/>
      <c r="BQ76" s="7"/>
      <c r="BR76" s="7"/>
      <c r="BS76" s="7"/>
      <c r="BT76" s="7"/>
      <c r="BV76" s="1">
        <v>12</v>
      </c>
      <c r="BW76" s="10">
        <f t="shared" si="95"/>
        <v>103.1972972972973</v>
      </c>
      <c r="BX76" s="10">
        <f t="shared" si="96"/>
        <v>4.2699999999999996</v>
      </c>
      <c r="BZ76" s="1" t="str">
        <f t="shared" si="89"/>
        <v>[103.2, 4.27]</v>
      </c>
    </row>
    <row r="77" spans="2:78" x14ac:dyDescent="0.35">
      <c r="B77" s="12">
        <v>13</v>
      </c>
      <c r="C77" s="47" t="s">
        <v>37</v>
      </c>
      <c r="D77" s="48"/>
      <c r="E77" s="48"/>
      <c r="F77" s="48"/>
      <c r="G77" s="49"/>
      <c r="H77" s="2">
        <f t="shared" si="90"/>
        <v>5346.9900000000007</v>
      </c>
      <c r="I77" s="50">
        <f t="shared" si="91"/>
        <v>8.018508437670116E-2</v>
      </c>
      <c r="J77" s="87"/>
      <c r="K77" s="88"/>
      <c r="L77" s="139">
        <f t="shared" si="74"/>
        <v>5.7992025174801807</v>
      </c>
      <c r="M77" s="89">
        <f t="shared" si="74"/>
        <v>12.564938787873725</v>
      </c>
      <c r="N77" s="90">
        <f t="shared" si="74"/>
        <v>36.728282610707815</v>
      </c>
      <c r="O77" s="91"/>
      <c r="P77" s="124"/>
      <c r="Q77" s="92"/>
      <c r="S77" s="12">
        <v>13</v>
      </c>
      <c r="T77" s="47" t="str">
        <f t="shared" si="92"/>
        <v>Mahalle 13</v>
      </c>
      <c r="U77" s="48"/>
      <c r="V77" s="48"/>
      <c r="W77" s="48"/>
      <c r="X77" s="49"/>
      <c r="Y77" s="2">
        <f t="shared" si="75"/>
        <v>5346.9900000000007</v>
      </c>
      <c r="Z77" s="86">
        <f t="shared" si="76"/>
        <v>8.018508437670116E-2</v>
      </c>
      <c r="AA77" s="93"/>
      <c r="AB77" s="94"/>
      <c r="AC77" s="94">
        <f t="shared" si="77"/>
        <v>6</v>
      </c>
      <c r="AD77" s="57">
        <f t="shared" si="77"/>
        <v>13</v>
      </c>
      <c r="AE77" s="95">
        <f t="shared" si="78"/>
        <v>37</v>
      </c>
      <c r="AF77" s="96"/>
      <c r="AG77" s="129"/>
      <c r="AH77" s="97"/>
      <c r="AL77" s="7"/>
      <c r="AM77" s="7"/>
      <c r="AN77" s="7"/>
      <c r="AO77" s="7"/>
      <c r="AP77" s="7">
        <f t="shared" si="79"/>
        <v>6</v>
      </c>
      <c r="AQ77" s="7">
        <f t="shared" si="80"/>
        <v>0</v>
      </c>
      <c r="AR77" s="7">
        <f t="shared" si="93"/>
        <v>13</v>
      </c>
      <c r="AS77" s="7">
        <f t="shared" si="94"/>
        <v>0</v>
      </c>
      <c r="AT77" s="1">
        <f t="shared" si="81"/>
        <v>29.6</v>
      </c>
      <c r="AU77" s="1">
        <f t="shared" si="82"/>
        <v>7.4</v>
      </c>
      <c r="BE77" s="7"/>
      <c r="BF77" s="7"/>
      <c r="BG77" s="7"/>
      <c r="BH77" s="7"/>
      <c r="BI77" s="7">
        <f t="shared" si="83"/>
        <v>6</v>
      </c>
      <c r="BJ77" s="7">
        <f t="shared" si="84"/>
        <v>0</v>
      </c>
      <c r="BK77" s="7">
        <f t="shared" si="85"/>
        <v>13</v>
      </c>
      <c r="BL77" s="7">
        <f t="shared" si="86"/>
        <v>0</v>
      </c>
      <c r="BM77" s="7">
        <f t="shared" si="87"/>
        <v>30</v>
      </c>
      <c r="BN77" s="7">
        <f t="shared" si="88"/>
        <v>7</v>
      </c>
      <c r="BO77" s="7"/>
      <c r="BP77" s="7"/>
      <c r="BQ77" s="7"/>
      <c r="BR77" s="7"/>
      <c r="BS77" s="7"/>
      <c r="BT77" s="7"/>
      <c r="BV77" s="1">
        <v>13</v>
      </c>
      <c r="BW77" s="10">
        <f t="shared" si="95"/>
        <v>103.1972972972973</v>
      </c>
      <c r="BX77" s="10">
        <f t="shared" si="96"/>
        <v>4.2699999999999996</v>
      </c>
      <c r="BZ77" s="1" t="str">
        <f t="shared" si="89"/>
        <v>[103.2, 4.27]</v>
      </c>
    </row>
    <row r="78" spans="2:78" x14ac:dyDescent="0.35">
      <c r="B78" s="12">
        <v>14</v>
      </c>
      <c r="C78" s="61" t="s">
        <v>38</v>
      </c>
      <c r="D78" s="48"/>
      <c r="E78" s="48"/>
      <c r="F78" s="48"/>
      <c r="G78" s="49"/>
      <c r="H78" s="2">
        <f t="shared" si="90"/>
        <v>4268.88</v>
      </c>
      <c r="I78" s="50">
        <f t="shared" si="91"/>
        <v>6.4017419706042467E-2</v>
      </c>
      <c r="J78" s="87"/>
      <c r="K78" s="88"/>
      <c r="L78" s="139">
        <f t="shared" si="74"/>
        <v>4.6299132115116706</v>
      </c>
      <c r="M78" s="89">
        <f t="shared" si="74"/>
        <v>10.031478624941954</v>
      </c>
      <c r="N78" s="90">
        <f t="shared" si="74"/>
        <v>29.322783672907253</v>
      </c>
      <c r="O78" s="91"/>
      <c r="P78" s="124"/>
      <c r="Q78" s="92"/>
      <c r="S78" s="12">
        <v>14</v>
      </c>
      <c r="T78" s="61" t="str">
        <f t="shared" si="92"/>
        <v>Mahalle 14</v>
      </c>
      <c r="U78" s="48"/>
      <c r="V78" s="48"/>
      <c r="W78" s="48"/>
      <c r="X78" s="49"/>
      <c r="Y78" s="2">
        <f t="shared" si="75"/>
        <v>4268.88</v>
      </c>
      <c r="Z78" s="86">
        <f t="shared" si="76"/>
        <v>6.4017419706042467E-2</v>
      </c>
      <c r="AA78" s="93"/>
      <c r="AB78" s="94"/>
      <c r="AC78" s="94">
        <f t="shared" si="77"/>
        <v>5</v>
      </c>
      <c r="AD78" s="57">
        <f t="shared" si="77"/>
        <v>10</v>
      </c>
      <c r="AE78" s="95">
        <f t="shared" si="78"/>
        <v>29</v>
      </c>
      <c r="AF78" s="96"/>
      <c r="AG78" s="129"/>
      <c r="AH78" s="97"/>
      <c r="AL78" s="7"/>
      <c r="AM78" s="7"/>
      <c r="AN78" s="7"/>
      <c r="AO78" s="7"/>
      <c r="AP78" s="7">
        <f t="shared" si="79"/>
        <v>5</v>
      </c>
      <c r="AQ78" s="7">
        <f t="shared" si="80"/>
        <v>0</v>
      </c>
      <c r="AR78" s="7">
        <f t="shared" si="93"/>
        <v>10</v>
      </c>
      <c r="AS78" s="7">
        <f t="shared" si="94"/>
        <v>0</v>
      </c>
      <c r="AT78" s="1">
        <f t="shared" si="81"/>
        <v>23.200000000000003</v>
      </c>
      <c r="AU78" s="1">
        <f t="shared" si="82"/>
        <v>5.8000000000000007</v>
      </c>
      <c r="BE78" s="7"/>
      <c r="BF78" s="7"/>
      <c r="BG78" s="7"/>
      <c r="BH78" s="7"/>
      <c r="BI78" s="7">
        <f t="shared" si="83"/>
        <v>5</v>
      </c>
      <c r="BJ78" s="7">
        <f t="shared" si="84"/>
        <v>0</v>
      </c>
      <c r="BK78" s="7">
        <f t="shared" si="85"/>
        <v>10</v>
      </c>
      <c r="BL78" s="7">
        <f t="shared" si="86"/>
        <v>0</v>
      </c>
      <c r="BM78" s="7">
        <f t="shared" si="87"/>
        <v>23</v>
      </c>
      <c r="BN78" s="7">
        <f t="shared" si="88"/>
        <v>6</v>
      </c>
      <c r="BO78" s="7"/>
      <c r="BP78" s="7"/>
      <c r="BQ78" s="7"/>
      <c r="BR78" s="7"/>
      <c r="BS78" s="7"/>
      <c r="BT78" s="7"/>
      <c r="BV78" s="1">
        <v>14</v>
      </c>
      <c r="BW78" s="10">
        <f t="shared" si="95"/>
        <v>79.709459459459453</v>
      </c>
      <c r="BX78" s="10">
        <f t="shared" si="96"/>
        <v>3.66</v>
      </c>
      <c r="BZ78" s="1" t="str">
        <f t="shared" si="89"/>
        <v>[79.71, 3.66]</v>
      </c>
    </row>
    <row r="79" spans="2:78" ht="15" thickBot="1" x14ac:dyDescent="0.4">
      <c r="B79" s="13">
        <v>15</v>
      </c>
      <c r="C79" s="62" t="s">
        <v>39</v>
      </c>
      <c r="D79" s="63"/>
      <c r="E79" s="63"/>
      <c r="F79" s="63"/>
      <c r="G79" s="64"/>
      <c r="H79" s="3">
        <f t="shared" si="90"/>
        <v>4922.2800000000007</v>
      </c>
      <c r="I79" s="65">
        <f t="shared" si="91"/>
        <v>7.3816004354926523E-2</v>
      </c>
      <c r="J79" s="99"/>
      <c r="K79" s="100"/>
      <c r="L79" s="140">
        <f t="shared" si="74"/>
        <v>5.3385733969471314</v>
      </c>
      <c r="M79" s="101">
        <f t="shared" si="74"/>
        <v>11.566909026718784</v>
      </c>
      <c r="N79" s="102">
        <f t="shared" si="74"/>
        <v>33.810964847331832</v>
      </c>
      <c r="O79" s="103"/>
      <c r="P79" s="125"/>
      <c r="Q79" s="104"/>
      <c r="S79" s="13">
        <v>15</v>
      </c>
      <c r="T79" s="62" t="str">
        <f t="shared" si="92"/>
        <v>Mahalle 15</v>
      </c>
      <c r="U79" s="63"/>
      <c r="V79" s="63"/>
      <c r="W79" s="63"/>
      <c r="X79" s="64"/>
      <c r="Y79" s="3">
        <f t="shared" si="75"/>
        <v>4922.2800000000007</v>
      </c>
      <c r="Z79" s="98">
        <f t="shared" si="76"/>
        <v>7.3816004354926523E-2</v>
      </c>
      <c r="AA79" s="105"/>
      <c r="AB79" s="106"/>
      <c r="AC79" s="106">
        <f t="shared" si="77"/>
        <v>5</v>
      </c>
      <c r="AD79" s="72">
        <f t="shared" si="77"/>
        <v>12</v>
      </c>
      <c r="AE79" s="107">
        <f t="shared" si="78"/>
        <v>34</v>
      </c>
      <c r="AF79" s="108"/>
      <c r="AG79" s="131"/>
      <c r="AH79" s="109"/>
      <c r="AL79" s="7"/>
      <c r="AM79" s="7"/>
      <c r="AN79" s="7"/>
      <c r="AO79" s="7"/>
      <c r="AP79" s="7">
        <f t="shared" si="79"/>
        <v>5</v>
      </c>
      <c r="AQ79" s="7">
        <f t="shared" si="80"/>
        <v>0</v>
      </c>
      <c r="AR79" s="7">
        <f t="shared" si="93"/>
        <v>12</v>
      </c>
      <c r="AS79" s="7">
        <f t="shared" si="94"/>
        <v>0</v>
      </c>
      <c r="AT79" s="1">
        <f t="shared" si="81"/>
        <v>27.200000000000003</v>
      </c>
      <c r="AU79" s="1">
        <f t="shared" si="82"/>
        <v>6.8000000000000007</v>
      </c>
      <c r="BE79" s="7"/>
      <c r="BF79" s="7"/>
      <c r="BG79" s="7"/>
      <c r="BH79" s="7"/>
      <c r="BI79" s="7">
        <f t="shared" si="83"/>
        <v>5</v>
      </c>
      <c r="BJ79" s="7">
        <f t="shared" si="84"/>
        <v>0</v>
      </c>
      <c r="BK79" s="7">
        <f t="shared" si="85"/>
        <v>12</v>
      </c>
      <c r="BL79" s="7">
        <f t="shared" si="86"/>
        <v>0</v>
      </c>
      <c r="BM79" s="7">
        <f t="shared" si="87"/>
        <v>27</v>
      </c>
      <c r="BN79" s="7">
        <f t="shared" si="88"/>
        <v>7</v>
      </c>
      <c r="BO79" s="7"/>
      <c r="BP79" s="7"/>
      <c r="BQ79" s="7"/>
      <c r="BR79" s="7"/>
      <c r="BS79" s="7"/>
      <c r="BT79" s="7"/>
      <c r="BV79" s="1">
        <v>15</v>
      </c>
      <c r="BW79" s="10">
        <f t="shared" si="95"/>
        <v>92.601351351351354</v>
      </c>
      <c r="BX79" s="10">
        <f t="shared" si="96"/>
        <v>4.2699999999999996</v>
      </c>
      <c r="BZ79" s="1" t="str">
        <f t="shared" si="89"/>
        <v>[92.6, 4.27]</v>
      </c>
    </row>
    <row r="80" spans="2:78" ht="15" thickBot="1" x14ac:dyDescent="0.4">
      <c r="H80" s="15">
        <f>SUM(H65:H79)</f>
        <v>66683.099999999991</v>
      </c>
    </row>
  </sheetData>
  <mergeCells count="76">
    <mergeCell ref="H63:I63"/>
    <mergeCell ref="Y63:Z63"/>
    <mergeCell ref="H64:I64"/>
    <mergeCell ref="Y64:Z64"/>
    <mergeCell ref="N60:Q60"/>
    <mergeCell ref="H61:I61"/>
    <mergeCell ref="Y61:Z61"/>
    <mergeCell ref="J34:M34"/>
    <mergeCell ref="C57:C58"/>
    <mergeCell ref="T57:T58"/>
    <mergeCell ref="N34:Q34"/>
    <mergeCell ref="AE60:AH60"/>
    <mergeCell ref="AA60:AD60"/>
    <mergeCell ref="AE34:AH34"/>
    <mergeCell ref="H35:I35"/>
    <mergeCell ref="Y35:Z35"/>
    <mergeCell ref="AA34:AD34"/>
    <mergeCell ref="H37:I37"/>
    <mergeCell ref="Y37:Z37"/>
    <mergeCell ref="H38:I38"/>
    <mergeCell ref="Y38:Z38"/>
    <mergeCell ref="J60:M60"/>
    <mergeCell ref="C31:C32"/>
    <mergeCell ref="T31:T32"/>
    <mergeCell ref="BE10:BF10"/>
    <mergeCell ref="BG10:BH10"/>
    <mergeCell ref="BI10:BJ10"/>
    <mergeCell ref="H11:I11"/>
    <mergeCell ref="Y11:Z11"/>
    <mergeCell ref="H12:I12"/>
    <mergeCell ref="Y12:Z12"/>
    <mergeCell ref="BS10:BT10"/>
    <mergeCell ref="AL10:AM10"/>
    <mergeCell ref="AN10:AO10"/>
    <mergeCell ref="AP10:AQ10"/>
    <mergeCell ref="AT10:AU10"/>
    <mergeCell ref="AV10:AW10"/>
    <mergeCell ref="AZ10:BA10"/>
    <mergeCell ref="AR10:AS10"/>
    <mergeCell ref="BQ10:BR10"/>
    <mergeCell ref="J8:M8"/>
    <mergeCell ref="AL8:AS8"/>
    <mergeCell ref="BS9:BT9"/>
    <mergeCell ref="BM8:BT8"/>
    <mergeCell ref="H9:I9"/>
    <mergeCell ref="Y9:Z9"/>
    <mergeCell ref="AL9:AM9"/>
    <mergeCell ref="AN9:AO9"/>
    <mergeCell ref="AP9:AQ9"/>
    <mergeCell ref="AT9:AU9"/>
    <mergeCell ref="AV9:AW9"/>
    <mergeCell ref="AZ9:BA9"/>
    <mergeCell ref="N8:Q8"/>
    <mergeCell ref="AA8:AC8"/>
    <mergeCell ref="AE8:AH8"/>
    <mergeCell ref="BE9:BF9"/>
    <mergeCell ref="B2:I3"/>
    <mergeCell ref="S2:Z3"/>
    <mergeCell ref="BC2:BJ3"/>
    <mergeCell ref="C5:C6"/>
    <mergeCell ref="T5:T6"/>
    <mergeCell ref="BQ9:BR9"/>
    <mergeCell ref="AR9:AS9"/>
    <mergeCell ref="AX9:AY9"/>
    <mergeCell ref="AX10:AY10"/>
    <mergeCell ref="AJ2:AS3"/>
    <mergeCell ref="BK9:BL9"/>
    <mergeCell ref="BK10:BL10"/>
    <mergeCell ref="BE8:BL8"/>
    <mergeCell ref="AT8:BA8"/>
    <mergeCell ref="BG9:BH9"/>
    <mergeCell ref="BI9:BJ9"/>
    <mergeCell ref="BM9:BN9"/>
    <mergeCell ref="BO9:BP9"/>
    <mergeCell ref="BM10:BN10"/>
    <mergeCell ref="BO10:B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Maliyet</vt:lpstr>
      <vt:lpstr>P#15_2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meltem</dc:creator>
  <cp:lastModifiedBy>meltem uzuner</cp:lastModifiedBy>
  <dcterms:created xsi:type="dcterms:W3CDTF">2015-06-05T18:19:34Z</dcterms:created>
  <dcterms:modified xsi:type="dcterms:W3CDTF">2023-12-28T21:09:20Z</dcterms:modified>
</cp:coreProperties>
</file>