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lationships" sheetId="1" r:id="rId3"/>
    <sheet state="visible" name="Mnemonics" sheetId="2" r:id="rId4"/>
    <sheet state="visible" name="Anatomy" sheetId="3" r:id="rId5"/>
    <sheet state="visible" name="Biology" sheetId="4" r:id="rId6"/>
    <sheet state="visible" name="Hormones" sheetId="5" r:id="rId7"/>
    <sheet state="visible" name="Enzymes" sheetId="6" r:id="rId8"/>
    <sheet state="visible" name="Biochemistry" sheetId="7" r:id="rId9"/>
    <sheet state="visible" name="Chemistry" sheetId="8" r:id="rId10"/>
    <sheet state="visible" name="Behavioral Sciences" sheetId="9" r:id="rId11"/>
    <sheet state="visible" name="Psych Theories" sheetId="10" r:id="rId12"/>
    <sheet state="visible" name="Development Timelines" sheetId="11" r:id="rId13"/>
    <sheet state="visible" name="Physics and Math" sheetId="12" r:id="rId14"/>
    <sheet state="visible" name="Kaplan Key Concepts" sheetId="13" r:id="rId15"/>
  </sheets>
  <definedNames>
    <definedName hidden="1" localSheetId="3" name="_xlnm._FilterDatabase">Biology!$A$1:$I$172</definedName>
    <definedName hidden="1" localSheetId="8" name="_xlnm._FilterDatabase">'Behavioral Sciences'!$A$1:$J$191</definedName>
    <definedName hidden="1" localSheetId="12" name="_xlnm._FilterDatabase">'Kaplan Key Concepts'!$A$1:$I$54</definedName>
  </definedNames>
  <calcPr/>
</workbook>
</file>

<file path=xl/sharedStrings.xml><?xml version="1.0" encoding="utf-8"?>
<sst xmlns="http://schemas.openxmlformats.org/spreadsheetml/2006/main" count="8086" uniqueCount="3931">
  <si>
    <t>Subject</t>
  </si>
  <si>
    <t>Topic</t>
  </si>
  <si>
    <r>
      <rPr>
        <b/>
        <color rgb="FF000000"/>
        <sz val="11.0"/>
      </rPr>
      <t xml:space="preserve">Variable </t>
    </r>
    <r>
      <rPr>
        <b/>
        <i/>
        <color rgb="FF000000"/>
        <sz val="15.0"/>
      </rPr>
      <t>X</t>
    </r>
  </si>
  <si>
    <r>
      <rPr>
        <b/>
        <color rgb="FF000000"/>
        <sz val="11.0"/>
      </rPr>
      <t xml:space="preserve">Variable </t>
    </r>
    <r>
      <rPr>
        <b/>
        <i/>
        <color rgb="FF000000"/>
        <sz val="15.0"/>
      </rPr>
      <t>Y</t>
    </r>
  </si>
  <si>
    <t>Relationship</t>
  </si>
  <si>
    <t xml:space="preserve">     Explanation / Example / Application</t>
  </si>
  <si>
    <t>Understanding</t>
  </si>
  <si>
    <t>Biology</t>
  </si>
  <si>
    <t>DNA Structure</t>
  </si>
  <si>
    <r>
      <rPr>
        <color rgb="FF222222"/>
      </rPr>
      <t xml:space="preserve">presence of </t>
    </r>
    <r>
      <rPr>
        <b/>
        <color rgb="FF222222"/>
      </rPr>
      <t>G-C</t>
    </r>
    <r>
      <rPr>
        <color rgb="FF222222"/>
      </rPr>
      <t xml:space="preserve"> base pairs</t>
    </r>
  </si>
  <si>
    <t>DNA stability</t>
  </si>
  <si>
    <t>proportional</t>
  </si>
  <si>
    <t>More GC base pairs increase the stability of DNA and RNA structure because it has 3 hydrogen bonds, as opposed to AT or AU base pairs that only have 2 hydrogen bonds.</t>
  </si>
  <si>
    <t>Strong</t>
  </si>
  <si>
    <t>Diffusion</t>
  </si>
  <si>
    <t>•  concentration gradient,
•  surface area,
•  kinetic energy (aka temperature)</t>
  </si>
  <si>
    <t>rate of diffusion</t>
  </si>
  <si>
    <r>
      <rPr>
        <color rgb="FF222222"/>
      </rPr>
      <t xml:space="preserve">ex:  Demyelination of the axon is a major concern for </t>
    </r>
    <r>
      <rPr>
        <b/>
        <color rgb="FF222222"/>
      </rPr>
      <t xml:space="preserve">Multiple Sclerosis (MS) </t>
    </r>
    <r>
      <rPr>
        <color rgb="FF222222"/>
      </rPr>
      <t xml:space="preserve">patients. The scavenging of myelin on the axon results in a </t>
    </r>
    <r>
      <rPr>
        <i/>
        <color rgb="FF222222"/>
      </rPr>
      <t>greater surface area of the neuron exposed</t>
    </r>
    <r>
      <rPr>
        <color rgb="FF222222"/>
      </rPr>
      <t xml:space="preserve"> for interaction. Thus, there is increased diffusion of electrolytes down their neural concentration gradient. The higher the concentration gradient </t>
    </r>
    <r>
      <rPr>
        <i/>
        <color rgb="FF222222"/>
      </rPr>
      <t xml:space="preserve">(aka, the greater the difference in concentration between the high-concentration area vs. low-concentration area), </t>
    </r>
    <r>
      <rPr>
        <color rgb="FF222222"/>
      </rPr>
      <t>the greater the rate of diffusion).</t>
    </r>
  </si>
  <si>
    <t>Blood Pressure</t>
  </si>
  <si>
    <t xml:space="preserve">presence of proteins </t>
  </si>
  <si>
    <t>Oncotic pressure</t>
  </si>
  <si>
    <r>
      <rPr>
        <color rgb="FF222222"/>
      </rPr>
      <t xml:space="preserve">Oncotic pressure defined as a form of osmotic pressure, exerted by proteins. For example, low </t>
    </r>
    <r>
      <rPr>
        <b/>
        <color rgb="FF222222"/>
      </rPr>
      <t>albumin</t>
    </r>
    <r>
      <rPr>
        <color rgb="FF222222"/>
      </rPr>
      <t xml:space="preserve"> levels in the blood (due to liver damage because albumin is made in the liver) would cause a low oncotic pressure.</t>
    </r>
  </si>
  <si>
    <t>Water Homeostasis</t>
  </si>
  <si>
    <t>ADH</t>
  </si>
  <si>
    <t>water in urine</t>
  </si>
  <si>
    <t>inverse</t>
  </si>
  <si>
    <r>
      <rPr>
        <b/>
        <color rgb="FF222222"/>
      </rPr>
      <t>Antidiuretic Hormone (ADH</t>
    </r>
    <r>
      <rPr>
        <color rgb="FF222222"/>
      </rPr>
      <t xml:space="preserve">) directly increases the ability of the blood to reabsorb water from the nephron by inserting aquaporins on the collecting duct.  When an individual's blood becomes hypotonic with respect to filtrate, the body would then aim to increase free water excretion to regain homeostasis. This means that the kidney would decrease the amount of water reabsorbed from the filtrate into the blood. This could be accomplished by decreasing the secretion of ADH, which would promote the loss of more water in the urine, increasing the blood concentration.
</t>
    </r>
    <r>
      <rPr>
        <i/>
        <color rgb="FF222222"/>
      </rPr>
      <t xml:space="preserve">(tip: Remember that Diuretics, such as coffee and alcohol, make you pee more. Another way to think of a </t>
    </r>
    <r>
      <rPr>
        <b/>
        <i/>
        <color rgb="FF222222"/>
      </rPr>
      <t>decrease</t>
    </r>
    <r>
      <rPr>
        <i/>
        <color rgb="FF222222"/>
      </rPr>
      <t xml:space="preserve"> in </t>
    </r>
    <r>
      <rPr>
        <b/>
        <i/>
        <color rgb="FF222222"/>
      </rPr>
      <t>anti-</t>
    </r>
    <r>
      <rPr>
        <i/>
        <color rgb="FF222222"/>
      </rPr>
      <t xml:space="preserve">diuretics is the </t>
    </r>
    <r>
      <rPr>
        <b/>
        <i/>
        <color rgb="FF222222"/>
      </rPr>
      <t>increase</t>
    </r>
    <r>
      <rPr>
        <i/>
        <color rgb="FF222222"/>
      </rPr>
      <t xml:space="preserve"> of </t>
    </r>
    <r>
      <rPr>
        <b/>
        <i/>
        <color rgb="FF222222"/>
      </rPr>
      <t>diuretics</t>
    </r>
    <r>
      <rPr>
        <i/>
        <color rgb="FF222222"/>
      </rPr>
      <t>. More diuretics = more diluted urine output)</t>
    </r>
  </si>
  <si>
    <t>Nervous System</t>
  </si>
  <si>
    <t>presence of Myelin</t>
  </si>
  <si>
    <t xml:space="preserve">
conduction speed
of an action potential</t>
  </si>
  <si>
    <r>
      <rPr>
        <b/>
        <color rgb="FF222222"/>
      </rPr>
      <t>Myelin</t>
    </r>
    <r>
      <rPr>
        <color rgb="FF222222"/>
      </rPr>
      <t xml:space="preserve"> is an insulator that surrounds the axons and helps </t>
    </r>
    <r>
      <rPr>
        <b/>
        <i/>
        <color rgb="FF222222"/>
      </rPr>
      <t>speed</t>
    </r>
    <r>
      <rPr>
        <i/>
        <color rgb="FF222222"/>
      </rPr>
      <t xml:space="preserve"> </t>
    </r>
    <r>
      <rPr>
        <b/>
        <i/>
        <color rgb="FF222222"/>
      </rPr>
      <t>up</t>
    </r>
    <r>
      <rPr>
        <color rgb="FF222222"/>
      </rPr>
      <t xml:space="preserve"> action potential transmission, similar to how a rubber coating helps conduct and speed up electrical transmission in a wire, like your phone charger. (note that since myelin is a good </t>
    </r>
    <r>
      <rPr>
        <i/>
        <color rgb="FF222222"/>
      </rPr>
      <t>insulator</t>
    </r>
    <r>
      <rPr>
        <color rgb="FF222222"/>
      </rPr>
      <t xml:space="preserve">, this also means that by definition it </t>
    </r>
    <r>
      <rPr>
        <i/>
        <color rgb="FF222222"/>
      </rPr>
      <t xml:space="preserve">must </t>
    </r>
    <r>
      <rPr>
        <color rgb="FF222222"/>
      </rPr>
      <t xml:space="preserve">be a poor </t>
    </r>
    <r>
      <rPr>
        <i/>
        <color rgb="FF222222"/>
      </rPr>
      <t>conductor</t>
    </r>
    <r>
      <rPr>
        <color rgb="FF222222"/>
      </rPr>
      <t>)</t>
    </r>
  </si>
  <si>
    <t>Biochemistry</t>
  </si>
  <si>
    <t>Amino Acids, Peptides, and Proteins</t>
  </si>
  <si>
    <r>
      <rPr>
        <b/>
        <color rgb="FF222222"/>
      </rPr>
      <t xml:space="preserve">Hydrogen Bonding </t>
    </r>
    <r>
      <rPr>
        <color rgb="FF222222"/>
      </rPr>
      <t xml:space="preserve">within a polypeptide chain </t>
    </r>
    <r>
      <rPr>
        <i/>
        <color rgb="FF222222"/>
      </rPr>
      <t>(between amine and carbonyl groups)</t>
    </r>
  </si>
  <si>
    <t>secondary structure stabliziation</t>
  </si>
  <si>
    <r>
      <rPr>
        <b/>
        <color rgb="FF222222"/>
      </rPr>
      <t>Secondary structure</t>
    </r>
    <r>
      <rPr>
        <color rgb="FF222222"/>
      </rPr>
      <t xml:space="preserve">, which includes </t>
    </r>
    <r>
      <rPr>
        <b/>
        <color rgb="FF222222"/>
      </rPr>
      <t>α-helices</t>
    </r>
    <r>
      <rPr>
        <color rgb="FF222222"/>
      </rPr>
      <t xml:space="preserve"> and </t>
    </r>
    <r>
      <rPr>
        <b/>
        <color rgb="FF222222"/>
      </rPr>
      <t>β-pleated sheets</t>
    </r>
    <r>
      <rPr>
        <color rgb="FF222222"/>
      </rPr>
      <t xml:space="preserve">, are </t>
    </r>
    <r>
      <rPr>
        <i/>
        <color rgb="FF222222"/>
        <u/>
      </rPr>
      <t>stablized</t>
    </r>
    <r>
      <rPr>
        <i/>
        <color rgb="FF222222"/>
      </rPr>
      <t xml:space="preserve"> by hydrogen bonding </t>
    </r>
    <r>
      <rPr>
        <color rgb="FF222222"/>
      </rPr>
      <t>between the amine and carbonyl groups of the component amino acids of a polypeptide chain.</t>
    </r>
  </si>
  <si>
    <t>•  heat
•  solute concentration
• change in pH</t>
  </si>
  <si>
    <t>protein denaturation</t>
  </si>
  <si>
    <r>
      <rPr>
        <color rgb="FF222222"/>
      </rPr>
      <t xml:space="preserve">•  </t>
    </r>
    <r>
      <rPr>
        <b/>
        <color rgb="FF222222"/>
      </rPr>
      <t>Heat</t>
    </r>
    <r>
      <rPr>
        <color rgb="FF222222"/>
      </rPr>
      <t xml:space="preserve"> denatures proteins by increasing their average kinetic energy, thus disrupting hydrophobic interactions.
•  Increasing the amount of </t>
    </r>
    <r>
      <rPr>
        <b/>
        <color rgb="FF222222"/>
      </rPr>
      <t>solutes</t>
    </r>
    <r>
      <rPr>
        <color rgb="FF222222"/>
      </rPr>
      <t xml:space="preserve"> or dramatically changing </t>
    </r>
    <r>
      <rPr>
        <b/>
        <color rgb="FF222222"/>
      </rPr>
      <t>pH</t>
    </r>
    <r>
      <rPr>
        <color rgb="FF222222"/>
      </rPr>
      <t xml:space="preserve"> denatures proteins by disrupting elements of secondary, tertiary, and quaternary structure because the solutes, H+, or OH- interfere with bonds that maintained the protein's structure.</t>
    </r>
  </si>
  <si>
    <r>
      <rPr>
        <b/>
        <i/>
        <color rgb="FF222222"/>
      </rPr>
      <t>pH</t>
    </r>
    <r>
      <rPr>
        <color rgb="FF222222"/>
      </rPr>
      <t xml:space="preserve"> and </t>
    </r>
    <r>
      <rPr>
        <b/>
        <i/>
        <color rgb="FF222222"/>
      </rPr>
      <t>pKa</t>
    </r>
  </si>
  <si>
    <t>protonation state</t>
  </si>
  <si>
    <t>•  if pH &lt; pKa, then protonated
•  if pH &gt; pKa, then deprotonated</t>
  </si>
  <si>
    <r>
      <rPr>
        <color rgb="FF222222"/>
      </rPr>
      <t>•  At low (</t>
    </r>
    <r>
      <rPr>
        <i/>
        <color rgb="FF222222"/>
      </rPr>
      <t>acidic</t>
    </r>
    <r>
      <rPr>
        <color rgb="FF222222"/>
      </rPr>
      <t>) pH, there is more free H+ floating around to interact with the amino acid to protonate it.
•  At high (</t>
    </r>
    <r>
      <rPr>
        <i/>
        <color rgb="FF222222"/>
      </rPr>
      <t>basic</t>
    </r>
    <r>
      <rPr>
        <color rgb="FF222222"/>
      </rPr>
      <t>) pH, there is more free OH- present to deprotonate the amino acid.</t>
    </r>
  </si>
  <si>
    <r>
      <rPr>
        <b/>
        <color rgb="FF222222"/>
      </rPr>
      <t xml:space="preserve">protonation state
</t>
    </r>
    <r>
      <rPr>
        <color rgb="FF222222"/>
      </rPr>
      <t xml:space="preserve">of an amino acid
</t>
    </r>
    <r>
      <rPr>
        <i/>
        <color rgb="FF222222"/>
        <sz val="9.0"/>
      </rPr>
      <t xml:space="preserve">(which depends on the </t>
    </r>
    <r>
      <rPr>
        <b/>
        <i/>
        <color rgb="FF222222"/>
        <sz val="9.0"/>
      </rPr>
      <t>pH</t>
    </r>
    <r>
      <rPr>
        <i/>
        <color rgb="FF222222"/>
        <sz val="9.0"/>
      </rPr>
      <t xml:space="preserve"> of the environment and amino acid's intrinsic </t>
    </r>
    <r>
      <rPr>
        <b/>
        <i/>
        <color rgb="FF222222"/>
        <sz val="9.0"/>
      </rPr>
      <t>pI</t>
    </r>
    <r>
      <rPr>
        <i/>
        <color rgb="FF222222"/>
        <sz val="9.0"/>
      </rPr>
      <t>)</t>
    </r>
  </si>
  <si>
    <t>direction of migration in electrophoresis</t>
  </si>
  <si>
    <t>•  if protonated amino acid (cation) ---&gt;  cathode
•  if deprotonated  amino acid (anion) ---&gt;  anode</t>
  </si>
  <si>
    <r>
      <rPr>
        <color rgb="FF222222"/>
      </rPr>
      <t xml:space="preserve">according to the rules that:
•  if pH &lt; pI, then the amino acid will be in a </t>
    </r>
    <r>
      <rPr>
        <i/>
        <color rgb="FF222222"/>
      </rPr>
      <t>protonated</t>
    </r>
    <r>
      <rPr>
        <color rgb="FF222222"/>
      </rPr>
      <t xml:space="preserve"> state
•  if pI &lt; pH, then the amino acid will be in a </t>
    </r>
    <r>
      <rPr>
        <i/>
        <color rgb="FF222222"/>
      </rPr>
      <t>depronated</t>
    </r>
    <r>
      <rPr>
        <color rgb="FF222222"/>
      </rPr>
      <t xml:space="preserve"> state
•  when pH = pI, then the amino acid will be in its zwitterion form and will be stationary
then:
</t>
    </r>
    <r>
      <rPr>
        <i/>
        <color rgb="FF222222"/>
      </rPr>
      <t>if an amino acid with a pI of 5 is run in an electrophoresis that has a pH environment of 8 (aka pI is less than the pH), the amino acid will be deprotonated. Deprotonated amino acids migrate toward the POSITIVELY CHARGED ANODE</t>
    </r>
    <r>
      <rPr>
        <color rgb="FF222222"/>
      </rPr>
      <t xml:space="preserve">.
(the reason why the anode is positively charged as opposed to negatively charged is because electrophoresis occurs in an </t>
    </r>
    <r>
      <rPr>
        <b/>
        <color rgb="FF222222"/>
      </rPr>
      <t>ELECTROLYTIC</t>
    </r>
    <r>
      <rPr>
        <color rgb="FF222222"/>
      </rPr>
      <t xml:space="preserve"> </t>
    </r>
    <r>
      <rPr>
        <b/>
        <color rgb="FF222222"/>
      </rPr>
      <t>CELL</t>
    </r>
    <r>
      <rPr>
        <color rgb="FF222222"/>
      </rPr>
      <t xml:space="preserve">, not a galvanic/voltaic cell.. so that's why the sign designations are flipped). An easy way to remember this is that </t>
    </r>
    <r>
      <rPr>
        <b/>
        <color rgb="FF222222"/>
      </rPr>
      <t>cat</t>
    </r>
    <r>
      <rPr>
        <color rgb="FF222222"/>
      </rPr>
      <t xml:space="preserve">ions are </t>
    </r>
    <r>
      <rPr>
        <i/>
        <color rgb="FF222222"/>
      </rPr>
      <t>always</t>
    </r>
    <r>
      <rPr>
        <color rgb="FF222222"/>
      </rPr>
      <t xml:space="preserve"> attracted to the </t>
    </r>
    <r>
      <rPr>
        <b/>
        <color rgb="FF222222"/>
      </rPr>
      <t>cat</t>
    </r>
    <r>
      <rPr>
        <color rgb="FF222222"/>
      </rPr>
      <t xml:space="preserve">hode, and </t>
    </r>
    <r>
      <rPr>
        <b/>
        <color rgb="FF222222"/>
      </rPr>
      <t>an</t>
    </r>
    <r>
      <rPr>
        <color rgb="FF222222"/>
      </rPr>
      <t xml:space="preserve">ions are </t>
    </r>
    <r>
      <rPr>
        <i/>
        <color rgb="FF222222"/>
      </rPr>
      <t xml:space="preserve">always </t>
    </r>
    <r>
      <rPr>
        <color rgb="FF222222"/>
      </rPr>
      <t xml:space="preserve">attracted to the </t>
    </r>
    <r>
      <rPr>
        <b/>
        <color rgb="FF222222"/>
      </rPr>
      <t>an</t>
    </r>
    <r>
      <rPr>
        <color rgb="FF222222"/>
      </rPr>
      <t>ode.</t>
    </r>
  </si>
  <si>
    <t>Unsure</t>
  </si>
  <si>
    <t>DNA electrophoresis</t>
  </si>
  <si>
    <t>size (molecular weight)
of a DNA fragment</t>
  </si>
  <si>
    <t>distance migrated in DNA electrophoresis</t>
  </si>
  <si>
    <r>
      <rPr>
        <color rgb="FF222222"/>
      </rPr>
      <t xml:space="preserve">Smaller fragments (or more compact DNA if under native conditions) travel the FURTHEST because they are easiest to push by an electrical field. The larger fragments so not migrate as far from the well because they are heavier and harder to be affected by the given electric field.
</t>
    </r>
    <r>
      <rPr>
        <i/>
        <color rgb="FF0000FF"/>
        <sz val="9.0"/>
      </rPr>
      <t>https://www.youtube.com/watch?v=_EYsykjsfiY</t>
    </r>
  </si>
  <si>
    <t>Ion exchange chromatography</t>
  </si>
  <si>
    <r>
      <rPr>
        <color rgb="FF222222"/>
      </rPr>
      <t xml:space="preserve">Overall </t>
    </r>
    <r>
      <rPr>
        <i/>
        <color rgb="FF222222"/>
      </rPr>
      <t xml:space="preserve">positive </t>
    </r>
    <r>
      <rPr>
        <color rgb="FF222222"/>
      </rPr>
      <t>charge
on a protein</t>
    </r>
  </si>
  <si>
    <r>
      <rPr>
        <color rgb="FF222222"/>
      </rPr>
      <t xml:space="preserve">binding affinity to </t>
    </r>
    <r>
      <rPr>
        <b/>
        <color rgb="FF222222"/>
      </rPr>
      <t>cation</t>
    </r>
    <r>
      <rPr>
        <color rgb="FF222222"/>
      </rPr>
      <t>-exchange column</t>
    </r>
  </si>
  <si>
    <r>
      <rPr>
        <color rgb="FF222222"/>
      </rPr>
      <t xml:space="preserve">•  Proteins with an overall </t>
    </r>
    <r>
      <rPr>
        <b/>
        <i/>
        <color rgb="FF222222"/>
      </rPr>
      <t>positive</t>
    </r>
    <r>
      <rPr>
        <color rgb="FF222222"/>
      </rPr>
      <t xml:space="preserve"> charge will bind better to </t>
    </r>
    <r>
      <rPr>
        <b/>
        <color rgb="FF222222"/>
      </rPr>
      <t>cation-exchange</t>
    </r>
    <r>
      <rPr>
        <color rgb="FF222222"/>
      </rPr>
      <t xml:space="preserve"> columns. </t>
    </r>
    <r>
      <rPr>
        <i/>
        <color rgb="FF222222"/>
      </rPr>
      <t>More positive charge = tighter binding to the cation exchange column.</t>
    </r>
    <r>
      <rPr>
        <color rgb="FF222222"/>
      </rPr>
      <t xml:space="preserve">
•  Oppositely, proteins with an overall </t>
    </r>
    <r>
      <rPr>
        <b/>
        <i/>
        <color rgb="FF222222"/>
      </rPr>
      <t>negative</t>
    </r>
    <r>
      <rPr>
        <color rgb="FF222222"/>
      </rPr>
      <t xml:space="preserve"> charge will bind better to </t>
    </r>
    <r>
      <rPr>
        <b/>
        <color rgb="FF222222"/>
      </rPr>
      <t>anion-exchange</t>
    </r>
    <r>
      <rPr>
        <color rgb="FF222222"/>
      </rPr>
      <t xml:space="preserve"> columns, and weaker to a cation-exchange column. </t>
    </r>
    <r>
      <rPr>
        <i/>
        <color rgb="FF222222"/>
      </rPr>
      <t>More negative charge = tighter binding to the anion exchange column</t>
    </r>
    <r>
      <rPr>
        <color rgb="FF222222"/>
      </rPr>
      <t>.</t>
    </r>
  </si>
  <si>
    <t>| magnitude | of the overall charge on a protein</t>
  </si>
  <si>
    <r>
      <rPr>
        <color rgb="FF222222"/>
      </rPr>
      <t xml:space="preserve">concentration of NaCl required for </t>
    </r>
    <r>
      <rPr>
        <b/>
        <color rgb="FF222222"/>
      </rPr>
      <t>elution</t>
    </r>
  </si>
  <si>
    <r>
      <rPr>
        <color rgb="FF222222"/>
      </rPr>
      <t xml:space="preserve">Proteins with a higher magnitude of overall charge (aka more charged proteins, as opposed to moderately charged proteins) require a higher salt concentration for elution.  </t>
    </r>
    <r>
      <rPr>
        <i/>
        <color rgb="FF222222"/>
      </rPr>
      <t>(e.g. a protein with an overall charge of +5 and a protein with an overall charge of –4 would both require a higher concentration of NaCl for elution than a protein with an overall charge of +1)</t>
    </r>
  </si>
  <si>
    <t>Enzyme Kinetics</t>
  </si>
  <si>
    <t>[substrate]</t>
  </si>
  <si>
    <t>reaction velocity</t>
  </si>
  <si>
    <r>
      <rPr>
        <color rgb="FF222222"/>
      </rPr>
      <t xml:space="preserve">logarithmically proportional
</t>
    </r>
    <r>
      <rPr>
        <i/>
        <color rgb="FF222222"/>
        <sz val="9.0"/>
      </rPr>
      <t xml:space="preserve">(until an asymptotic max value, </t>
    </r>
    <r>
      <rPr>
        <b/>
        <i/>
        <color rgb="FF222222"/>
        <sz val="9.0"/>
      </rPr>
      <t>Vmax</t>
    </r>
    <r>
      <rPr>
        <i/>
        <color rgb="FF222222"/>
        <sz val="9.0"/>
      </rPr>
      <t xml:space="preserve"> is reached)</t>
    </r>
  </si>
  <si>
    <r>
      <rPr>
        <color rgb="FF222222"/>
      </rPr>
      <t xml:space="preserve">demonstrated in a </t>
    </r>
    <r>
      <rPr>
        <b/>
        <color rgb="FF222222"/>
      </rPr>
      <t xml:space="preserve">Michaelis-Menten Plot: </t>
    </r>
    <r>
      <rPr>
        <color rgb="FF222222"/>
      </rPr>
      <t xml:space="preserve">An increase in the substrate concentration (while maintaining a constant enzyme concentration), leads to a proportional increase in the rate of the reaction </t>
    </r>
    <r>
      <rPr>
        <i/>
        <color rgb="FF222222"/>
      </rPr>
      <t>only initially</t>
    </r>
    <r>
      <rPr>
        <color rgb="FF222222"/>
      </rPr>
      <t xml:space="preserve">. </t>
    </r>
    <r>
      <rPr>
        <color rgb="FF222222"/>
        <u/>
      </rPr>
      <t xml:space="preserve">However, once most of the active sites are occupied, the reaction rate levels off, </t>
    </r>
    <r>
      <rPr>
        <i/>
        <color rgb="FF222222"/>
        <u/>
      </rPr>
      <t>regardless of further increases in substrate concentration</t>
    </r>
    <r>
      <rPr>
        <color rgb="FF222222"/>
      </rPr>
      <t xml:space="preserve">. At high concentrations of substrate, the reaction rate approaches its maximal velocity, called </t>
    </r>
    <r>
      <rPr>
        <b/>
        <color rgb="FF222222"/>
      </rPr>
      <t>V</t>
    </r>
    <r>
      <rPr>
        <i/>
        <color rgb="FF222222"/>
        <sz val="8.0"/>
      </rPr>
      <t>max</t>
    </r>
    <r>
      <rPr>
        <i/>
        <color rgb="FF222222"/>
      </rPr>
      <t>,</t>
    </r>
    <r>
      <rPr>
        <b/>
        <i/>
        <color rgb="FF222222"/>
      </rPr>
      <t xml:space="preserve"> </t>
    </r>
    <r>
      <rPr>
        <color rgb="FF222222"/>
      </rPr>
      <t>and is no longer changed by further increases in substrate concentration.</t>
    </r>
  </si>
  <si>
    <r>
      <rPr>
        <rFont val="Arial"/>
        <b/>
        <i/>
        <color rgb="FF222222"/>
        <sz val="14.0"/>
      </rPr>
      <t>K</t>
    </r>
    <r>
      <rPr>
        <rFont val="Arial"/>
        <i/>
        <color rgb="FF222222"/>
        <sz val="8.0"/>
      </rPr>
      <t>m</t>
    </r>
  </si>
  <si>
    <t xml:space="preserve"> binding affinity
between an enzyme and its substrate</t>
  </si>
  <si>
    <r>
      <rPr>
        <color rgb="FF222222"/>
      </rPr>
      <t xml:space="preserve">•  Low Km = high affinity for substrate
•  High Km = low affinity for substrate
</t>
    </r>
    <r>
      <rPr>
        <b/>
        <color rgb="FF222222"/>
      </rPr>
      <t>Competitive inhibitors</t>
    </r>
    <r>
      <rPr>
        <color rgb="FF222222"/>
      </rPr>
      <t xml:space="preserve"> increases the Km of an enzyme, decreasing the binding affinity for the enzyme and the substrate.</t>
    </r>
  </si>
  <si>
    <r>
      <rPr>
        <b/>
        <i/>
        <color rgb="FF222222"/>
        <sz val="14.0"/>
      </rPr>
      <t>K</t>
    </r>
    <r>
      <rPr>
        <i/>
        <color rgb="FF222222"/>
        <sz val="8.0"/>
      </rPr>
      <t>cat</t>
    </r>
  </si>
  <si>
    <t>catalytic efficiency</t>
  </si>
  <si>
    <r>
      <rPr>
        <color rgb="FF222222"/>
      </rPr>
      <t xml:space="preserve">based on the equation: </t>
    </r>
    <r>
      <rPr>
        <b/>
        <color rgb="FF0000FF"/>
      </rPr>
      <t xml:space="preserve"> Catalytic efficiency</t>
    </r>
    <r>
      <rPr>
        <b/>
        <color rgb="FF222222"/>
      </rPr>
      <t xml:space="preserve"> </t>
    </r>
    <r>
      <rPr>
        <color rgb="FF222222"/>
      </rPr>
      <t xml:space="preserve">= </t>
    </r>
    <r>
      <rPr>
        <color rgb="FF000000"/>
      </rPr>
      <t xml:space="preserve"> (</t>
    </r>
    <r>
      <rPr>
        <b/>
        <color rgb="FF0000FF"/>
      </rPr>
      <t>K</t>
    </r>
    <r>
      <rPr>
        <i/>
        <color rgb="FF0000FF"/>
        <sz val="8.0"/>
      </rPr>
      <t>cat</t>
    </r>
    <r>
      <rPr>
        <color rgb="FF000000"/>
      </rPr>
      <t>)</t>
    </r>
    <r>
      <rPr>
        <color rgb="FF222222"/>
      </rPr>
      <t xml:space="preserve"> / (</t>
    </r>
    <r>
      <rPr>
        <b/>
        <color rgb="FF0000FF"/>
      </rPr>
      <t>K</t>
    </r>
    <r>
      <rPr>
        <i/>
        <color rgb="FF0000FF"/>
        <sz val="8.0"/>
      </rPr>
      <t>m</t>
    </r>
    <r>
      <rPr>
        <color rgb="FF222222"/>
      </rPr>
      <t>) 
• to help remember which term is in the numerator or denominator, remember the mnemonic: "the cat jumps on top of the mouse"</t>
    </r>
  </si>
  <si>
    <r>
      <rPr>
        <b/>
        <i/>
        <color rgb="FF222222"/>
        <sz val="14.0"/>
      </rPr>
      <t>K</t>
    </r>
    <r>
      <rPr>
        <i/>
        <color rgb="FF222222"/>
        <sz val="8.0"/>
      </rPr>
      <t>m</t>
    </r>
  </si>
  <si>
    <r>
      <rPr>
        <color rgb="FF222222"/>
      </rPr>
      <t xml:space="preserve">based on the equation: </t>
    </r>
    <r>
      <rPr>
        <b/>
        <color rgb="FF0000FF"/>
      </rPr>
      <t xml:space="preserve"> Catalytic efficiency</t>
    </r>
    <r>
      <rPr>
        <b/>
        <color rgb="FF222222"/>
      </rPr>
      <t xml:space="preserve"> </t>
    </r>
    <r>
      <rPr>
        <color rgb="FF222222"/>
      </rPr>
      <t xml:space="preserve">= </t>
    </r>
    <r>
      <rPr>
        <color rgb="FF000000"/>
      </rPr>
      <t xml:space="preserve"> (</t>
    </r>
    <r>
      <rPr>
        <b/>
        <color rgb="FF0000FF"/>
      </rPr>
      <t>K</t>
    </r>
    <r>
      <rPr>
        <i/>
        <color rgb="FF0000FF"/>
        <sz val="8.0"/>
      </rPr>
      <t>cat</t>
    </r>
    <r>
      <rPr>
        <color rgb="FF000000"/>
      </rPr>
      <t>)</t>
    </r>
    <r>
      <rPr>
        <color rgb="FF222222"/>
      </rPr>
      <t xml:space="preserve"> / (</t>
    </r>
    <r>
      <rPr>
        <b/>
        <color rgb="FF0000FF"/>
      </rPr>
      <t>K</t>
    </r>
    <r>
      <rPr>
        <i/>
        <color rgb="FF0000FF"/>
        <sz val="8.0"/>
      </rPr>
      <t>m</t>
    </r>
    <r>
      <rPr>
        <color rgb="FF222222"/>
      </rPr>
      <t>) 
• to help remember which term is in the numerator or denominator, remember the mnemonic: "the cat jumps on top of the mouse"</t>
    </r>
  </si>
  <si>
    <r>
      <rPr>
        <b/>
        <i/>
        <color rgb="FF222222"/>
        <sz val="14.0"/>
      </rPr>
      <t>K</t>
    </r>
    <r>
      <rPr>
        <b/>
        <i/>
        <color rgb="FF222222"/>
        <sz val="9.0"/>
      </rPr>
      <t>d</t>
    </r>
  </si>
  <si>
    <t>binding affinity</t>
  </si>
  <si>
    <r>
      <rPr>
        <b/>
        <color rgb="FF222222"/>
      </rPr>
      <t>Kd</t>
    </r>
    <r>
      <rPr>
        <color rgb="FF222222"/>
      </rPr>
      <t xml:space="preserve"> is the </t>
    </r>
    <r>
      <rPr>
        <b/>
        <color rgb="FF222222"/>
      </rPr>
      <t>D</t>
    </r>
    <r>
      <rPr>
        <color rgb="FF222222"/>
      </rPr>
      <t>issociation constant, which is a measure of how easily the enzyme-substate complex dissociates (breaks apart). 
•  A high Kd means that the enzyme-substrate complex dissociates easier (aka the binding affinity is weak).
•  A low Kd means that the enzyme-substrate complex does not readily dissociate (indicating that the binding affinity between the enzyme and substrate is STRONG).</t>
    </r>
  </si>
  <si>
    <t>Enzyme Inhibitors</t>
  </si>
  <si>
    <r>
      <rPr>
        <color rgb="FF222222"/>
      </rPr>
      <t xml:space="preserve">presence of a
</t>
    </r>
    <r>
      <rPr>
        <b/>
        <color rgb="FF222222"/>
      </rPr>
      <t>Competitive inhibitor</t>
    </r>
  </si>
  <si>
    <r>
      <rPr>
        <i/>
        <color rgb="FF222222"/>
        <sz val="10.0"/>
      </rPr>
      <t>•</t>
    </r>
    <r>
      <rPr>
        <i/>
        <color rgb="FF222222"/>
        <sz val="14.0"/>
      </rPr>
      <t xml:space="preserve">  </t>
    </r>
    <r>
      <rPr>
        <b/>
        <i/>
        <color rgb="FF222222"/>
        <sz val="14.0"/>
      </rPr>
      <t>K</t>
    </r>
    <r>
      <rPr>
        <i/>
        <color rgb="FF222222"/>
        <sz val="8.0"/>
      </rPr>
      <t xml:space="preserve">m
</t>
    </r>
    <r>
      <rPr>
        <i/>
        <color rgb="FF222222"/>
        <sz val="10.0"/>
      </rPr>
      <t>•</t>
    </r>
    <r>
      <rPr>
        <b/>
        <i/>
        <color rgb="FF222222"/>
        <sz val="14.0"/>
      </rPr>
      <t xml:space="preserve">  v</t>
    </r>
    <r>
      <rPr>
        <i/>
        <color rgb="FF222222"/>
        <sz val="9.0"/>
      </rPr>
      <t>max</t>
    </r>
  </si>
  <si>
    <r>
      <rPr>
        <color rgb="FF222222"/>
      </rPr>
      <t xml:space="preserve">•  Km:  </t>
    </r>
    <r>
      <rPr>
        <b/>
        <color rgb="FF6AA84F"/>
        <sz val="13.0"/>
      </rPr>
      <t>⬆</t>
    </r>
    <r>
      <rPr>
        <color rgb="FF222222"/>
      </rPr>
      <t xml:space="preserve">
•  vmax:  no change</t>
    </r>
  </si>
  <si>
    <r>
      <rPr>
        <color rgb="FF222222"/>
      </rPr>
      <t xml:space="preserve">In the presence of a </t>
    </r>
    <r>
      <rPr>
        <b/>
        <color rgb="FF222222"/>
      </rPr>
      <t>competitive inhibitor</t>
    </r>
    <r>
      <rPr>
        <color rgb="FF222222"/>
      </rPr>
      <t xml:space="preserve">, </t>
    </r>
    <r>
      <rPr>
        <b/>
        <color rgb="FF222222"/>
      </rPr>
      <t>Km</t>
    </r>
    <r>
      <rPr>
        <color rgb="FF222222"/>
      </rPr>
      <t xml:space="preserve"> increases. Remember that</t>
    </r>
    <r>
      <rPr>
        <b/>
        <color rgb="FF222222"/>
      </rPr>
      <t xml:space="preserve"> x-intercept</t>
    </r>
    <r>
      <rPr>
        <color rgb="FF222222"/>
      </rPr>
      <t xml:space="preserve"> of the </t>
    </r>
    <r>
      <rPr>
        <b/>
        <color rgb="FF222222"/>
      </rPr>
      <t>Lineweaver–Burke Plot</t>
    </r>
    <r>
      <rPr>
        <color rgb="FF222222"/>
      </rPr>
      <t xml:space="preserve"> corresponds to –1/Km. Therefore, because competitive inhibitor causes Km to increase, the x-intercept will approach zero (moves closer to the right). Because the x-intercept moves closer to the right while the</t>
    </r>
    <r>
      <rPr>
        <b/>
        <color rgb="FF222222"/>
      </rPr>
      <t xml:space="preserve"> y-intercept</t>
    </r>
    <r>
      <rPr>
        <color rgb="FF222222"/>
      </rPr>
      <t xml:space="preserve"> (associated with </t>
    </r>
    <r>
      <rPr>
        <b/>
        <color rgb="FF222222"/>
      </rPr>
      <t>Vmax)</t>
    </r>
    <r>
      <rPr>
        <color rgb="FF222222"/>
      </rPr>
      <t xml:space="preserve"> is uncharged by competitive inhibitors, the slope of the Lineweaker–Burke Plot will become steeper.  (basically rotates counter-clockwise with the y-intercept as the axis of rotation)
shortcut:  basically the "new line" is rotated counter-clockwise w/ the Y-intercept being the center of rotation.</t>
    </r>
  </si>
  <si>
    <r>
      <rPr>
        <color rgb="FF222222"/>
      </rPr>
      <t xml:space="preserve">slope of a
</t>
    </r>
    <r>
      <rPr>
        <b/>
        <color rgb="FF222222"/>
      </rPr>
      <t xml:space="preserve">Lineweaver–Burke </t>
    </r>
    <r>
      <rPr>
        <color rgb="FF222222"/>
      </rPr>
      <t>plot</t>
    </r>
  </si>
  <si>
    <r>
      <rPr>
        <color rgb="FF222222"/>
      </rPr>
      <t xml:space="preserve">presence of a
</t>
    </r>
    <r>
      <rPr>
        <b/>
        <color rgb="FF222222"/>
      </rPr>
      <t>NONcompetitive</t>
    </r>
    <r>
      <rPr>
        <color rgb="FF222222"/>
      </rPr>
      <t xml:space="preserve"> </t>
    </r>
    <r>
      <rPr>
        <b/>
        <color rgb="FF222222"/>
      </rPr>
      <t>inhibitor</t>
    </r>
  </si>
  <si>
    <r>
      <rPr>
        <i/>
        <color rgb="FF222222"/>
        <sz val="10.0"/>
      </rPr>
      <t>•</t>
    </r>
    <r>
      <rPr>
        <i/>
        <color rgb="FF222222"/>
        <sz val="14.0"/>
      </rPr>
      <t xml:space="preserve">  </t>
    </r>
    <r>
      <rPr>
        <b/>
        <i/>
        <color rgb="FF222222"/>
        <sz val="14.0"/>
      </rPr>
      <t>K</t>
    </r>
    <r>
      <rPr>
        <i/>
        <color rgb="FF222222"/>
        <sz val="8.0"/>
      </rPr>
      <t xml:space="preserve">m
</t>
    </r>
    <r>
      <rPr>
        <i/>
        <color rgb="FF222222"/>
        <sz val="10.0"/>
      </rPr>
      <t>•</t>
    </r>
    <r>
      <rPr>
        <b/>
        <i/>
        <color rgb="FF222222"/>
        <sz val="14.0"/>
      </rPr>
      <t xml:space="preserve">  v</t>
    </r>
    <r>
      <rPr>
        <i/>
        <color rgb="FF222222"/>
        <sz val="9.0"/>
      </rPr>
      <t>max</t>
    </r>
  </si>
  <si>
    <r>
      <rPr>
        <color rgb="FF222222"/>
      </rPr>
      <t xml:space="preserve">•  </t>
    </r>
    <r>
      <rPr>
        <b/>
        <color rgb="FF222222"/>
      </rPr>
      <t>K</t>
    </r>
    <r>
      <rPr>
        <b/>
        <color rgb="FF222222"/>
        <sz val="6.0"/>
      </rPr>
      <t>m</t>
    </r>
    <r>
      <rPr>
        <b/>
        <color rgb="FF222222"/>
      </rPr>
      <t xml:space="preserve">:  </t>
    </r>
    <r>
      <rPr>
        <color rgb="FF222222"/>
      </rPr>
      <t xml:space="preserve">no change
•  </t>
    </r>
    <r>
      <rPr>
        <b/>
        <color rgb="FF222222"/>
      </rPr>
      <t>v</t>
    </r>
    <r>
      <rPr>
        <b/>
        <color rgb="FF222222"/>
        <sz val="8.0"/>
      </rPr>
      <t>max</t>
    </r>
    <r>
      <rPr>
        <b/>
        <color rgb="FF222222"/>
      </rPr>
      <t xml:space="preserve">:  </t>
    </r>
    <r>
      <rPr>
        <color rgb="FFCC0000"/>
      </rPr>
      <t>⬇</t>
    </r>
  </si>
  <si>
    <r>
      <rPr>
        <color rgb="FF222222"/>
      </rPr>
      <t xml:space="preserve">A </t>
    </r>
    <r>
      <rPr>
        <b/>
        <color rgb="FF222222"/>
      </rPr>
      <t>noncompetitive</t>
    </r>
    <r>
      <rPr>
        <color rgb="FF222222"/>
      </rPr>
      <t xml:space="preserve"> inhibitor binds to an allosteric site, rather than the active site. Binding of the inhibitor to the allosteric site changes the conformation of the active site, leading to a decrease in efficiency of enzyme catalysis, which </t>
    </r>
    <r>
      <rPr>
        <b/>
        <color rgb="FF222222"/>
      </rPr>
      <t>results in a decrease in vmax</t>
    </r>
    <r>
      <rPr>
        <color rgb="FF222222"/>
      </rPr>
      <t xml:space="preserve">. However, </t>
    </r>
    <r>
      <rPr>
        <b/>
        <color rgb="FF222222"/>
      </rPr>
      <t xml:space="preserve">Km will NOT change </t>
    </r>
    <r>
      <rPr>
        <color rgb="FF222222"/>
      </rPr>
      <t>due to nonncompetitive inhibition because any copies of the enzyme still in the active conformation can bind substrate with the same affinity. 
•  in a Lineweaver–Burke plot: compared to the line without inhibitor, the line WITH a noncompetitive inhibitor will have the same x-intercept, but a higher y-intercept. This causes an increase in the slope of the line. (basically rotates counter-clockwise with the x-intercept as the axis of rotation)
shortcut:  basically the "new line" is rotated counter-clockwise w/ the X-intercept being the center of rotation.</t>
    </r>
  </si>
  <si>
    <r>
      <rPr>
        <color rgb="FF222222"/>
      </rPr>
      <t xml:space="preserve">slope of a
</t>
    </r>
    <r>
      <rPr>
        <b/>
        <color rgb="FF222222"/>
      </rPr>
      <t xml:space="preserve">Lineweaver–Burke </t>
    </r>
    <r>
      <rPr>
        <color rgb="FF222222"/>
      </rPr>
      <t>plot</t>
    </r>
  </si>
  <si>
    <r>
      <rPr>
        <color rgb="FF222222"/>
      </rPr>
      <t xml:space="preserve">presence of an
</t>
    </r>
    <r>
      <rPr>
        <b/>
        <color rgb="FF222222"/>
      </rPr>
      <t>UNcompetitive</t>
    </r>
    <r>
      <rPr>
        <color rgb="FF222222"/>
      </rPr>
      <t xml:space="preserve"> </t>
    </r>
    <r>
      <rPr>
        <b/>
        <color rgb="FF222222"/>
      </rPr>
      <t>inhibitor</t>
    </r>
  </si>
  <si>
    <r>
      <rPr>
        <i/>
        <color rgb="FF222222"/>
        <sz val="10.0"/>
      </rPr>
      <t>•</t>
    </r>
    <r>
      <rPr>
        <i/>
        <color rgb="FF222222"/>
        <sz val="14.0"/>
      </rPr>
      <t xml:space="preserve">  </t>
    </r>
    <r>
      <rPr>
        <b/>
        <i/>
        <color rgb="FF222222"/>
        <sz val="14.0"/>
      </rPr>
      <t>K</t>
    </r>
    <r>
      <rPr>
        <i/>
        <color rgb="FF222222"/>
        <sz val="8.0"/>
      </rPr>
      <t xml:space="preserve">m
</t>
    </r>
    <r>
      <rPr>
        <i/>
        <color rgb="FF222222"/>
        <sz val="10.0"/>
      </rPr>
      <t>•</t>
    </r>
    <r>
      <rPr>
        <b/>
        <i/>
        <color rgb="FF222222"/>
        <sz val="14.0"/>
      </rPr>
      <t xml:space="preserve">  v</t>
    </r>
    <r>
      <rPr>
        <i/>
        <color rgb="FF222222"/>
        <sz val="9.0"/>
      </rPr>
      <t>max</t>
    </r>
  </si>
  <si>
    <r>
      <rPr>
        <color rgb="FF222222"/>
      </rPr>
      <t xml:space="preserve">•  </t>
    </r>
    <r>
      <rPr>
        <b/>
        <color rgb="FF222222"/>
      </rPr>
      <t>K</t>
    </r>
    <r>
      <rPr>
        <b/>
        <color rgb="FF222222"/>
        <sz val="6.0"/>
      </rPr>
      <t>m</t>
    </r>
    <r>
      <rPr>
        <b/>
        <color rgb="FF222222"/>
      </rPr>
      <t xml:space="preserve">:  </t>
    </r>
    <r>
      <rPr>
        <color rgb="FFCC0000"/>
      </rPr>
      <t>⬇</t>
    </r>
    <r>
      <rPr>
        <color rgb="FF222222"/>
      </rPr>
      <t xml:space="preserve">
•  </t>
    </r>
    <r>
      <rPr>
        <b/>
        <color rgb="FF222222"/>
      </rPr>
      <t>v</t>
    </r>
    <r>
      <rPr>
        <b/>
        <color rgb="FF222222"/>
        <sz val="8.0"/>
      </rPr>
      <t>max</t>
    </r>
    <r>
      <rPr>
        <b/>
        <color rgb="FF222222"/>
      </rPr>
      <t xml:space="preserve">:  </t>
    </r>
    <r>
      <rPr>
        <color rgb="FFCC0000"/>
      </rPr>
      <t>⬇</t>
    </r>
  </si>
  <si>
    <r>
      <rPr>
        <color rgb="FF222222"/>
      </rPr>
      <t xml:space="preserve">An </t>
    </r>
    <r>
      <rPr>
        <b/>
        <color rgb="FF222222"/>
      </rPr>
      <t>uncompetitive</t>
    </r>
    <r>
      <rPr>
        <color rgb="FF222222"/>
      </rPr>
      <t xml:space="preserve"> inhibitor binds to an allosteric site, but only when the substrate is already bound to the enzyme. This results in an increased inffinity for substrate bound to enzyme and decreased dissociation of the enzyme–substrate complex. Therefore, uncompetitive inhibition </t>
    </r>
    <r>
      <rPr>
        <b/>
        <color rgb="FF222222"/>
      </rPr>
      <t xml:space="preserve">results in a decrease in BOTH vmax and Km.
</t>
    </r>
    <r>
      <rPr>
        <color rgb="FF222222"/>
      </rPr>
      <t>•  In a Lineweaver–Burke plot:  compared to the line without an inhibitor, the line with an uncompetitive inhibitor will have a more negative x-intercept and a higher y-intercept––</t>
    </r>
    <r>
      <rPr>
        <b/>
        <color rgb="FF222222"/>
      </rPr>
      <t>a shift upwards and to the left</t>
    </r>
    <r>
      <rPr>
        <color rgb="FF222222"/>
      </rPr>
      <t>. (parallel)
shortcut:  basically the "new line" is parallel and shifted to the LEFT.</t>
    </r>
  </si>
  <si>
    <r>
      <rPr>
        <color rgb="FF222222"/>
      </rPr>
      <t xml:space="preserve">slope of a
</t>
    </r>
    <r>
      <rPr>
        <b/>
        <color rgb="FF222222"/>
      </rPr>
      <t xml:space="preserve">Lineweaver–Burke </t>
    </r>
    <r>
      <rPr>
        <color rgb="FF222222"/>
      </rPr>
      <t>plot</t>
    </r>
  </si>
  <si>
    <t>NO EFFECT in slope,
 but the entire line shifts to the left</t>
  </si>
  <si>
    <t>Enzymes</t>
  </si>
  <si>
    <t>charge on an amino acid's sidechain</t>
  </si>
  <si>
    <t xml:space="preserve">ligand affinity/stabilization </t>
  </si>
  <si>
    <r>
      <rPr>
        <color rgb="FF222222"/>
      </rPr>
      <t xml:space="preserve">proportional
</t>
    </r>
    <r>
      <rPr>
        <i/>
        <color rgb="FF222222"/>
        <sz val="9.0"/>
      </rPr>
      <t>(if the ligand has an opposite charge to the sidechain)</t>
    </r>
  </si>
  <si>
    <r>
      <rPr>
        <color rgb="FF222222"/>
      </rPr>
      <t xml:space="preserve">Ligands that have a </t>
    </r>
    <r>
      <rPr>
        <i/>
        <color rgb="FF222222"/>
      </rPr>
      <t>negatively</t>
    </r>
    <r>
      <rPr>
        <color rgb="FF222222"/>
      </rPr>
      <t xml:space="preserve"> charged group, such as </t>
    </r>
    <r>
      <rPr>
        <b/>
        <color rgb="FF222222"/>
      </rPr>
      <t>phosphate groups</t>
    </r>
    <r>
      <rPr>
        <color rgb="FF222222"/>
      </rPr>
      <t xml:space="preserve">, would have a high binding affinity to an enzyme active site that contains </t>
    </r>
    <r>
      <rPr>
        <i/>
        <color rgb="FF222222"/>
      </rPr>
      <t>positively</t>
    </r>
    <r>
      <rPr>
        <color rgb="FF222222"/>
      </rPr>
      <t xml:space="preserve"> charged side chains on an enzyme, such as His, Lys, and Arg. </t>
    </r>
    <r>
      <rPr>
        <i/>
        <color rgb="FF222222"/>
      </rPr>
      <t>(aka ionic interactions; "opposites attract")</t>
    </r>
  </si>
  <si>
    <t>Regulation of blood pH by breathing</t>
  </si>
  <si>
    <r>
      <rPr>
        <color rgb="FF222222"/>
      </rPr>
      <t>breathing rate
(</t>
    </r>
    <r>
      <rPr>
        <i/>
        <color rgb="FF222222"/>
      </rPr>
      <t>ventilation/respiratory rate</t>
    </r>
    <r>
      <rPr>
        <color rgb="FF222222"/>
      </rPr>
      <t>)</t>
    </r>
  </si>
  <si>
    <t>blood pH</t>
  </si>
  <si>
    <r>
      <rPr>
        <color rgb="FF222222"/>
      </rPr>
      <t xml:space="preserve">During </t>
    </r>
    <r>
      <rPr>
        <b/>
        <color rgb="FF222222"/>
      </rPr>
      <t>hypoventilation</t>
    </r>
    <r>
      <rPr>
        <color rgb="FF222222"/>
      </rPr>
      <t xml:space="preserve">, breathing rate is slower than normal, and the lungs are not supplying enough oxygen to meet the body's demands.. and it causes blood pH to be low due to the following reason:
•  </t>
    </r>
    <r>
      <rPr>
        <i/>
        <color rgb="FF222222"/>
      </rPr>
      <t>less</t>
    </r>
    <r>
      <rPr>
        <color rgb="FF222222"/>
      </rPr>
      <t xml:space="preserve"> CO</t>
    </r>
    <r>
      <rPr>
        <color rgb="FF222222"/>
        <sz val="6.0"/>
      </rPr>
      <t>2</t>
    </r>
    <r>
      <rPr>
        <color rgb="FF222222"/>
      </rPr>
      <t xml:space="preserve"> is exhaled (aka less CO</t>
    </r>
    <r>
      <rPr>
        <color rgb="FF222222"/>
        <sz val="6.0"/>
      </rPr>
      <t>2</t>
    </r>
    <r>
      <rPr>
        <color rgb="FF222222"/>
      </rPr>
      <t xml:space="preserve"> leaves the body) than normally
∴ CO</t>
    </r>
    <r>
      <rPr>
        <color rgb="FF222222"/>
        <sz val="6.0"/>
      </rPr>
      <t>2</t>
    </r>
    <r>
      <rPr>
        <color rgb="FF222222"/>
      </rPr>
      <t xml:space="preserve"> remains inside the body, aka the [CO</t>
    </r>
    <r>
      <rPr>
        <color rgb="FF222222"/>
        <sz val="6.0"/>
      </rPr>
      <t>2</t>
    </r>
    <r>
      <rPr>
        <color rgb="FF222222"/>
      </rPr>
      <t xml:space="preserve">] </t>
    </r>
    <r>
      <rPr>
        <i/>
        <color rgb="FF222222"/>
      </rPr>
      <t>inside</t>
    </r>
    <r>
      <rPr>
        <color rgb="FF222222"/>
      </rPr>
      <t xml:space="preserve"> the body is high
∴ according to the equation   "</t>
    </r>
    <r>
      <rPr>
        <b/>
        <color rgb="FF0000FF"/>
      </rPr>
      <t>CO</t>
    </r>
    <r>
      <rPr>
        <b/>
        <color rgb="FF0000FF"/>
        <sz val="6.0"/>
      </rPr>
      <t>2</t>
    </r>
    <r>
      <rPr>
        <b/>
        <color rgb="FF0000FF"/>
      </rPr>
      <t xml:space="preserve"> </t>
    </r>
    <r>
      <rPr>
        <b/>
        <color rgb="FF000000"/>
      </rPr>
      <t>+</t>
    </r>
    <r>
      <rPr>
        <b/>
        <color rgb="FF0000FF"/>
      </rPr>
      <t xml:space="preserve"> H</t>
    </r>
    <r>
      <rPr>
        <b/>
        <color rgb="FF0000FF"/>
        <sz val="6.0"/>
      </rPr>
      <t>2</t>
    </r>
    <r>
      <rPr>
        <b/>
        <color rgb="FF0000FF"/>
      </rPr>
      <t xml:space="preserve">O   </t>
    </r>
    <r>
      <rPr>
        <b/>
        <color rgb="FF000000"/>
        <sz val="12.0"/>
      </rPr>
      <t>⇄</t>
    </r>
    <r>
      <rPr>
        <b/>
        <color rgb="FF0000FF"/>
      </rPr>
      <t xml:space="preserve">   H</t>
    </r>
    <r>
      <rPr>
        <b/>
        <color rgb="FF0000FF"/>
        <sz val="6.0"/>
      </rPr>
      <t>2</t>
    </r>
    <r>
      <rPr>
        <b/>
        <color rgb="FF0000FF"/>
      </rPr>
      <t>CO</t>
    </r>
    <r>
      <rPr>
        <b/>
        <color rgb="FF0000FF"/>
        <sz val="6.0"/>
      </rPr>
      <t>3</t>
    </r>
    <r>
      <rPr>
        <b/>
        <color rgb="FF000000"/>
      </rPr>
      <t xml:space="preserve">   </t>
    </r>
    <r>
      <rPr>
        <b/>
        <color rgb="FF000000"/>
        <sz val="12.0"/>
      </rPr>
      <t xml:space="preserve">⇄ </t>
    </r>
    <r>
      <rPr>
        <b/>
        <color rgb="FF000000"/>
      </rPr>
      <t xml:space="preserve">  </t>
    </r>
    <r>
      <rPr>
        <b/>
        <color rgb="FF0000FF"/>
      </rPr>
      <t xml:space="preserve">H+ </t>
    </r>
    <r>
      <rPr>
        <b/>
        <color rgb="FF000000"/>
      </rPr>
      <t>+</t>
    </r>
    <r>
      <rPr>
        <b/>
        <color rgb="FF0000FF"/>
      </rPr>
      <t xml:space="preserve"> HCO</t>
    </r>
    <r>
      <rPr>
        <b/>
        <color rgb="FF0000FF"/>
        <sz val="6.0"/>
      </rPr>
      <t>3–</t>
    </r>
    <r>
      <rPr>
        <color rgb="FF222222"/>
      </rPr>
      <t>" 
∴ an increase in [CO</t>
    </r>
    <r>
      <rPr>
        <color rgb="FF222222"/>
        <sz val="6.0"/>
      </rPr>
      <t>2</t>
    </r>
    <r>
      <rPr>
        <color rgb="FF222222"/>
      </rPr>
      <t xml:space="preserve">] will shift the equilibrium to the right → according to Le Chatlier's Principle
∴ this shift to the right will cause [H+] to increase
∴ blood pH will decrease (becomes more acidic due to more H+ ions present) 
</t>
    </r>
    <r>
      <rPr>
        <i/>
        <color rgb="FF222222"/>
      </rPr>
      <t xml:space="preserve">(if blood pH becomes too acidic due to low [CO2] , this is refered to as </t>
    </r>
    <r>
      <rPr>
        <b/>
        <i/>
        <color rgb="FF222222"/>
      </rPr>
      <t>respiratory acidosis</t>
    </r>
    <r>
      <rPr>
        <i/>
        <color rgb="FF222222"/>
      </rPr>
      <t>)
(fun fact: this is why some swimmers try to hyperventilate before starting a race:  to minimize the amount of [CO2] IN their body before they begin the dive, so that DURING their dive underwater, they can extend the time before they feel the urge to exhale again due to increasing [CO2] levels as they swim... although this does increase their risk of blacking out and thus drowning lol)</t>
    </r>
  </si>
  <si>
    <r>
      <rPr>
        <color rgb="FF222222"/>
      </rPr>
      <t>[blood CO</t>
    </r>
    <r>
      <rPr>
        <color rgb="FF222222"/>
        <sz val="6.0"/>
      </rPr>
      <t>2</t>
    </r>
    <r>
      <rPr>
        <color rgb="FF222222"/>
      </rPr>
      <t>]</t>
    </r>
  </si>
  <si>
    <r>
      <rPr>
        <i/>
        <color rgb="FF222222"/>
        <sz val="10.0"/>
      </rPr>
      <t xml:space="preserve">refer to explanation above:  "CO2 + H2O   ⇄   H2CO3   ⇄   H+ + HCO3–" 
</t>
    </r>
    <r>
      <rPr>
        <i val="0"/>
        <color rgb="FF222222"/>
        <sz val="10.0"/>
      </rPr>
      <t xml:space="preserve">Increasing the concentration of CO2 would cause the equilibrium to shift to the right (via </t>
    </r>
    <r>
      <rPr>
        <b/>
        <i val="0"/>
        <color rgb="FF222222"/>
        <sz val="10.0"/>
      </rPr>
      <t>Le Châtlier's Principle</t>
    </r>
    <r>
      <rPr>
        <i val="0"/>
        <color rgb="FF222222"/>
        <sz val="10.0"/>
      </rPr>
      <t>), thus producing more H+. More H+ in the blood causes blood pH to decrease.</t>
    </r>
  </si>
  <si>
    <t>Lipids</t>
  </si>
  <si>
    <t>degree of fatty acid saturation
on the cell membrane</t>
  </si>
  <si>
    <t>fluidity of the cell membrane</t>
  </si>
  <si>
    <r>
      <rPr>
        <b/>
        <color rgb="FF222222"/>
      </rPr>
      <t>Saturated fatty acids</t>
    </r>
    <r>
      <rPr>
        <color rgb="FF222222"/>
      </rPr>
      <t xml:space="preserve"> can pack more tightly against each other and therefore will be more viscous. A cell membrane with </t>
    </r>
    <r>
      <rPr>
        <b/>
        <color rgb="FF222222"/>
      </rPr>
      <t>unsaturated</t>
    </r>
    <r>
      <rPr>
        <color rgb="FF222222"/>
      </rPr>
      <t xml:space="preserve"> </t>
    </r>
    <r>
      <rPr>
        <b/>
        <color rgb="FF222222"/>
      </rPr>
      <t>fatty</t>
    </r>
    <r>
      <rPr>
        <color rgb="FF222222"/>
      </rPr>
      <t xml:space="preserve"> </t>
    </r>
    <r>
      <rPr>
        <b/>
        <color rgb="FF222222"/>
      </rPr>
      <t>acids</t>
    </r>
    <r>
      <rPr>
        <color rgb="FF222222"/>
      </rPr>
      <t xml:space="preserve"> will have higher membrane fluidity because they cannot pack as tightly, becoming less viscous (more fluid-like).</t>
    </r>
  </si>
  <si>
    <t>Aerobic Metabolism</t>
  </si>
  <si>
    <t>proton-motive force</t>
  </si>
  <si>
    <t>energy available for generating ATP</t>
  </si>
  <si>
    <t>Assuming no inhibition occurs, protons are pumped into the intermembrane space, thereby increasing the proton-motive force. The proton-motive force is directly proportional to the energy stored in the concentration gradient; therefore, the larger the proton-motive force is, the more energy available for generating ATP. Because NADH donates electrons to the ETC at Complex I and FADH2 donates electrons to the ETC at Complex II, this explains why NADH yields more ATP than FADH2. (2.5 vs. 1.5 ATP)</t>
  </si>
  <si>
    <t>Hormonal Regulation of Metabolism</t>
  </si>
  <si>
    <t>insulin</t>
  </si>
  <si>
    <r>
      <rPr>
        <color rgb="FF222222"/>
      </rPr>
      <t>glycogen formation
(glyco</t>
    </r>
    <r>
      <rPr>
        <color rgb="FF222222"/>
        <u/>
      </rPr>
      <t>genesis</t>
    </r>
    <r>
      <rPr>
        <color rgb="FF222222"/>
      </rPr>
      <t>)</t>
    </r>
  </si>
  <si>
    <r>
      <rPr>
        <b/>
        <color rgb="FF222222"/>
      </rPr>
      <t>Insulin</t>
    </r>
    <r>
      <rPr>
        <color rgb="FF222222"/>
      </rPr>
      <t xml:space="preserve"> is a peptide hormone that is incapable of passively diffusing through the bilayer due to its size and hydrophilicity; its receptors are located in the cell membrane.
Insulin has major effects on muscle and adipose tissue. It increases the rate of glucose transport across the cell membrane, decreases the rate of lipolysis, and increases the uptake of triglycerides and some amino acids from the blood. Essentially, insulin functions to ensure that, during times of high glucose availability, the body preferentially uses glucose for energy. Further, insulin signals for increased glucose storage, and decreased use of alternative energy sources during the postprandial state.
</t>
    </r>
    <r>
      <rPr>
        <b/>
        <color rgb="FF222222"/>
      </rPr>
      <t>Glucagon</t>
    </r>
    <r>
      <rPr>
        <color rgb="FF222222"/>
      </rPr>
      <t xml:space="preserve"> essentially results in the opposite metabolic processes as insulin.</t>
    </r>
  </si>
  <si>
    <r>
      <rPr>
        <color rgb="FF222222"/>
      </rPr>
      <t>glycogen breakdown
(glycogeno</t>
    </r>
    <r>
      <rPr>
        <color rgb="FF222222"/>
        <u/>
      </rPr>
      <t>lysis</t>
    </r>
    <r>
      <rPr>
        <color rgb="FF222222"/>
      </rPr>
      <t>)</t>
    </r>
  </si>
  <si>
    <t>gluconeogenesis
(liver)</t>
  </si>
  <si>
    <t>lipolysis
(adipocytes)</t>
  </si>
  <si>
    <t>protein synthesis
(muscle tissue)</t>
  </si>
  <si>
    <t>General Chemistry</t>
  </si>
  <si>
    <t>Electrons</t>
  </si>
  <si>
    <t>distance of the electron
from the nucleus</t>
  </si>
  <si>
    <t>interaction with the surrounding environment</t>
  </si>
  <si>
    <r>
      <rPr>
        <b val="0"/>
        <color rgb="FF222222"/>
      </rPr>
      <t xml:space="preserve">Electrons that are furthest from the nucleus have the strongest interactions with the surrounding environment and the weakest interactions with the nucleus. These electrons are called </t>
    </r>
    <r>
      <rPr>
        <b/>
        <color rgb="FF222222"/>
      </rPr>
      <t>valence electrons</t>
    </r>
    <r>
      <rPr>
        <b val="0"/>
        <color rgb="FF222222"/>
      </rPr>
      <t>; they are more likely to become involved in bonds with other atoms because they experience the least electrostatic pull form their own nucleus.</t>
    </r>
  </si>
  <si>
    <t>Atomic Structure</t>
  </si>
  <si>
    <r>
      <rPr>
        <color rgb="FF222222"/>
      </rPr>
      <t xml:space="preserve">principle quantum number </t>
    </r>
    <r>
      <rPr>
        <b/>
        <i/>
        <color rgb="FF222222"/>
      </rPr>
      <t>n</t>
    </r>
    <r>
      <rPr>
        <color rgb="FF222222"/>
      </rPr>
      <t xml:space="preserve">
</t>
    </r>
    <r>
      <rPr>
        <i/>
        <color rgb="FF222222"/>
        <sz val="9.0"/>
      </rPr>
      <t>(energy level)</t>
    </r>
  </si>
  <si>
    <t>radius</t>
  </si>
  <si>
    <r>
      <rPr>
        <color rgb="FF222222"/>
      </rPr>
      <t xml:space="preserve">The </t>
    </r>
    <r>
      <rPr>
        <b/>
        <color rgb="FF222222"/>
      </rPr>
      <t xml:space="preserve">principal quantum number </t>
    </r>
    <r>
      <rPr>
        <b/>
        <i/>
        <color rgb="FF222222"/>
      </rPr>
      <t>(n)</t>
    </r>
    <r>
      <rPr>
        <b/>
        <color rgb="FF222222"/>
      </rPr>
      <t xml:space="preserve"> </t>
    </r>
    <r>
      <rPr>
        <color rgb="FF222222"/>
      </rPr>
      <t xml:space="preserve">represents the shell of an atom. The larger the integer value of </t>
    </r>
    <r>
      <rPr>
        <i/>
        <color rgb="FF222222"/>
      </rPr>
      <t>n</t>
    </r>
    <r>
      <rPr>
        <color rgb="FF222222"/>
      </rPr>
      <t>, the higher the energy level and thus the higher the radius of the electron's orbit.</t>
    </r>
  </si>
  <si>
    <t>Bohr Model</t>
  </si>
  <si>
    <r>
      <rPr>
        <color rgb="FF222222"/>
      </rPr>
      <t>principle quantum number</t>
    </r>
    <r>
      <rPr>
        <b/>
        <i/>
        <color rgb="FF222222"/>
      </rPr>
      <t xml:space="preserve"> n</t>
    </r>
    <r>
      <rPr>
        <color rgb="FF222222"/>
      </rPr>
      <t xml:space="preserve">
</t>
    </r>
    <r>
      <rPr>
        <i/>
        <color rgb="FF222222"/>
        <sz val="9.0"/>
      </rPr>
      <t>(energy level)</t>
    </r>
  </si>
  <si>
    <r>
      <rPr>
        <color rgb="FF222222"/>
      </rPr>
      <t xml:space="preserve">Energy of the electon </t>
    </r>
    <r>
      <rPr>
        <b/>
        <i/>
        <color rgb="FF222222"/>
      </rPr>
      <t>E</t>
    </r>
  </si>
  <si>
    <r>
      <rPr>
        <color rgb="FF222222"/>
      </rPr>
      <t xml:space="preserve">demonstrated by Bohr's equation for the </t>
    </r>
    <r>
      <rPr>
        <b/>
        <color rgb="FF222222"/>
      </rPr>
      <t>energy of the electron</t>
    </r>
    <r>
      <rPr>
        <color rgb="FF222222"/>
      </rPr>
      <t xml:space="preserve">:
</t>
    </r>
    <r>
      <rPr>
        <b/>
        <i/>
        <color rgb="FF0000FF"/>
      </rPr>
      <t>E = – R</t>
    </r>
    <r>
      <rPr>
        <i/>
        <color rgb="FF0000FF"/>
        <sz val="7.0"/>
      </rPr>
      <t>H</t>
    </r>
    <r>
      <rPr>
        <b/>
        <i/>
        <color rgb="FF0000FF"/>
      </rPr>
      <t xml:space="preserve"> / n^2   </t>
    </r>
    <r>
      <rPr>
        <b/>
        <i/>
        <color rgb="FF222222"/>
      </rPr>
      <t xml:space="preserve">  </t>
    </r>
    <r>
      <rPr>
        <i/>
        <color rgb="FF222222"/>
        <sz val="9.0"/>
      </rPr>
      <t xml:space="preserve">where </t>
    </r>
    <r>
      <rPr>
        <b/>
        <i/>
        <color rgb="FF222222"/>
        <sz val="9.0"/>
      </rPr>
      <t>R</t>
    </r>
    <r>
      <rPr>
        <i/>
        <color rgb="FF222222"/>
        <sz val="6.0"/>
      </rPr>
      <t>H</t>
    </r>
    <r>
      <rPr>
        <b/>
        <i/>
        <color rgb="FF222222"/>
        <sz val="9.0"/>
      </rPr>
      <t xml:space="preserve"> </t>
    </r>
    <r>
      <rPr>
        <i/>
        <color rgb="FF222222"/>
        <sz val="9.0"/>
      </rPr>
      <t>= Rydberg's constant = 2.18e–18</t>
    </r>
    <r>
      <rPr>
        <b/>
        <i/>
        <color rgb="FF222222"/>
      </rPr>
      <t xml:space="preserve">
</t>
    </r>
    <r>
      <rPr>
        <color rgb="FF222222"/>
      </rPr>
      <t xml:space="preserve">•  The energy of an electron </t>
    </r>
    <r>
      <rPr>
        <b/>
        <i/>
        <color rgb="FF222222"/>
      </rPr>
      <t>E</t>
    </r>
    <r>
      <rPr>
        <color rgb="FF222222"/>
      </rPr>
      <t xml:space="preserve"> increases (aka becomes less negative, approaching zero) the farther out from the nucleus that the electron is located (increasing </t>
    </r>
    <r>
      <rPr>
        <b/>
        <i/>
        <color rgb="FF222222"/>
      </rPr>
      <t>n</t>
    </r>
    <r>
      <rPr>
        <color rgb="FF222222"/>
      </rPr>
      <t xml:space="preserve">). This is an important point: while the magnitude of the fraction is getting smaller, mathematically, the actual value it represents is getting larger because of the negative sign in the equation (becoming less negative).
•  Another way to think of this is that a larger integer value for the principal quantum number </t>
    </r>
    <r>
      <rPr>
        <b/>
        <i/>
        <color rgb="FF222222"/>
      </rPr>
      <t>n</t>
    </r>
    <r>
      <rPr>
        <color rgb="FF222222"/>
      </rPr>
      <t xml:space="preserve"> indicates a larger radius, and thus higher energy, analogous to gravitational potential energy: where the higher or farther the object is above Earth, the higher its potential energy will be.</t>
    </r>
  </si>
  <si>
    <r>
      <rPr>
        <b val="0"/>
        <color rgb="FF222222"/>
      </rPr>
      <t xml:space="preserve">principle quantum number </t>
    </r>
    <r>
      <rPr>
        <b/>
        <i/>
        <color rgb="FF222222"/>
      </rPr>
      <t>n</t>
    </r>
    <r>
      <rPr>
        <b val="0"/>
        <i/>
        <color rgb="FF222222"/>
      </rPr>
      <t xml:space="preserve">
</t>
    </r>
    <r>
      <rPr>
        <b val="0"/>
        <i/>
        <color rgb="FF222222"/>
        <sz val="9.0"/>
      </rPr>
      <t>(energy level)</t>
    </r>
  </si>
  <si>
    <r>
      <rPr>
        <color rgb="FF222222"/>
      </rPr>
      <t>wavelength</t>
    </r>
    <r>
      <rPr>
        <b/>
        <color rgb="FF222222"/>
      </rPr>
      <t xml:space="preserve"> λ
</t>
    </r>
    <r>
      <rPr>
        <color rgb="FF222222"/>
      </rPr>
      <t>absorbed</t>
    </r>
  </si>
  <si>
    <r>
      <rPr>
        <color rgb="FF222222"/>
      </rPr>
      <t xml:space="preserve">The </t>
    </r>
    <r>
      <rPr>
        <b/>
        <color rgb="FF222222"/>
      </rPr>
      <t>principle quantum number</t>
    </r>
    <r>
      <rPr>
        <color rgb="FF222222"/>
      </rPr>
      <t xml:space="preserve"> describes the energy level; recall that energy is inversely related to wavelength. For example,
•  the energy level </t>
    </r>
    <r>
      <rPr>
        <i/>
        <color rgb="FF222222"/>
      </rPr>
      <t xml:space="preserve">n </t>
    </r>
    <r>
      <rPr>
        <color rgb="FF222222"/>
      </rPr>
      <t xml:space="preserve">= 3 absorrbs </t>
    </r>
    <r>
      <rPr>
        <i/>
        <color rgb="FF222222"/>
      </rPr>
      <t xml:space="preserve">656 nm
</t>
    </r>
    <r>
      <rPr>
        <color rgb="FF222222"/>
      </rPr>
      <t xml:space="preserve">•  the energy level </t>
    </r>
    <r>
      <rPr>
        <i/>
        <color rgb="FF222222"/>
      </rPr>
      <t>n = 4</t>
    </r>
    <r>
      <rPr>
        <color rgb="FF222222"/>
      </rPr>
      <t xml:space="preserve"> absorbs </t>
    </r>
    <r>
      <rPr>
        <i/>
        <color rgb="FF222222"/>
      </rPr>
      <t>486 nm</t>
    </r>
  </si>
  <si>
    <t>isotope number</t>
  </si>
  <si>
    <t>magnetic moment</t>
  </si>
  <si>
    <t>ODD isotope #  =  ↑ magnetic moment
EVEN isotope #  = none</t>
  </si>
  <si>
    <r>
      <rPr>
        <color rgb="FF222222"/>
      </rPr>
      <t xml:space="preserve">Isotopes that have a </t>
    </r>
    <r>
      <rPr>
        <b/>
        <color rgb="FF222222"/>
      </rPr>
      <t>magnetic</t>
    </r>
    <r>
      <rPr>
        <color rgb="FF222222"/>
      </rPr>
      <t xml:space="preserve"> </t>
    </r>
    <r>
      <rPr>
        <b/>
        <color rgb="FF222222"/>
      </rPr>
      <t>moment</t>
    </r>
    <r>
      <rPr>
        <color rgb="FF222222"/>
      </rPr>
      <t xml:space="preserve"> </t>
    </r>
    <r>
      <rPr>
        <i/>
        <color rgb="FF222222"/>
      </rPr>
      <t xml:space="preserve">(and can thus be imaged by an </t>
    </r>
    <r>
      <rPr>
        <b/>
        <i/>
        <color rgb="FF222222"/>
      </rPr>
      <t>MRI</t>
    </r>
    <r>
      <rPr>
        <i/>
        <color rgb="FF222222"/>
      </rPr>
      <t>)</t>
    </r>
    <r>
      <rPr>
        <color rgb="FF222222"/>
      </rPr>
      <t xml:space="preserve"> are ones with an </t>
    </r>
    <r>
      <rPr>
        <b/>
        <color rgb="FF222222"/>
      </rPr>
      <t>ODD</t>
    </r>
    <r>
      <rPr>
        <color rgb="FF222222"/>
      </rPr>
      <t xml:space="preserve"> atomic mass number. This is because an odd atomic mass number indicates an odd number of neutrons + protons, resulting in the nucleus having a nonzero spin and magnetic moment, thus becoming affected when placed in a magnetic field.
</t>
    </r>
    <r>
      <rPr>
        <i/>
        <color rgb="FF222222"/>
      </rPr>
      <t>(e.g. Carbon-13 and Fluorine-19 can be used in MRI because their atomic mass numbers are odd; Phosphorus-32 and Carbon-12 have mass numbers that are even, and they cannot be used in MRI because they will not be influenced by a magnetic field)</t>
    </r>
  </si>
  <si>
    <t>half-life
of an isotope</t>
  </si>
  <si>
    <r>
      <rPr>
        <color rgb="FF222222"/>
      </rPr>
      <t xml:space="preserve">stablity of the isotope
</t>
    </r>
    <r>
      <rPr>
        <i/>
        <color rgb="FF222222"/>
      </rPr>
      <t>(and therefore, its abundance in nature)</t>
    </r>
  </si>
  <si>
    <r>
      <rPr>
        <b/>
        <color rgb="FF222222"/>
      </rPr>
      <t>Half-life</t>
    </r>
    <r>
      <rPr>
        <color rgb="FF222222"/>
      </rPr>
      <t xml:space="preserve"> is a marker of stability, generally. Longer-lasting isotopes are more abundant in nature because they have not decayed as fast. In other words, an isotope with a longer half-life is more stable and is therefore more abundant in nature because the isotope has not completely decayed.</t>
    </r>
  </si>
  <si>
    <t>Emission</t>
  </si>
  <si>
    <r>
      <rPr>
        <color rgb="FF222222"/>
      </rPr>
      <t xml:space="preserve">difference in energy
between the </t>
    </r>
    <r>
      <rPr>
        <i/>
        <color rgb="FF222222"/>
      </rPr>
      <t>higher</t>
    </r>
    <r>
      <rPr>
        <color rgb="FF222222"/>
      </rPr>
      <t xml:space="preserve">-energy state and the </t>
    </r>
    <r>
      <rPr>
        <i/>
        <color rgb="FF222222"/>
      </rPr>
      <t>lower</t>
    </r>
    <r>
      <rPr>
        <color rgb="FF222222"/>
      </rPr>
      <t>-energy state of the electron</t>
    </r>
  </si>
  <si>
    <t>energy of the emitted/absorbed photon</t>
  </si>
  <si>
    <r>
      <rPr>
        <color rgb="FF222222"/>
      </rPr>
      <t xml:space="preserve">By combining the concepts of the </t>
    </r>
    <r>
      <rPr>
        <b/>
        <color rgb="FF222222"/>
      </rPr>
      <t xml:space="preserve">Bohr Model </t>
    </r>
    <r>
      <rPr>
        <color rgb="FF222222"/>
      </rPr>
      <t xml:space="preserve">and </t>
    </r>
    <r>
      <rPr>
        <b/>
        <color rgb="FF222222"/>
      </rPr>
      <t xml:space="preserve">Planck's Equation </t>
    </r>
    <r>
      <rPr>
        <color rgb="FF222222"/>
      </rPr>
      <t xml:space="preserve">for the energy of a quantum, the energy associated with a change in the principal quantum number from a </t>
    </r>
    <r>
      <rPr>
        <i/>
        <color rgb="FF222222"/>
      </rPr>
      <t>higher,</t>
    </r>
    <r>
      <rPr>
        <color rgb="FF222222"/>
      </rPr>
      <t xml:space="preserve"> </t>
    </r>
    <r>
      <rPr>
        <i/>
        <color rgb="FF222222"/>
      </rPr>
      <t>initial</t>
    </r>
    <r>
      <rPr>
        <color rgb="FF222222"/>
      </rPr>
      <t xml:space="preserve"> value to a </t>
    </r>
    <r>
      <rPr>
        <i/>
        <color rgb="FF222222"/>
      </rPr>
      <t>lower,</t>
    </r>
    <r>
      <rPr>
        <color rgb="FF222222"/>
      </rPr>
      <t xml:space="preserve"> </t>
    </r>
    <r>
      <rPr>
        <i/>
        <color rgb="FF222222"/>
      </rPr>
      <t>final</t>
    </r>
    <r>
      <rPr>
        <color rgb="FF222222"/>
      </rPr>
      <t xml:space="preserve"> value is equal to the energy of the </t>
    </r>
    <r>
      <rPr>
        <i/>
        <color rgb="FF222222"/>
      </rPr>
      <t>emitted</t>
    </r>
    <r>
      <rPr>
        <color rgb="FF222222"/>
      </rPr>
      <t xml:space="preserve"> photon. For example, a change in energy level from n=4 to n=1 will </t>
    </r>
    <r>
      <rPr>
        <b/>
        <color rgb="FF222222"/>
      </rPr>
      <t>emit</t>
    </r>
    <r>
      <rPr>
        <color rgb="FF222222"/>
      </rPr>
      <t xml:space="preserve"> a photon with a much higher energy than a change in energy level from n=2 to n=1. Conversely, a change in energy level from n=1 to n=4 requires the </t>
    </r>
    <r>
      <rPr>
        <b/>
        <color rgb="FF222222"/>
      </rPr>
      <t>absorption</t>
    </r>
    <r>
      <rPr>
        <color rgb="FF222222"/>
      </rPr>
      <t xml:space="preserve"> of a photon with a much higher energy than a change in energy level fron n=1 to n=2.</t>
    </r>
  </si>
  <si>
    <t>Ionic Bonds</t>
  </si>
  <si>
    <t>electrostatic force
between ions</t>
  </si>
  <si>
    <t>boiling point
or
melting point</t>
  </si>
  <si>
    <t>Because of the strength of the electrostatic force between the ionic bond constituents of a compound, ionic compounds have very high melting points and boiling points (in fact, much higher than those of covalent bonds). For example, the melting point of NaCl is 801ºC. Covalent compounds like carbon dioxide (CO2) tend to have lower melting and boiling points. Key concept: ionic bonds are stronger and harder to overcome than covalent bonds.</t>
  </si>
  <si>
    <t>Characteristics of a Covalent Bond</t>
  </si>
  <si>
    <r>
      <rPr>
        <color rgb="FF222222"/>
      </rPr>
      <t xml:space="preserve">number of shared electron pairs in a covalent bond
</t>
    </r>
    <r>
      <rPr>
        <i/>
        <color rgb="FF222222"/>
        <sz val="9.0"/>
      </rPr>
      <t>(aka, bond order)</t>
    </r>
  </si>
  <si>
    <t>bond length</t>
  </si>
  <si>
    <r>
      <rPr>
        <b/>
        <color rgb="FF222222"/>
      </rPr>
      <t>Bond length</t>
    </r>
    <r>
      <rPr>
        <b val="0"/>
        <color rgb="FF222222"/>
      </rPr>
      <t xml:space="preserve"> is defined as the average distance between two nuclei of atoms in a bond. As the number of shared electron pairs increases, the two atoms are pulled closer together, resulting in a decrease in bond length. Thus for a given pair of atoms, a triple bond is shorter than a double bond, which is shorter than a single bond.</t>
    </r>
  </si>
  <si>
    <r>
      <rPr>
        <color rgb="FF222222"/>
      </rPr>
      <t xml:space="preserve">number of shared electron pairs in a covalent bond
</t>
    </r>
    <r>
      <rPr>
        <i/>
        <color rgb="FF222222"/>
        <sz val="9.0"/>
      </rPr>
      <t>(aka, bond order)</t>
    </r>
  </si>
  <si>
    <r>
      <rPr>
        <b/>
        <color rgb="FF222222"/>
      </rPr>
      <t xml:space="preserve">bond energy
</t>
    </r>
    <r>
      <rPr>
        <i/>
        <color rgb="FF222222"/>
        <sz val="9.0"/>
      </rPr>
      <t>(aka, bond strength)</t>
    </r>
  </si>
  <si>
    <r>
      <rPr>
        <b/>
        <color rgb="FF222222"/>
      </rPr>
      <t>Bond energy</t>
    </r>
    <r>
      <rPr>
        <color rgb="FF222222"/>
      </rPr>
      <t xml:space="preserve"> is defined as the energy required to </t>
    </r>
    <r>
      <rPr>
        <i/>
        <color rgb="FF222222"/>
      </rPr>
      <t>break</t>
    </r>
    <r>
      <rPr>
        <color rgb="FF222222"/>
      </rPr>
      <t xml:space="preserve"> a bond by separating its components into their isolated, gaseous atomic states. The greater the number of pairs of electrons shared between the atomic nuclei, the more energy is required to break the bonds holding them together. Thus, triple bonds have the greatest bond energy, and single bonds have the lowest bond energy. By convention, the greater the bond energy is, the stronger the bond.</t>
    </r>
  </si>
  <si>
    <t>bond energy</t>
  </si>
  <si>
    <t>(explained by combining the two relationships above;  e.g. triple bonds have the shortest bond legnth and greatest bond energy)</t>
  </si>
  <si>
    <t>electronegativity</t>
  </si>
  <si>
    <t xml:space="preserve">Bond length decreases with larger difference in electronegativity. In other words, the bond lengths decreases when moving to the right along the Periodic Table's rows because the more electronegative atoms have shorter atomic radii. For example, despite C2H2 and HCN both having triple bonds, the nitrogen in HCN is likely to hold the electrons closer (or in a shorter radius) than the carbons in C2H2 because N is more electronegative. </t>
  </si>
  <si>
    <t>Resonance</t>
  </si>
  <si>
    <t>number of nonzero formal charges present in a resonance structure</t>
  </si>
  <si>
    <t>stability
of the resonance structure</t>
  </si>
  <si>
    <t>The most stable resonance structures are those that minimize charge on the atoms in the molecule. As a guideline, a Lewis structure will small or no formal charges is preferred over a Lewis structure with large formal charges.</t>
  </si>
  <si>
    <r>
      <rPr>
        <color rgb="FF222222"/>
      </rPr>
      <t xml:space="preserve">contribution of the character of the </t>
    </r>
    <r>
      <rPr>
        <b/>
        <color rgb="FF222222"/>
      </rPr>
      <t>resonance hybrid</t>
    </r>
  </si>
  <si>
    <r>
      <rPr>
        <color rgb="FF222222"/>
      </rPr>
      <t xml:space="preserve">The nature of the bonds within an actual compound is a hybrid of all of its resonance structures, and the actual structure of the compound is called the </t>
    </r>
    <r>
      <rPr>
        <b/>
        <color rgb="FF222222"/>
      </rPr>
      <t>resonance hybrid</t>
    </r>
    <r>
      <rPr>
        <color rgb="FF222222"/>
      </rPr>
      <t>. In general, the more stable the resonance structure, the more it contributes to the character of the resonance hybrid. Minor contributors usually contain formal charges, indicating decreased stability.</t>
    </r>
  </si>
  <si>
    <t>Intermolecular Forces</t>
  </si>
  <si>
    <t>intermolecular forces</t>
  </si>
  <si>
    <r>
      <rPr>
        <color rgb="FF222222"/>
      </rPr>
      <t xml:space="preserve">A compound that exhibits </t>
    </r>
    <r>
      <rPr>
        <i/>
        <color rgb="FF222222"/>
      </rPr>
      <t>more</t>
    </r>
    <r>
      <rPr>
        <color rgb="FF222222"/>
      </rPr>
      <t xml:space="preserve"> </t>
    </r>
    <r>
      <rPr>
        <b/>
        <color rgb="FF222222"/>
      </rPr>
      <t>intermolecular forces</t>
    </r>
    <r>
      <rPr>
        <color rgb="FF222222"/>
      </rPr>
      <t xml:space="preserve"> will have a higher </t>
    </r>
    <r>
      <rPr>
        <b/>
        <color rgb="FF222222"/>
      </rPr>
      <t xml:space="preserve">boiling point </t>
    </r>
    <r>
      <rPr>
        <color rgb="FF222222"/>
      </rPr>
      <t xml:space="preserve">and </t>
    </r>
    <r>
      <rPr>
        <b/>
        <color rgb="FF222222"/>
      </rPr>
      <t>melting point</t>
    </r>
    <r>
      <rPr>
        <color rgb="FF222222"/>
      </rPr>
      <t>. Also, the stronger the intermolecular forces, such as more hydrogen bonding, the higher the boiling point.</t>
    </r>
  </si>
  <si>
    <t>surface tension</t>
  </si>
  <si>
    <t>proprotional</t>
  </si>
  <si>
    <r>
      <rPr>
        <b/>
        <color rgb="FF222222"/>
      </rPr>
      <t>Surface tension</t>
    </r>
    <r>
      <rPr>
        <color rgb="FF222222"/>
      </rPr>
      <t xml:space="preserve"> is defined as a measure of intermolecular forces (and </t>
    </r>
    <r>
      <rPr>
        <color rgb="FF222222"/>
        <u/>
      </rPr>
      <t>only</t>
    </r>
    <r>
      <rPr>
        <color rgb="FF222222"/>
      </rPr>
      <t xml:space="preserve"> intermolecular forces) acting between molecules on the surface of a liquid. </t>
    </r>
    <r>
      <rPr>
        <i/>
        <color rgb="FF222222"/>
      </rPr>
      <t>(e.g. if molecule A can participate in hydrogen bonding while molecule B cannot, then molecule A will exhibit greater surface tension than molecule B)</t>
    </r>
  </si>
  <si>
    <t>fluid flow rate</t>
  </si>
  <si>
    <t>As flow rate increases, there is greater kinetic energy and therefore the intermolecular forces become weaker and more transient.</t>
  </si>
  <si>
    <t>Electrolytes</t>
  </si>
  <si>
    <r>
      <rPr>
        <color rgb="FF222222"/>
      </rPr>
      <t xml:space="preserve">degree of dissocation of an ionic compound
</t>
    </r>
    <r>
      <rPr>
        <i/>
        <color rgb="FF222222"/>
      </rPr>
      <t xml:space="preserve">(aka, </t>
    </r>
    <r>
      <rPr>
        <b/>
        <i/>
        <color rgb="FF222222"/>
      </rPr>
      <t>solvation</t>
    </r>
    <r>
      <rPr>
        <i/>
        <color rgb="FF222222"/>
      </rPr>
      <t>)</t>
    </r>
  </si>
  <si>
    <t>strength as an electrolyte</t>
  </si>
  <si>
    <r>
      <rPr>
        <b/>
        <color rgb="FF222222"/>
      </rPr>
      <t xml:space="preserve">Electrolytes </t>
    </r>
    <r>
      <rPr>
        <b val="0"/>
        <color rgb="FF222222"/>
      </rPr>
      <t xml:space="preserve">are solutes that enable solutions to carry currents. The electrical conducitivity of aqueous solutions is governed by the presence and concentration of </t>
    </r>
    <r>
      <rPr>
        <b val="0"/>
        <color rgb="FF222222"/>
        <u/>
      </rPr>
      <t>ions</t>
    </r>
    <r>
      <rPr>
        <b val="0"/>
        <color rgb="FF222222"/>
      </rPr>
      <t xml:space="preserve"> in solution; a solute is considered a strong electrolyte if it dissociates completely into its constituent ions. Examples of strong electrolytes include certain ionic compounds, such as </t>
    </r>
    <r>
      <rPr>
        <b val="0"/>
        <i/>
        <color rgb="FF222222"/>
      </rPr>
      <t xml:space="preserve">NaCl </t>
    </r>
    <r>
      <rPr>
        <b val="0"/>
        <color rgb="FF222222"/>
      </rPr>
      <t>and</t>
    </r>
    <r>
      <rPr>
        <b val="0"/>
        <i/>
        <color rgb="FF222222"/>
      </rPr>
      <t xml:space="preserve"> KI</t>
    </r>
    <r>
      <rPr>
        <b val="0"/>
        <color rgb="FF222222"/>
      </rPr>
      <t xml:space="preserve">, and molecular compounds with highly polar covalent bonds that dissociate into ions when dissolved, such as </t>
    </r>
    <r>
      <rPr>
        <b val="0"/>
        <i/>
        <color rgb="FF222222"/>
      </rPr>
      <t>HCl</t>
    </r>
    <r>
      <rPr>
        <b val="0"/>
        <color rgb="FF222222"/>
      </rPr>
      <t xml:space="preserve"> in water.</t>
    </r>
  </si>
  <si>
    <t>Chemical Kinetics</t>
  </si>
  <si>
    <t>substrate concentration</t>
  </si>
  <si>
    <t>enzyme turnover rate</t>
  </si>
  <si>
    <r>
      <rPr>
        <color rgb="FF222222"/>
      </rPr>
      <t xml:space="preserve">proportional
</t>
    </r>
    <r>
      <rPr>
        <i/>
        <color rgb="FF222222"/>
      </rPr>
      <t>(until a max rate is reached)</t>
    </r>
  </si>
  <si>
    <r>
      <rPr>
        <b val="0"/>
        <color rgb="FF222222"/>
      </rPr>
      <t xml:space="preserve">High substrate conditions saturate the active sites of the enzyme, leading to </t>
    </r>
    <r>
      <rPr>
        <b val="0"/>
        <i/>
        <color rgb="FF222222"/>
      </rPr>
      <t>maximal turnover</t>
    </r>
    <r>
      <rPr>
        <b val="0"/>
        <color rgb="FF222222"/>
      </rPr>
      <t xml:space="preserve">. </t>
    </r>
  </si>
  <si>
    <t>Collision Theory
of Chemical Kinetics</t>
  </si>
  <si>
    <r>
      <rPr>
        <color rgb="FF222222"/>
      </rPr>
      <t xml:space="preserve">number of </t>
    </r>
    <r>
      <rPr>
        <b/>
        <i/>
        <color rgb="FF222222"/>
      </rPr>
      <t>effective</t>
    </r>
    <r>
      <rPr>
        <b/>
        <color rgb="FF222222"/>
      </rPr>
      <t xml:space="preserve"> collisions </t>
    </r>
    <r>
      <rPr>
        <color rgb="FF222222"/>
      </rPr>
      <t>per second between reacting molecules in a reaction</t>
    </r>
  </si>
  <si>
    <t>rate of reaction</t>
  </si>
  <si>
    <r>
      <rPr>
        <b val="0"/>
        <color rgb="FF222222"/>
      </rPr>
      <t xml:space="preserve">Various theories have been proposed to explain the events that are taking place at the atomic levels through the process of a reaction. The </t>
    </r>
    <r>
      <rPr>
        <b/>
        <color rgb="FF222222"/>
      </rPr>
      <t>Collision Theory of chemical kinetics</t>
    </r>
    <r>
      <rPr>
        <b val="0"/>
        <color rgb="FF222222"/>
      </rPr>
      <t xml:space="preserve"> states that the rate of a reaction is proportional to the number of collisions per second between the reacting molecules. In other words, for a reaction to occur, molecules must collide with each other </t>
    </r>
    <r>
      <rPr>
        <b val="0"/>
        <i/>
        <color rgb="FF222222"/>
      </rPr>
      <t>effectively</t>
    </r>
    <r>
      <rPr>
        <b val="0"/>
        <color rgb="FF222222"/>
      </rPr>
      <t xml:space="preserve">... at the </t>
    </r>
    <r>
      <rPr>
        <b val="0"/>
        <color rgb="FF222222"/>
        <u/>
      </rPr>
      <t>correction orientation</t>
    </r>
    <r>
      <rPr>
        <b val="0"/>
        <color rgb="FF222222"/>
      </rPr>
      <t xml:space="preserve"> AND with </t>
    </r>
    <r>
      <rPr>
        <b val="0"/>
        <color rgb="FF222222"/>
        <u/>
      </rPr>
      <t>sufficient energy</t>
    </r>
    <r>
      <rPr>
        <b val="0"/>
        <color rgb="FF222222"/>
      </rPr>
      <t xml:space="preserve"> in order to break their existing bonds and form new ones.</t>
    </r>
  </si>
  <si>
    <r>
      <rPr>
        <color rgb="FF222222"/>
      </rPr>
      <t xml:space="preserve">frequency factor </t>
    </r>
    <r>
      <rPr>
        <b/>
        <i/>
        <color rgb="FF222222"/>
      </rPr>
      <t>A</t>
    </r>
  </si>
  <si>
    <r>
      <rPr>
        <color rgb="FF222222"/>
      </rPr>
      <t xml:space="preserve">rate constant </t>
    </r>
    <r>
      <rPr>
        <b/>
        <i/>
        <color rgb="FF222222"/>
      </rPr>
      <t xml:space="preserve">k
</t>
    </r>
    <r>
      <rPr>
        <color rgb="FF222222"/>
      </rPr>
      <t xml:space="preserve">of a reaction
</t>
    </r>
    <r>
      <rPr>
        <i/>
        <color rgb="FF222222"/>
        <sz val="9.0"/>
      </rPr>
      <t>(aka, the rate of reaction)</t>
    </r>
  </si>
  <si>
    <r>
      <rPr>
        <b val="0"/>
        <color rgb="FF222222"/>
      </rPr>
      <t xml:space="preserve">based on the </t>
    </r>
    <r>
      <rPr>
        <b/>
        <color rgb="FF222222"/>
      </rPr>
      <t>Arrhenius equation</t>
    </r>
    <r>
      <rPr>
        <b val="0"/>
        <color rgb="FF222222"/>
      </rPr>
      <t xml:space="preserve">, which is a sophisticated mathemetical representation of </t>
    </r>
    <r>
      <rPr>
        <b/>
        <color rgb="FF222222"/>
      </rPr>
      <t xml:space="preserve">Collision Theory:
</t>
    </r>
    <r>
      <rPr>
        <b/>
        <i/>
        <color rgb="FF0000FF"/>
      </rPr>
      <t>k = Ae^(–E</t>
    </r>
    <r>
      <rPr>
        <b/>
        <i/>
        <color rgb="FF0000FF"/>
        <sz val="6.0"/>
      </rPr>
      <t xml:space="preserve">a </t>
    </r>
    <r>
      <rPr>
        <b/>
        <i/>
        <color rgb="FF0000FF"/>
      </rPr>
      <t xml:space="preserve">/ RT)
</t>
    </r>
    <r>
      <rPr>
        <b/>
        <i/>
        <color rgb="FF222222"/>
      </rPr>
      <t xml:space="preserve">
</t>
    </r>
    <r>
      <rPr>
        <b val="0"/>
        <color rgb="FF222222"/>
      </rPr>
      <t xml:space="preserve">As the </t>
    </r>
    <r>
      <rPr>
        <b/>
        <color rgb="FF222222"/>
      </rPr>
      <t xml:space="preserve">frequency factor </t>
    </r>
    <r>
      <rPr>
        <b/>
        <i/>
        <color rgb="FF222222"/>
      </rPr>
      <t>A</t>
    </r>
    <r>
      <rPr>
        <b val="0"/>
        <i/>
        <color rgb="FF222222"/>
      </rPr>
      <t xml:space="preserve">, </t>
    </r>
    <r>
      <rPr>
        <b val="0"/>
        <color rgb="FF222222"/>
      </rPr>
      <t xml:space="preserve">a measure of how </t>
    </r>
    <r>
      <rPr>
        <b val="0"/>
        <i/>
        <color rgb="FF222222"/>
      </rPr>
      <t xml:space="preserve">often </t>
    </r>
    <r>
      <rPr>
        <b val="0"/>
        <color rgb="FF222222"/>
      </rPr>
      <t>molecules in a certain reaction collide, increases...  the rate constant of the reaction also increaces in a direct relationship.</t>
    </r>
  </si>
  <si>
    <r>
      <rPr>
        <color rgb="FF222222"/>
      </rPr>
      <t xml:space="preserve">activation energy </t>
    </r>
    <r>
      <rPr>
        <b/>
        <i/>
        <color rgb="FF222222"/>
      </rPr>
      <t>E</t>
    </r>
    <r>
      <rPr>
        <b/>
        <i/>
        <color rgb="FF222222"/>
        <sz val="8.0"/>
      </rPr>
      <t>a</t>
    </r>
  </si>
  <si>
    <r>
      <rPr>
        <color rgb="FF222222"/>
      </rPr>
      <t xml:space="preserve">rate constant </t>
    </r>
    <r>
      <rPr>
        <b/>
        <i/>
        <color rgb="FF222222"/>
      </rPr>
      <t xml:space="preserve">k
</t>
    </r>
    <r>
      <rPr>
        <color rgb="FF222222"/>
      </rPr>
      <t xml:space="preserve">of a reaction
</t>
    </r>
    <r>
      <rPr>
        <i/>
        <color rgb="FF222222"/>
        <sz val="9.0"/>
      </rPr>
      <t>(aka, the rate of reaction)</t>
    </r>
  </si>
  <si>
    <r>
      <rPr>
        <b val="0"/>
        <color rgb="FF222222"/>
      </rPr>
      <t xml:space="preserve">based on the </t>
    </r>
    <r>
      <rPr>
        <b/>
        <color rgb="FF222222"/>
      </rPr>
      <t>Arrhenius equation</t>
    </r>
    <r>
      <rPr>
        <b val="0"/>
        <color rgb="FF222222"/>
      </rPr>
      <t xml:space="preserve">, which is a sophisticated mathemetical representation of </t>
    </r>
    <r>
      <rPr>
        <b/>
        <color rgb="FF222222"/>
      </rPr>
      <t xml:space="preserve">Collision Theory:
</t>
    </r>
    <r>
      <rPr>
        <b/>
        <i/>
        <color rgb="FF0000FF"/>
      </rPr>
      <t>k = Ae^(–E</t>
    </r>
    <r>
      <rPr>
        <b/>
        <i/>
        <color rgb="FF0000FF"/>
        <sz val="6.0"/>
      </rPr>
      <t xml:space="preserve">a </t>
    </r>
    <r>
      <rPr>
        <b/>
        <i/>
        <color rgb="FF0000FF"/>
      </rPr>
      <t xml:space="preserve">/ RT)
</t>
    </r>
    <r>
      <rPr>
        <b val="0"/>
        <color rgb="FF222222"/>
      </rPr>
      <t xml:space="preserve">As the magnitude of the exponent gets smaller, it actually moves from a more negative value toward zero (because of the negative sign of the exponent in the equation. Thus, mathematically, as </t>
    </r>
    <r>
      <rPr>
        <b/>
        <i/>
        <color rgb="FF222222"/>
      </rPr>
      <t>Ea</t>
    </r>
    <r>
      <rPr>
        <b val="0"/>
        <color rgb="FF222222"/>
      </rPr>
      <t xml:space="preserve"> decreases, the rate constant </t>
    </r>
    <r>
      <rPr>
        <b/>
        <i/>
        <color rgb="FF222222"/>
      </rPr>
      <t>k</t>
    </r>
    <r>
      <rPr>
        <b val="0"/>
        <color rgb="FF222222"/>
      </rPr>
      <t xml:space="preserve"> also increases. This should make sense conceptually because a low activation energy means that the reacting molecules do not need to collide with </t>
    </r>
    <r>
      <rPr>
        <b val="0"/>
        <i/>
        <color rgb="FF222222"/>
      </rPr>
      <t xml:space="preserve">as much </t>
    </r>
    <r>
      <rPr>
        <b val="0"/>
        <color rgb="FF222222"/>
      </rPr>
      <t>energy, and thus the number of effective collisions and reaction rate increases.</t>
    </r>
  </si>
  <si>
    <t>4 Factors that affect Reaction Rate</t>
  </si>
  <si>
    <r>
      <rPr>
        <i/>
        <color rgb="FF222222"/>
      </rPr>
      <t>concentration</t>
    </r>
    <r>
      <rPr>
        <color rgb="FF222222"/>
      </rPr>
      <t xml:space="preserve"> of reactants
or 
</t>
    </r>
    <r>
      <rPr>
        <i/>
        <color rgb="FF222222"/>
      </rPr>
      <t>parital</t>
    </r>
    <r>
      <rPr>
        <color rgb="FF222222"/>
      </rPr>
      <t xml:space="preserve"> </t>
    </r>
    <r>
      <rPr>
        <i/>
        <color rgb="FF222222"/>
      </rPr>
      <t>pressure</t>
    </r>
    <r>
      <rPr>
        <color rgb="FF222222"/>
      </rPr>
      <t xml:space="preserve"> of reactants
</t>
    </r>
    <r>
      <rPr>
        <i/>
        <color rgb="FF222222"/>
        <sz val="9.0"/>
      </rPr>
      <t>(aka, the number of molecules
in a reaction)</t>
    </r>
  </si>
  <si>
    <r>
      <rPr>
        <color rgb="FF222222"/>
      </rPr>
      <t xml:space="preserve">rate constant </t>
    </r>
    <r>
      <rPr>
        <b/>
        <i/>
        <color rgb="FF222222"/>
      </rPr>
      <t xml:space="preserve">k
</t>
    </r>
    <r>
      <rPr>
        <color rgb="FF222222"/>
      </rPr>
      <t xml:space="preserve">of a reaction
</t>
    </r>
    <r>
      <rPr>
        <i/>
        <color rgb="FF222222"/>
        <sz val="9.0"/>
      </rPr>
      <t>(aka, the rate of reaction)</t>
    </r>
  </si>
  <si>
    <t>Increasing the concentration of reactant will increase reaction rate (except for zero-order reactions) because there are more effective collisions per time. In other words, when there are more molecules, there are more opportunities for collision to occur. For reactions occuring in the gaseous state, the partial pressures of the gas reactants serve as a measure of concentration.</t>
  </si>
  <si>
    <r>
      <rPr>
        <color rgb="FF222222"/>
      </rPr>
      <t xml:space="preserve">temperature </t>
    </r>
    <r>
      <rPr>
        <b/>
        <i/>
        <color rgb="FF222222"/>
      </rPr>
      <t>T</t>
    </r>
  </si>
  <si>
    <r>
      <rPr>
        <color rgb="FF222222"/>
      </rPr>
      <t xml:space="preserve">rate constant </t>
    </r>
    <r>
      <rPr>
        <b/>
        <i/>
        <color rgb="FF222222"/>
      </rPr>
      <t xml:space="preserve">k
</t>
    </r>
    <r>
      <rPr>
        <color rgb="FF222222"/>
      </rPr>
      <t xml:space="preserve">of a reaction
</t>
    </r>
    <r>
      <rPr>
        <i/>
        <color rgb="FF222222"/>
        <sz val="9.0"/>
      </rPr>
      <t>(aka, the rate of reaction)</t>
    </r>
  </si>
  <si>
    <r>
      <rPr>
        <color rgb="FF222222"/>
      </rPr>
      <t xml:space="preserve">proportional
</t>
    </r>
    <r>
      <rPr>
        <i/>
        <color rgb="FF222222"/>
        <sz val="9.0"/>
      </rPr>
      <t>(to an extent, until denaturation occurs)</t>
    </r>
  </si>
  <si>
    <r>
      <rPr>
        <b val="0"/>
        <color rgb="FF222222"/>
      </rPr>
      <t xml:space="preserve">based on the </t>
    </r>
    <r>
      <rPr>
        <b/>
        <color rgb="FF222222"/>
      </rPr>
      <t>Arrhenius equation</t>
    </r>
    <r>
      <rPr>
        <b val="0"/>
        <color rgb="FF222222"/>
      </rPr>
      <t xml:space="preserve">, which is a sophisticated mathemetical representation of </t>
    </r>
    <r>
      <rPr>
        <b/>
        <color rgb="FF222222"/>
      </rPr>
      <t xml:space="preserve">Collision Theory:
</t>
    </r>
    <r>
      <rPr>
        <b/>
        <i/>
        <color rgb="FF0000FF"/>
      </rPr>
      <t>k = Ae^(–E</t>
    </r>
    <r>
      <rPr>
        <b/>
        <i/>
        <color rgb="FF0000FF"/>
        <sz val="6.0"/>
      </rPr>
      <t xml:space="preserve">a </t>
    </r>
    <r>
      <rPr>
        <b/>
        <i/>
        <color rgb="FF0000FF"/>
      </rPr>
      <t xml:space="preserve">/ RT)
</t>
    </r>
    <r>
      <rPr>
        <b val="0"/>
        <color rgb="FF222222"/>
      </rPr>
      <t xml:space="preserve">As the magnitude of the exponent gets smaller, it actually moves from a more negative value toward zero (because of the negative sign of the exponent in the equation. Thus, mathematically, as </t>
    </r>
    <r>
      <rPr>
        <b/>
        <i/>
        <color rgb="FF222222"/>
      </rPr>
      <t>T</t>
    </r>
    <r>
      <rPr>
        <b val="0"/>
        <color rgb="FF222222"/>
      </rPr>
      <t xml:space="preserve"> increases, the rate constant </t>
    </r>
    <r>
      <rPr>
        <b/>
        <i/>
        <color rgb="FF222222"/>
      </rPr>
      <t>k</t>
    </r>
    <r>
      <rPr>
        <b val="0"/>
        <color rgb="FF222222"/>
      </rPr>
      <t xml:space="preserve"> also increases. This should also make sense conceptually: increasing the temperature will increase reaction rate because the particles' kinetic energy is increased, allowing them to surpass the necessary activation energy.  HOWEVER, especially in biological systems, if the temperature is TOO high, a catalyst may denature–and consequently the reaction rate will fall dramatically.</t>
    </r>
  </si>
  <si>
    <t>effectiveness of the medium
in which a reaction occurs</t>
  </si>
  <si>
    <r>
      <rPr>
        <color rgb="FF222222"/>
      </rPr>
      <t xml:space="preserve">rate constant </t>
    </r>
    <r>
      <rPr>
        <b/>
        <i/>
        <color rgb="FF222222"/>
      </rPr>
      <t xml:space="preserve">k
</t>
    </r>
    <r>
      <rPr>
        <color rgb="FF222222"/>
      </rPr>
      <t xml:space="preserve">of a reaction
</t>
    </r>
    <r>
      <rPr>
        <i/>
        <color rgb="FF222222"/>
        <sz val="9.0"/>
      </rPr>
      <t>(aka, the rate of reaction)</t>
    </r>
  </si>
  <si>
    <r>
      <rPr>
        <color rgb="FF222222"/>
      </rPr>
      <t xml:space="preserve">Changing the medium in which a reaction occurs can either increase or decrease the reaction rate, </t>
    </r>
    <r>
      <rPr>
        <i/>
        <color rgb="FF222222"/>
      </rPr>
      <t xml:space="preserve">depending on how </t>
    </r>
    <r>
      <rPr>
        <color rgb="FF222222"/>
      </rPr>
      <t>the reactants interact with the medium. The more effective the medium in which a reaction occurs, the greater the rate of reaction in that medium. Generally, polar solvents, such as water, increase the rate of a reaction because their molecular dipole tends to polarize the bonds of polar reactants, thereby lengthening and weaking the, permitting the reaction to occur faster.</t>
    </r>
  </si>
  <si>
    <t>presence of catalysts</t>
  </si>
  <si>
    <r>
      <rPr>
        <color rgb="FF222222"/>
      </rPr>
      <t xml:space="preserve">rate constant </t>
    </r>
    <r>
      <rPr>
        <b/>
        <i/>
        <color rgb="FF222222"/>
      </rPr>
      <t xml:space="preserve">k
</t>
    </r>
    <r>
      <rPr>
        <color rgb="FF222222"/>
      </rPr>
      <t xml:space="preserve">of a reaction
</t>
    </r>
    <r>
      <rPr>
        <i/>
        <color rgb="FF222222"/>
        <sz val="9.0"/>
      </rPr>
      <t>(aka, the rate of reaction)</t>
    </r>
  </si>
  <si>
    <t>Adding a catalyst increases reaction rate because it lowers the activation energy of a reaction.</t>
  </si>
  <si>
    <t>Gas–Liquid Equilibrium</t>
  </si>
  <si>
    <t>pressure</t>
  </si>
  <si>
    <t>condensation</t>
  </si>
  <si>
    <r>
      <rPr>
        <b val="0"/>
        <color rgb="FF222222"/>
      </rPr>
      <t xml:space="preserve">In a covered or closed container, liquid molecules that evaporate into the gas phase are trapped above the solution. These liquid molecules thus exert a countering pressure, which forces </t>
    </r>
    <r>
      <rPr>
        <b val="0"/>
        <i/>
        <color rgb="FF222222"/>
      </rPr>
      <t>some</t>
    </r>
    <r>
      <rPr>
        <b val="0"/>
        <color rgb="FF222222"/>
      </rPr>
      <t xml:space="preserve"> of the gas particles </t>
    </r>
    <r>
      <rPr>
        <b val="0"/>
        <i/>
        <color rgb="FF222222"/>
      </rPr>
      <t xml:space="preserve">back into </t>
    </r>
    <r>
      <rPr>
        <b val="0"/>
        <color rgb="FF222222"/>
      </rPr>
      <t xml:space="preserve">the liquid phase; this process is caleld </t>
    </r>
    <r>
      <rPr>
        <b/>
        <color rgb="FF222222"/>
      </rPr>
      <t>condensation.</t>
    </r>
    <r>
      <rPr>
        <b val="0"/>
        <color rgb="FF222222"/>
      </rPr>
      <t xml:space="preserve"> Condensation is faciliated by lower temperature or higher pressure.</t>
    </r>
  </si>
  <si>
    <t>temperature
of a gas</t>
  </si>
  <si>
    <t>temperature
of a liquid</t>
  </si>
  <si>
    <t>vapor pressure
of the evaporated particles</t>
  </si>
  <si>
    <r>
      <rPr>
        <color rgb="FF222222"/>
      </rPr>
      <t xml:space="preserve">The pressure that a gas exerts over a liquid at equilibrium is the </t>
    </r>
    <r>
      <rPr>
        <b/>
        <color rgb="FF222222"/>
      </rPr>
      <t>vapor</t>
    </r>
    <r>
      <rPr>
        <color rgb="FF222222"/>
      </rPr>
      <t xml:space="preserve"> </t>
    </r>
    <r>
      <rPr>
        <b/>
        <color rgb="FF222222"/>
      </rPr>
      <t>pressure</t>
    </r>
    <r>
      <rPr>
        <color rgb="FF222222"/>
      </rPr>
      <t xml:space="preserve"> of the liquid. Vapor pressure increases as temperature increases because more molecules have sufficient kinetic energy to escape into the gas phase. The temperature at which the vapor pressure of the liquid equals the ambient pressure is called the </t>
    </r>
    <r>
      <rPr>
        <b/>
        <color rgb="FF222222"/>
      </rPr>
      <t xml:space="preserve">boiling point, </t>
    </r>
    <r>
      <rPr>
        <color rgb="FF222222"/>
      </rPr>
      <t>and this is explains why liquid boils at high temperatures or at low pressures.</t>
    </r>
  </si>
  <si>
    <t>Liquid–Solid Equilibrium</t>
  </si>
  <si>
    <t>temperature
of a solid</t>
  </si>
  <si>
    <t>energy of microstates</t>
  </si>
  <si>
    <r>
      <rPr>
        <color rgb="FF222222"/>
      </rPr>
      <t xml:space="preserve">The availability of energy </t>
    </r>
    <r>
      <rPr>
        <b/>
        <color rgb="FF222222"/>
      </rPr>
      <t>microstates</t>
    </r>
    <r>
      <rPr>
        <color rgb="FF222222"/>
      </rPr>
      <t xml:space="preserve"> increases as the temperature of a solid increases. In basic terms, this means that the molecules have greater freedom of movement, and energy disperses. If the atoms or molecules in the solid phase absorb enough energy, the three-dimensional structure of the solid will break down, and the atoms will escape into the liquid phase; this transition is called </t>
    </r>
    <r>
      <rPr>
        <b/>
        <color rgb="FF222222"/>
      </rPr>
      <t xml:space="preserve">fusion </t>
    </r>
    <r>
      <rPr>
        <color rgb="FF222222"/>
      </rPr>
      <t xml:space="preserve">or </t>
    </r>
    <r>
      <rPr>
        <b/>
        <color rgb="FF222222"/>
      </rPr>
      <t>melting</t>
    </r>
    <r>
      <rPr>
        <color rgb="FF222222"/>
      </rPr>
      <t>.</t>
    </r>
  </si>
  <si>
    <t>Standard Heat of Combustion</t>
  </si>
  <si>
    <t>size of alkane reactant
in a combustion reaction</t>
  </si>
  <si>
    <t>number of combustion products</t>
  </si>
  <si>
    <r>
      <rPr>
        <b/>
        <color rgb="FF222222"/>
      </rPr>
      <t>Combustion</t>
    </r>
    <r>
      <rPr>
        <color rgb="FF222222"/>
      </rPr>
      <t xml:space="preserve"> often involves the reaction of a hydrocarbon with oxygen to produce carbon dioxide and water. Longer hydrocarbon chains yield greater amounts of combustion products and release more heat in the process–that is, the reaction is more exothermic. In other words, the larger the alkane reactant, the more numerous the combustion products. For example, the combustion of </t>
    </r>
    <r>
      <rPr>
        <i/>
        <color rgb="FF222222"/>
      </rPr>
      <t>n-</t>
    </r>
    <r>
      <rPr>
        <color rgb="FF222222"/>
      </rPr>
      <t xml:space="preserve">pentane would have a greater exothermic standard of combustion than ethane, propane, or </t>
    </r>
    <r>
      <rPr>
        <i/>
        <color rgb="FF222222"/>
      </rPr>
      <t>n</t>
    </r>
    <r>
      <rPr>
        <color rgb="FF222222"/>
      </rPr>
      <t>-butane.</t>
    </r>
  </si>
  <si>
    <t>Entropy</t>
  </si>
  <si>
    <t>energy distributed
into a system at a given temperature</t>
  </si>
  <si>
    <r>
      <rPr>
        <color rgb="FF222222"/>
      </rPr>
      <t xml:space="preserve">entropy </t>
    </r>
    <r>
      <rPr>
        <b/>
        <color rgb="FF222222"/>
      </rPr>
      <t>ΔS</t>
    </r>
    <r>
      <rPr>
        <color rgb="FF222222"/>
      </rPr>
      <t xml:space="preserve">
of the system</t>
    </r>
  </si>
  <si>
    <r>
      <rPr>
        <b/>
        <color rgb="FF222222"/>
      </rPr>
      <t>Entropy</t>
    </r>
    <r>
      <rPr>
        <b val="0"/>
        <color rgb="FF222222"/>
      </rPr>
      <t xml:space="preserve"> is a measure of the degree to which energy has een spread out throughout a system or between its surroundings. When energy is distributed INTO a system at a given temperature, its entropy increases. When energy is distributed OUT of a system at a given temperature, its entropy decreases.</t>
    </r>
  </si>
  <si>
    <r>
      <rPr>
        <i/>
        <color rgb="FF999999"/>
      </rPr>
      <t xml:space="preserve">Free Energy </t>
    </r>
    <r>
      <rPr>
        <b/>
        <i/>
        <color rgb="FF999999"/>
      </rPr>
      <t>ΔG</t>
    </r>
    <r>
      <rPr>
        <i/>
        <color rgb="FF999999"/>
      </rPr>
      <t xml:space="preserve">, </t>
    </r>
    <r>
      <rPr>
        <b/>
        <i/>
        <color rgb="FF999999"/>
      </rPr>
      <t>K</t>
    </r>
    <r>
      <rPr>
        <i/>
        <color rgb="FF999999"/>
        <sz val="7.0"/>
      </rPr>
      <t>eq</t>
    </r>
    <r>
      <rPr>
        <i/>
        <color rgb="FF999999"/>
      </rPr>
      <t xml:space="preserve">, and </t>
    </r>
    <r>
      <rPr>
        <b/>
        <i/>
        <color rgb="FF999999"/>
      </rPr>
      <t>Q</t>
    </r>
  </si>
  <si>
    <r>
      <rPr>
        <i/>
        <color rgb="FF222222"/>
        <sz val="14.0"/>
      </rPr>
      <t>K</t>
    </r>
    <r>
      <rPr>
        <color rgb="FF222222"/>
        <sz val="9.0"/>
      </rPr>
      <t>eq</t>
    </r>
  </si>
  <si>
    <t>spontaneity
of a (forward) reaction</t>
  </si>
  <si>
    <r>
      <rPr>
        <b val="0"/>
        <color rgb="FF222222"/>
      </rPr>
      <t xml:space="preserve">Based on the equation for </t>
    </r>
    <r>
      <rPr>
        <b/>
        <color rgb="FF222222"/>
      </rPr>
      <t>Standard Gibbs free energy from the equilibruim constant</t>
    </r>
    <r>
      <rPr>
        <b val="0"/>
        <color rgb="FF222222"/>
      </rPr>
      <t xml:space="preserve">:
</t>
    </r>
    <r>
      <rPr>
        <b/>
        <color rgb="FF222222"/>
      </rPr>
      <t xml:space="preserve">
</t>
    </r>
    <r>
      <rPr>
        <b/>
        <color rgb="FF0000FF"/>
      </rPr>
      <t xml:space="preserve">ΔGº = –RT ln Keq
</t>
    </r>
    <r>
      <rPr>
        <b val="0"/>
        <color rgb="FF222222"/>
      </rPr>
      <t xml:space="preserve">
Mathematically, the greater the value of</t>
    </r>
    <r>
      <rPr>
        <b/>
        <color rgb="FF222222"/>
      </rPr>
      <t xml:space="preserve"> Keq,</t>
    </r>
    <r>
      <rPr>
        <b val="0"/>
        <color rgb="FF222222"/>
      </rPr>
      <t xml:space="preserve"> the more positive the value of its natural logarithm. The more positive the natural logarithm, the more negative the standard free energy change. The more negative the standard free energy change, the more spontaneous the reaction. In other words, </t>
    </r>
    <r>
      <rPr>
        <b/>
        <color rgb="FF222222"/>
      </rPr>
      <t>↑ Keq = ↑ ln Keq = ↓ ΔGº = ↑</t>
    </r>
    <r>
      <rPr>
        <b val="0"/>
        <color rgb="FF222222"/>
      </rPr>
      <t xml:space="preserve"> </t>
    </r>
    <r>
      <rPr>
        <b/>
        <color rgb="FF222222"/>
      </rPr>
      <t>spontaneity of a reaction.</t>
    </r>
  </si>
  <si>
    <t>Atmospheric Pressure</t>
  </si>
  <si>
    <t>height above earth</t>
  </si>
  <si>
    <t>mercurcy height
in a barometer column</t>
  </si>
  <si>
    <r>
      <rPr>
        <b val="0"/>
        <color rgb="FF222222"/>
        <sz val="10.0"/>
      </rPr>
      <t xml:space="preserve">A reading on a barometer can be obtained by measuring the height of the mercurcy column (in mm), which will be directly proportional to the incident (usually atmospheric) pressure being applied to the mercury. </t>
    </r>
    <r>
      <rPr>
        <b/>
        <color rgb="FF222222"/>
        <sz val="10.0"/>
      </rPr>
      <t>At the top of a mountain, atmospheric pressure is lower</t>
    </r>
    <r>
      <rPr>
        <b val="0"/>
        <color rgb="FF222222"/>
        <sz val="10.0"/>
      </rPr>
      <t xml:space="preserve">, causing the column to fall because mercury flows out of the column under its own weight. </t>
    </r>
    <r>
      <rPr>
        <b/>
        <color rgb="FF222222"/>
        <sz val="10.0"/>
      </rPr>
      <t xml:space="preserve">Under water, hydrostatic pressure is exerted on the barometer </t>
    </r>
    <r>
      <rPr>
        <b/>
        <i/>
        <color rgb="FF222222"/>
        <sz val="10.0"/>
      </rPr>
      <t xml:space="preserve">in addition </t>
    </r>
    <r>
      <rPr>
        <b/>
        <color rgb="FF222222"/>
        <sz val="10.0"/>
      </rPr>
      <t>to atmospheric pressure</t>
    </r>
    <r>
      <rPr>
        <b val="0"/>
        <color rgb="FF222222"/>
        <sz val="10.0"/>
      </rPr>
      <t>, causing the column to rise because more mercury is forced into the column.</t>
    </r>
  </si>
  <si>
    <t>Weak</t>
  </si>
  <si>
    <t>depth underwater</t>
  </si>
  <si>
    <t>Ideal Gas Law</t>
  </si>
  <si>
    <r>
      <rPr>
        <color rgb="FF222222"/>
      </rPr>
      <t xml:space="preserve">number of moles </t>
    </r>
    <r>
      <rPr>
        <b/>
        <i/>
        <color rgb="FF222222"/>
      </rPr>
      <t xml:space="preserve">n
</t>
    </r>
    <r>
      <rPr>
        <color rgb="FF222222"/>
      </rPr>
      <t>of a gas</t>
    </r>
  </si>
  <si>
    <r>
      <rPr>
        <color rgb="FF222222"/>
      </rPr>
      <t xml:space="preserve">Volume </t>
    </r>
    <r>
      <rPr>
        <b/>
        <i/>
        <color rgb="FF222222"/>
      </rPr>
      <t xml:space="preserve">V
</t>
    </r>
    <r>
      <rPr>
        <color rgb="FF222222"/>
      </rPr>
      <t>that the gas occupies</t>
    </r>
  </si>
  <si>
    <r>
      <rPr>
        <color rgb="FF222222"/>
      </rPr>
      <t xml:space="preserve">shown by </t>
    </r>
    <r>
      <rPr>
        <b/>
        <color rgb="FF222222"/>
      </rPr>
      <t>Avogadro's Principle</t>
    </r>
    <r>
      <rPr>
        <color rgb="FF222222"/>
      </rPr>
      <t xml:space="preserve"> and the</t>
    </r>
    <r>
      <rPr>
        <b/>
        <color rgb="FF222222"/>
      </rPr>
      <t xml:space="preserve"> Ideal Gas Law</t>
    </r>
    <r>
      <rPr>
        <color rgb="FF222222"/>
      </rPr>
      <t xml:space="preserve">:
</t>
    </r>
    <r>
      <rPr>
        <b/>
        <color rgb="FF1155CC"/>
      </rPr>
      <t>(n</t>
    </r>
    <r>
      <rPr>
        <b/>
        <color rgb="FF1155CC"/>
        <sz val="6.0"/>
      </rPr>
      <t>1</t>
    </r>
    <r>
      <rPr>
        <b/>
        <color rgb="FF1155CC"/>
      </rPr>
      <t>) / (V</t>
    </r>
    <r>
      <rPr>
        <b/>
        <color rgb="FF1155CC"/>
        <sz val="6.0"/>
      </rPr>
      <t>1</t>
    </r>
    <r>
      <rPr>
        <b/>
        <color rgb="FF1155CC"/>
      </rPr>
      <t>) = constant = (n</t>
    </r>
    <r>
      <rPr>
        <b/>
        <color rgb="FF1155CC"/>
        <sz val="6.0"/>
      </rPr>
      <t>2</t>
    </r>
    <r>
      <rPr>
        <b/>
        <color rgb="FF1155CC"/>
      </rPr>
      <t>) / (V</t>
    </r>
    <r>
      <rPr>
        <b/>
        <color rgb="FF1155CC"/>
        <sz val="6.0"/>
      </rPr>
      <t>2</t>
    </r>
    <r>
      <rPr>
        <b/>
        <color rgb="FF1155CC"/>
      </rPr>
      <t>)</t>
    </r>
  </si>
  <si>
    <r>
      <rPr>
        <color rgb="FF222222"/>
      </rPr>
      <t xml:space="preserve">Volume </t>
    </r>
    <r>
      <rPr>
        <b/>
        <i/>
        <color rgb="FF222222"/>
      </rPr>
      <t xml:space="preserve">V
</t>
    </r>
    <r>
      <rPr>
        <color rgb="FF222222"/>
      </rPr>
      <t>that a gas occupies</t>
    </r>
  </si>
  <si>
    <r>
      <rPr>
        <color rgb="FF222222"/>
      </rPr>
      <t xml:space="preserve">Pressure </t>
    </r>
    <r>
      <rPr>
        <b/>
        <i/>
        <color rgb="FF222222"/>
      </rPr>
      <t xml:space="preserve">P
</t>
    </r>
    <r>
      <rPr>
        <color rgb="FF222222"/>
      </rPr>
      <t>of the gas</t>
    </r>
  </si>
  <si>
    <r>
      <rPr>
        <color rgb="FF222222"/>
      </rPr>
      <t xml:space="preserve">shown by </t>
    </r>
    <r>
      <rPr>
        <b/>
        <color rgb="FF222222"/>
      </rPr>
      <t xml:space="preserve">Boyle's Law </t>
    </r>
    <r>
      <rPr>
        <color rgb="FF222222"/>
      </rPr>
      <t xml:space="preserve">and the </t>
    </r>
    <r>
      <rPr>
        <b/>
        <color rgb="FF222222"/>
      </rPr>
      <t>Ideal Gas Law:</t>
    </r>
    <r>
      <rPr>
        <color rgb="FF222222"/>
      </rPr>
      <t xml:space="preserve">
</t>
    </r>
    <r>
      <rPr>
        <b/>
        <color rgb="FF1155CC"/>
      </rPr>
      <t>(P</t>
    </r>
    <r>
      <rPr>
        <b/>
        <color rgb="FF1155CC"/>
        <sz val="6.0"/>
      </rPr>
      <t>1</t>
    </r>
    <r>
      <rPr>
        <b/>
        <color rgb="FF1155CC"/>
      </rPr>
      <t>)(V</t>
    </r>
    <r>
      <rPr>
        <b/>
        <color rgb="FF1155CC"/>
        <sz val="6.0"/>
      </rPr>
      <t>1</t>
    </r>
    <r>
      <rPr>
        <b/>
        <color rgb="FF1155CC"/>
      </rPr>
      <t>) = constant = (P</t>
    </r>
    <r>
      <rPr>
        <b/>
        <color rgb="FF1155CC"/>
        <sz val="6.0"/>
      </rPr>
      <t>2</t>
    </r>
    <r>
      <rPr>
        <b/>
        <color rgb="FF1155CC"/>
      </rPr>
      <t>)(V</t>
    </r>
    <r>
      <rPr>
        <b/>
        <color rgb="FF1155CC"/>
        <sz val="6.0"/>
      </rPr>
      <t>2</t>
    </r>
    <r>
      <rPr>
        <b/>
        <color rgb="FF1155CC"/>
      </rPr>
      <t>)</t>
    </r>
  </si>
  <si>
    <r>
      <rPr>
        <color rgb="FF222222"/>
      </rPr>
      <t xml:space="preserve">Temperature </t>
    </r>
    <r>
      <rPr>
        <b/>
        <i/>
        <color rgb="FF222222"/>
      </rPr>
      <t>T</t>
    </r>
    <r>
      <rPr>
        <color rgb="FF222222"/>
      </rPr>
      <t xml:space="preserve">
</t>
    </r>
    <r>
      <rPr>
        <i/>
        <color rgb="FF222222"/>
        <sz val="8.0"/>
      </rPr>
      <t>(in Kelvin)</t>
    </r>
  </si>
  <si>
    <r>
      <rPr>
        <color rgb="FF222222"/>
      </rPr>
      <t xml:space="preserve">Volume </t>
    </r>
    <r>
      <rPr>
        <b/>
        <i/>
        <color rgb="FF222222"/>
      </rPr>
      <t xml:space="preserve">V
</t>
    </r>
    <r>
      <rPr>
        <color rgb="FF222222"/>
      </rPr>
      <t>that a gas occupies</t>
    </r>
  </si>
  <si>
    <r>
      <rPr>
        <color rgb="FF222222"/>
      </rPr>
      <t xml:space="preserve">shown by </t>
    </r>
    <r>
      <rPr>
        <b/>
        <color rgb="FF222222"/>
      </rPr>
      <t>Charles' Law</t>
    </r>
    <r>
      <rPr>
        <color rgb="FF222222"/>
      </rPr>
      <t xml:space="preserve"> and the</t>
    </r>
    <r>
      <rPr>
        <b/>
        <color rgb="FF222222"/>
      </rPr>
      <t xml:space="preserve"> Ideal Gas Law</t>
    </r>
    <r>
      <rPr>
        <color rgb="FF222222"/>
      </rPr>
      <t xml:space="preserve">:
</t>
    </r>
    <r>
      <rPr>
        <b/>
        <color rgb="FF1155CC"/>
      </rPr>
      <t>(V</t>
    </r>
    <r>
      <rPr>
        <b/>
        <color rgb="FF1155CC"/>
        <sz val="6.0"/>
      </rPr>
      <t>1</t>
    </r>
    <r>
      <rPr>
        <b/>
        <color rgb="FF1155CC"/>
      </rPr>
      <t>) / (T</t>
    </r>
    <r>
      <rPr>
        <b/>
        <color rgb="FF1155CC"/>
        <sz val="6.0"/>
      </rPr>
      <t>1</t>
    </r>
    <r>
      <rPr>
        <b/>
        <color rgb="FF1155CC"/>
      </rPr>
      <t>) = constant = (V</t>
    </r>
    <r>
      <rPr>
        <b/>
        <color rgb="FF1155CC"/>
        <sz val="6.0"/>
      </rPr>
      <t>2</t>
    </r>
    <r>
      <rPr>
        <b/>
        <color rgb="FF1155CC"/>
      </rPr>
      <t>) / (T</t>
    </r>
    <r>
      <rPr>
        <b/>
        <color rgb="FF1155CC"/>
        <sz val="6.0"/>
      </rPr>
      <t>2</t>
    </r>
    <r>
      <rPr>
        <b/>
        <color rgb="FF1155CC"/>
      </rPr>
      <t>)</t>
    </r>
  </si>
  <si>
    <r>
      <rPr>
        <color rgb="FF222222"/>
      </rPr>
      <t xml:space="preserve">Pressure </t>
    </r>
    <r>
      <rPr>
        <b/>
        <i/>
        <color rgb="FF222222"/>
      </rPr>
      <t>P</t>
    </r>
  </si>
  <si>
    <r>
      <rPr>
        <color rgb="FF222222"/>
      </rPr>
      <t xml:space="preserve">Temperature </t>
    </r>
    <r>
      <rPr>
        <b/>
        <i/>
        <color rgb="FF222222"/>
      </rPr>
      <t>T</t>
    </r>
    <r>
      <rPr>
        <color rgb="FF222222"/>
      </rPr>
      <t xml:space="preserve">
</t>
    </r>
    <r>
      <rPr>
        <i/>
        <color rgb="FF222222"/>
        <sz val="8.0"/>
      </rPr>
      <t>(in Kelvin)</t>
    </r>
  </si>
  <si>
    <r>
      <rPr>
        <color rgb="FF222222"/>
      </rPr>
      <t xml:space="preserve">shown by </t>
    </r>
    <r>
      <rPr>
        <b/>
        <color rgb="FF222222"/>
      </rPr>
      <t>Gay-Lussac's Law</t>
    </r>
    <r>
      <rPr>
        <color rgb="FF222222"/>
      </rPr>
      <t xml:space="preserve"> and the</t>
    </r>
    <r>
      <rPr>
        <b/>
        <color rgb="FF222222"/>
      </rPr>
      <t xml:space="preserve"> Ideal Gas Law</t>
    </r>
    <r>
      <rPr>
        <color rgb="FF222222"/>
      </rPr>
      <t xml:space="preserve">:
</t>
    </r>
    <r>
      <rPr>
        <b/>
        <color rgb="FF1155CC"/>
      </rPr>
      <t>(P</t>
    </r>
    <r>
      <rPr>
        <b/>
        <color rgb="FF1155CC"/>
        <sz val="6.0"/>
      </rPr>
      <t>1</t>
    </r>
    <r>
      <rPr>
        <b/>
        <color rgb="FF1155CC"/>
      </rPr>
      <t>) / (T</t>
    </r>
    <r>
      <rPr>
        <b/>
        <color rgb="FF1155CC"/>
        <sz val="6.0"/>
      </rPr>
      <t>1</t>
    </r>
    <r>
      <rPr>
        <b/>
        <color rgb="FF1155CC"/>
      </rPr>
      <t>) = constant = (P</t>
    </r>
    <r>
      <rPr>
        <b/>
        <color rgb="FF1155CC"/>
        <sz val="6.0"/>
      </rPr>
      <t>2</t>
    </r>
    <r>
      <rPr>
        <b/>
        <color rgb="FF1155CC"/>
      </rPr>
      <t>) / (T</t>
    </r>
    <r>
      <rPr>
        <b/>
        <color rgb="FF1155CC"/>
        <sz val="6.0"/>
      </rPr>
      <t>2</t>
    </r>
    <r>
      <rPr>
        <b/>
        <color rgb="FF1155CC"/>
      </rPr>
      <t>)</t>
    </r>
  </si>
  <si>
    <t>Ideal Gas Law
variables</t>
  </si>
  <si>
    <r>
      <rPr>
        <color rgb="FF222222"/>
        <u/>
      </rPr>
      <t xml:space="preserve">variables in:
</t>
    </r>
    <r>
      <rPr>
        <color rgb="FF222222"/>
      </rPr>
      <t>Boyle's Law
Charles' Law
Gay-Lussac's Law
Avogadro's Principle</t>
    </r>
  </si>
  <si>
    <r>
      <rPr>
        <b val="0"/>
        <color rgb="FF222222"/>
      </rPr>
      <t xml:space="preserve">ideal gas law:  </t>
    </r>
    <r>
      <rPr>
        <b/>
        <color rgb="FF222222"/>
      </rPr>
      <t xml:space="preserve">PV = nRT
</t>
    </r>
    <r>
      <rPr>
        <b val="0"/>
        <color rgb="FF222222"/>
      </rPr>
      <t xml:space="preserve">combined gas law: </t>
    </r>
    <r>
      <rPr>
        <b/>
        <color rgb="FF222222"/>
      </rPr>
      <t>(P</t>
    </r>
    <r>
      <rPr>
        <b/>
        <color rgb="FF222222"/>
        <sz val="6.0"/>
      </rPr>
      <t>1</t>
    </r>
    <r>
      <rPr>
        <b/>
        <color rgb="FF222222"/>
      </rPr>
      <t>V</t>
    </r>
    <r>
      <rPr>
        <b/>
        <color rgb="FF222222"/>
        <sz val="6.0"/>
      </rPr>
      <t>1</t>
    </r>
    <r>
      <rPr>
        <b/>
        <color rgb="FF222222"/>
      </rPr>
      <t>) / T</t>
    </r>
    <r>
      <rPr>
        <b/>
        <color rgb="FF222222"/>
        <sz val="6.0"/>
      </rPr>
      <t>1</t>
    </r>
    <r>
      <rPr>
        <b/>
        <color rgb="FF222222"/>
      </rPr>
      <t xml:space="preserve"> = (P</t>
    </r>
    <r>
      <rPr>
        <b/>
        <color rgb="FF222222"/>
        <sz val="6.0"/>
      </rPr>
      <t>2</t>
    </r>
    <r>
      <rPr>
        <b/>
        <color rgb="FF222222"/>
      </rPr>
      <t>V</t>
    </r>
    <r>
      <rPr>
        <b/>
        <color rgb="FF222222"/>
        <sz val="6.0"/>
      </rPr>
      <t>2</t>
    </r>
    <r>
      <rPr>
        <b/>
        <color rgb="FF222222"/>
      </rPr>
      <t>) / T</t>
    </r>
    <r>
      <rPr>
        <b/>
        <color rgb="FF222222"/>
        <sz val="6.0"/>
      </rPr>
      <t>2</t>
    </r>
  </si>
  <si>
    <r>
      <rPr>
        <color rgb="FF222222"/>
      </rPr>
      <t xml:space="preserve">notice how the </t>
    </r>
    <r>
      <rPr>
        <b/>
        <color rgb="FF222222"/>
      </rPr>
      <t>Ideal Gas Law</t>
    </r>
    <r>
      <rPr>
        <color rgb="FF222222"/>
      </rPr>
      <t xml:space="preserve">, </t>
    </r>
    <r>
      <rPr>
        <color rgb="FF1155CC"/>
      </rPr>
      <t xml:space="preserve"> </t>
    </r>
    <r>
      <rPr>
        <b/>
        <i/>
        <color rgb="FF1155CC"/>
      </rPr>
      <t>PV = nRT</t>
    </r>
    <r>
      <rPr>
        <b/>
        <i/>
        <color rgb="FF222222"/>
      </rPr>
      <t xml:space="preserve"> </t>
    </r>
    <r>
      <rPr>
        <i/>
        <color rgb="FF222222"/>
      </rPr>
      <t xml:space="preserve">, </t>
    </r>
    <r>
      <rPr>
        <color rgb="FF222222"/>
      </rPr>
      <t>is basically just algebraic paraphrase of all of the equations shown above (</t>
    </r>
    <r>
      <rPr>
        <b/>
        <color rgb="FF222222"/>
      </rPr>
      <t>Boyle's Law, Charles' Law, Gay-Lussac's Law, and Avogadro's Principle)</t>
    </r>
    <r>
      <rPr>
        <color rgb="FF222222"/>
      </rPr>
      <t xml:space="preserve"> all combined into ONE simplified equation. The relationships in the </t>
    </r>
    <r>
      <rPr>
        <i/>
        <color rgb="FF222222"/>
      </rPr>
      <t xml:space="preserve">PV = nRT </t>
    </r>
    <r>
      <rPr>
        <color rgb="FF222222"/>
      </rPr>
      <t xml:space="preserve">equation essentially explain in each of those individual scientist's discoveries, where </t>
    </r>
    <r>
      <rPr>
        <i/>
        <color rgb="FF222222"/>
      </rPr>
      <t>R</t>
    </r>
    <r>
      <rPr>
        <color rgb="FF222222"/>
      </rPr>
      <t xml:space="preserve"> is a constant (≈0.08 </t>
    </r>
    <r>
      <rPr>
        <color rgb="FF222222"/>
        <sz val="8.0"/>
      </rPr>
      <t>L</t>
    </r>
    <r>
      <rPr>
        <b/>
        <i/>
        <color rgb="FF222222"/>
        <sz val="8.0"/>
      </rPr>
      <t>⋅</t>
    </r>
    <r>
      <rPr>
        <i/>
        <color rgb="FF222222"/>
        <sz val="8.0"/>
      </rPr>
      <t>atm / K</t>
    </r>
    <r>
      <rPr>
        <b/>
        <i/>
        <color rgb="FF222222"/>
        <sz val="8.0"/>
      </rPr>
      <t>⋅</t>
    </r>
    <r>
      <rPr>
        <i/>
        <color rgb="FF222222"/>
        <sz val="8.0"/>
      </rPr>
      <t>mol</t>
    </r>
    <r>
      <rPr>
        <color rgb="FF222222"/>
      </rPr>
      <t>)</t>
    </r>
    <r>
      <rPr>
        <color rgb="FF222222"/>
        <sz val="8.0"/>
      </rPr>
      <t xml:space="preserve">.  </t>
    </r>
    <r>
      <rPr>
        <color rgb="FF222222"/>
      </rPr>
      <t>Hence, the ideal gas law was discovered after Boyle's Law, Charles' Law, and Dalton's Law had already been well-established.</t>
    </r>
  </si>
  <si>
    <t>Henry's Law</t>
  </si>
  <si>
    <t>partial pressure
of a gas</t>
  </si>
  <si>
    <t>solubility (concentration)
of the gas</t>
  </si>
  <si>
    <r>
      <rPr>
        <color rgb="FF222222"/>
      </rPr>
      <t xml:space="preserve">according to </t>
    </r>
    <r>
      <rPr>
        <b/>
        <color rgb="FF222222"/>
      </rPr>
      <t xml:space="preserve">Henry's Law:
</t>
    </r>
    <r>
      <rPr>
        <b/>
        <color rgb="FF0000FF"/>
      </rPr>
      <t>[gas in solution]</t>
    </r>
    <r>
      <rPr>
        <b/>
        <color rgb="FF0000FF"/>
        <sz val="6.0"/>
      </rPr>
      <t>1</t>
    </r>
    <r>
      <rPr>
        <b/>
        <color rgb="FF0000FF"/>
      </rPr>
      <t xml:space="preserve"> / P</t>
    </r>
    <r>
      <rPr>
        <b/>
        <color rgb="FF0000FF"/>
        <sz val="6.0"/>
      </rPr>
      <t>1</t>
    </r>
    <r>
      <rPr>
        <b/>
        <color rgb="FF0000FF"/>
      </rPr>
      <t xml:space="preserve"> = [gas in solution]</t>
    </r>
    <r>
      <rPr>
        <b/>
        <color rgb="FF0000FF"/>
        <sz val="6.0"/>
      </rPr>
      <t>2</t>
    </r>
    <r>
      <rPr>
        <b/>
        <color rgb="FF0000FF"/>
      </rPr>
      <t xml:space="preserve"> / P</t>
    </r>
    <r>
      <rPr>
        <b/>
        <color rgb="FF0000FF"/>
        <sz val="6.0"/>
      </rPr>
      <t>2</t>
    </r>
    <r>
      <rPr>
        <b/>
        <color rgb="FF0000FF"/>
      </rPr>
      <t xml:space="preserve"> = </t>
    </r>
    <r>
      <rPr>
        <b/>
        <i/>
        <color rgb="FF0000FF"/>
      </rPr>
      <t>k</t>
    </r>
    <r>
      <rPr>
        <b/>
        <i/>
        <color rgb="FF0000FF"/>
        <sz val="6.0"/>
      </rPr>
      <t>H</t>
    </r>
    <r>
      <rPr>
        <b/>
        <i/>
        <color rgb="FF0000FF"/>
      </rPr>
      <t xml:space="preserve">  </t>
    </r>
    <r>
      <rPr>
        <i/>
        <color rgb="FF222222"/>
      </rPr>
      <t xml:space="preserve">, where </t>
    </r>
    <r>
      <rPr>
        <b/>
        <i/>
        <color rgb="FF222222"/>
      </rPr>
      <t>k</t>
    </r>
    <r>
      <rPr>
        <b/>
        <i/>
        <color rgb="FF222222"/>
        <sz val="6.0"/>
      </rPr>
      <t>H</t>
    </r>
    <r>
      <rPr>
        <i/>
        <color rgb="FF222222"/>
      </rPr>
      <t xml:space="preserve"> is </t>
    </r>
    <r>
      <rPr>
        <b/>
        <i/>
        <color rgb="FF222222"/>
      </rPr>
      <t>Henry's constant</t>
    </r>
    <r>
      <rPr>
        <i/>
        <color rgb="FF222222"/>
      </rPr>
      <t xml:space="preserve"> (whose value depends on the identity of the gas)
</t>
    </r>
    <r>
      <rPr>
        <color rgb="FF222222"/>
      </rPr>
      <t>Solubility (concentration) and pressure are directly related. In biology, this is a critically important relationship for gas and nutrient exchange. If the atmospheric pressure changes, as it does from sea level to high altitude, then the partial pressure of oxygen in the atmosphere also changes (as explained by Dalton's Law), and the amount of gas exchanged is altered accordingly; if the parital pressure of a particular gas is elevated (such as when delivering hyperbaric oxygen), the amount of gas dissolved in the blood is also elevated.</t>
    </r>
  </si>
  <si>
    <t>Kinetic Molecular Theory</t>
  </si>
  <si>
    <t>temperature
of a gas particle
(in kelvins)</t>
  </si>
  <si>
    <t>kinetic energy
of the gas particle</t>
  </si>
  <si>
    <r>
      <rPr>
        <color rgb="FF222222"/>
      </rPr>
      <t xml:space="preserve">According to the </t>
    </r>
    <r>
      <rPr>
        <b/>
        <color rgb="FF222222"/>
      </rPr>
      <t>Kinetic Molecular Theory</t>
    </r>
    <r>
      <rPr>
        <color rgb="FF222222"/>
      </rPr>
      <t xml:space="preserve"> of gases, 
</t>
    </r>
    <r>
      <rPr>
        <b/>
        <color rgb="FF0000FF"/>
      </rPr>
      <t>Kinetic Energy = (1/2)mv^2  = (3/2)(</t>
    </r>
    <r>
      <rPr>
        <b/>
        <i/>
        <color rgb="FF0000FF"/>
      </rPr>
      <t>k</t>
    </r>
    <r>
      <rPr>
        <b/>
        <i/>
        <color rgb="FF0000FF"/>
        <sz val="7.0"/>
      </rPr>
      <t>B</t>
    </r>
    <r>
      <rPr>
        <b/>
        <i/>
        <color rgb="FF0000FF"/>
      </rPr>
      <t>)(T)</t>
    </r>
    <r>
      <rPr>
        <b/>
        <color rgb="FF0000FF"/>
      </rPr>
      <t xml:space="preserve">
</t>
    </r>
    <r>
      <rPr>
        <color rgb="FF222222"/>
      </rPr>
      <t xml:space="preserve">
where </t>
    </r>
    <r>
      <rPr>
        <b/>
        <color rgb="FF222222"/>
      </rPr>
      <t>k</t>
    </r>
    <r>
      <rPr>
        <b/>
        <color rgb="FF222222"/>
        <sz val="7.0"/>
      </rPr>
      <t>B</t>
    </r>
    <r>
      <rPr>
        <color rgb="FF222222"/>
      </rPr>
      <t xml:space="preserve"> is the </t>
    </r>
    <r>
      <rPr>
        <b/>
        <color rgb="FF222222"/>
      </rPr>
      <t xml:space="preserve">Botlzmann constant </t>
    </r>
    <r>
      <rPr>
        <color rgb="FF222222"/>
      </rPr>
      <t>(1.38e–23 J/K). From the equation, we can see that the average kinetic energy of a gas particle is proportional to the absolute temperature of the gas (in kelvins), and it is the same for ALL gases at a given temperature, irrespective of the chemical identity or atomic mass.</t>
    </r>
  </si>
  <si>
    <t>Maxwell–
Boltzmann
Distribution Curve</t>
  </si>
  <si>
    <t>temperature
of a molecule
(in kelvins)</t>
  </si>
  <si>
    <t>speed
of the molecule</t>
  </si>
  <si>
    <r>
      <rPr>
        <i/>
        <color rgb="FF222222"/>
        <sz val="8.0"/>
      </rPr>
      <t xml:space="preserve">(also essentially the same explanation as above, since Kinetic Energy and speed are directly proporitonal)
</t>
    </r>
    <r>
      <rPr>
        <i val="0"/>
        <color rgb="FF222222"/>
      </rPr>
      <t xml:space="preserve">As shown in a </t>
    </r>
    <r>
      <rPr>
        <b/>
        <i val="0"/>
        <color rgb="FF222222"/>
      </rPr>
      <t xml:space="preserve">Maxwell–Boltzmann distribution curve </t>
    </r>
    <r>
      <rPr>
        <i val="0"/>
        <color rgb="FF222222"/>
      </rPr>
      <t>and the equation</t>
    </r>
    <r>
      <rPr>
        <b/>
        <i val="0"/>
        <color rgb="FF222222"/>
      </rPr>
      <t xml:space="preserve"> </t>
    </r>
    <r>
      <rPr>
        <i val="0"/>
        <color rgb="FF222222"/>
      </rPr>
      <t>for</t>
    </r>
    <r>
      <rPr>
        <b/>
        <i val="0"/>
        <color rgb="FF222222"/>
      </rPr>
      <t xml:space="preserve"> Root-Mean-Square Speed (</t>
    </r>
    <r>
      <rPr>
        <b/>
        <i/>
        <color rgb="FF222222"/>
      </rPr>
      <t>u</t>
    </r>
    <r>
      <rPr>
        <b/>
        <i/>
        <color rgb="FF222222"/>
        <sz val="6.0"/>
      </rPr>
      <t>rms</t>
    </r>
    <r>
      <rPr>
        <b/>
        <i/>
        <color rgb="FF222222"/>
      </rPr>
      <t xml:space="preserve">):
</t>
    </r>
    <r>
      <rPr>
        <i val="0"/>
        <color rgb="FF222222"/>
      </rPr>
      <t xml:space="preserve">molecules at higher temperatures move at faster speeds.
</t>
    </r>
    <r>
      <rPr>
        <i/>
        <color rgb="FF0000FF"/>
        <sz val="9.0"/>
        <u/>
      </rPr>
      <t>http://www.entropy-book.com/wp-content/uploads/2013/10/Fig.-3-graph-hot-cold-correct.jpg</t>
    </r>
  </si>
  <si>
    <t>molar mass
of a molecule</t>
  </si>
  <si>
    <r>
      <rPr>
        <color rgb="FF222222"/>
      </rPr>
      <t xml:space="preserve">As shown in a </t>
    </r>
    <r>
      <rPr>
        <b/>
        <color rgb="FF222222"/>
      </rPr>
      <t>Maxwell–Boltzmann distribution curve</t>
    </r>
    <r>
      <rPr>
        <color rgb="FF222222"/>
      </rPr>
      <t xml:space="preserve"> and the equation for </t>
    </r>
    <r>
      <rPr>
        <b/>
        <color rgb="FF222222"/>
      </rPr>
      <t>Root-Mean-Square Speed (</t>
    </r>
    <r>
      <rPr>
        <b/>
        <i/>
        <color rgb="FF222222"/>
      </rPr>
      <t>u</t>
    </r>
    <r>
      <rPr>
        <b/>
        <i/>
        <color rgb="FF222222"/>
        <sz val="6.0"/>
      </rPr>
      <t>rms</t>
    </r>
    <r>
      <rPr>
        <b/>
        <color rgb="FF222222"/>
      </rPr>
      <t xml:space="preserve">):
</t>
    </r>
    <r>
      <rPr>
        <color rgb="FF222222"/>
      </rPr>
      <t xml:space="preserve">the larger a molecule is, the slower they move. For example, a Helium gas particle (which has a molar mass of 4 g/mol) will move faster than Xenon gas particle (which has a molar mass of 131.3 g/mol) because Helium is lighter in weight.
</t>
    </r>
    <r>
      <rPr>
        <i/>
        <color rgb="FF0000FF"/>
        <sz val="9.0"/>
        <u/>
      </rPr>
      <t>http://www.entropy-book.com/wp-content/uploads/2013/10/Fig.-3-graph-hot-cold-correct.jpg</t>
    </r>
  </si>
  <si>
    <t>Graham's Law of Diffusion &amp; Effusion</t>
  </si>
  <si>
    <t>rate of diffusion/effusion
of that molecule</t>
  </si>
  <si>
    <r>
      <rPr>
        <color rgb="FF222222"/>
      </rPr>
      <t xml:space="preserve">As shown by </t>
    </r>
    <r>
      <rPr>
        <b/>
        <color rgb="FF222222"/>
      </rPr>
      <t xml:space="preserve">Graham's Law of Diffusion and Effusion:
</t>
    </r>
    <r>
      <rPr>
        <b/>
        <i/>
        <color rgb="FF0000FF"/>
      </rPr>
      <t>r</t>
    </r>
    <r>
      <rPr>
        <b/>
        <i/>
        <color rgb="FF0000FF"/>
        <sz val="6.0"/>
      </rPr>
      <t>1</t>
    </r>
    <r>
      <rPr>
        <b/>
        <i/>
        <color rgb="FF0000FF"/>
      </rPr>
      <t xml:space="preserve"> / r</t>
    </r>
    <r>
      <rPr>
        <b/>
        <i/>
        <color rgb="FF0000FF"/>
        <sz val="6.0"/>
      </rPr>
      <t>2</t>
    </r>
    <r>
      <rPr>
        <b/>
        <i/>
        <color rgb="FF0000FF"/>
      </rPr>
      <t xml:space="preserve"> = √(M</t>
    </r>
    <r>
      <rPr>
        <b/>
        <i/>
        <color rgb="FF0000FF"/>
        <sz val="6.0"/>
      </rPr>
      <t>2</t>
    </r>
    <r>
      <rPr>
        <b/>
        <i/>
        <color rgb="FF0000FF"/>
      </rPr>
      <t xml:space="preserve"> / M</t>
    </r>
    <r>
      <rPr>
        <b/>
        <i/>
        <color rgb="FF0000FF"/>
        <sz val="6.0"/>
      </rPr>
      <t>1</t>
    </r>
    <r>
      <rPr>
        <b/>
        <i/>
        <color rgb="FF0000FF"/>
      </rPr>
      <t xml:space="preserve">)
</t>
    </r>
    <r>
      <rPr>
        <b/>
        <i/>
        <color rgb="FF222222"/>
      </rPr>
      <t xml:space="preserve">
</t>
    </r>
    <r>
      <rPr>
        <color rgb="FF222222"/>
      </rPr>
      <t>From this equation, we can see that, mathematically, a gas that has a molar mass 4 times that of another gas will travel half as fast as the lighter gas. Conceptually, because all gas particles have the same average kinetic energy at the same temperature (KE = (1/2)mv^2), it must be true that particles with greater mass travel at a slower average speed. Since diffusion and effusion both deal with the movement of molecules, then larger molecules with larger molar masses will diffuse/effuse more slowly than smaller molecules with lighter molar masses. In other words, heavier molecule = slower speed = slower rate of diffusion/effusion.</t>
    </r>
  </si>
  <si>
    <t>Characteristics 
of an
Ideal Gas</t>
  </si>
  <si>
    <t>intermolecular interactions</t>
  </si>
  <si>
    <t>ideal gas behavior</t>
  </si>
  <si>
    <r>
      <rPr>
        <color rgb="FF222222"/>
      </rPr>
      <t xml:space="preserve">By definition, an </t>
    </r>
    <r>
      <rPr>
        <b/>
        <color rgb="FF222222"/>
      </rPr>
      <t>Ideal Gas</t>
    </r>
    <r>
      <rPr>
        <color rgb="FF222222"/>
      </rPr>
      <t xml:space="preserve"> is a gas that does NOT participate in any intermolecular interactions.</t>
    </r>
  </si>
  <si>
    <t>Characteristics
of an 
Ideal Gas</t>
  </si>
  <si>
    <t>pressure
exerted by a sample of gas</t>
  </si>
  <si>
    <r>
      <rPr>
        <color rgb="FF222222"/>
      </rPr>
      <t xml:space="preserve">As the pressure of a gas increases, the particles are pushed closer and closer together. The closer they are, the more they participate in intermolecular forces. By definition, an </t>
    </r>
    <r>
      <rPr>
        <b/>
        <color rgb="FF222222"/>
      </rPr>
      <t>Ideal Gas</t>
    </r>
    <r>
      <rPr>
        <color rgb="FF222222"/>
      </rPr>
      <t xml:space="preserve"> is a gas that does NOT participate in any intermolecular interactions. For example, oyxgen behaves more </t>
    </r>
    <r>
      <rPr>
        <i/>
        <color rgb="FF222222"/>
      </rPr>
      <t xml:space="preserve">ideally </t>
    </r>
    <r>
      <rPr>
        <color rgb="FF222222"/>
      </rPr>
      <t>when its partial pressure is 1 atm rather than at 50 atm.</t>
    </r>
  </si>
  <si>
    <r>
      <rPr>
        <color rgb="FF222222"/>
      </rPr>
      <t xml:space="preserve">As the temperature of a gas is decreased, the average speed of the gas molecules decreases and the attractive intermolecular forces become increasingly significant. By definition, an </t>
    </r>
    <r>
      <rPr>
        <b/>
        <color rgb="FF222222"/>
      </rPr>
      <t>Ideal</t>
    </r>
    <r>
      <rPr>
        <color rgb="FF222222"/>
      </rPr>
      <t xml:space="preserve"> </t>
    </r>
    <r>
      <rPr>
        <b/>
        <color rgb="FF222222"/>
      </rPr>
      <t>Gas</t>
    </r>
    <r>
      <rPr>
        <color rgb="FF222222"/>
      </rPr>
      <t xml:space="preserve"> is a gas that does NOT participate in any intermolecular interactions. For example, oxygen gas behaves more ideally at 500ºK than at 200ºK.</t>
    </r>
  </si>
  <si>
    <t>volume a container 
containing a sample of gas</t>
  </si>
  <si>
    <r>
      <rPr>
        <color rgb="FF222222"/>
      </rPr>
      <t xml:space="preserve">Decreasing the volume of a sample of gas makes it behave </t>
    </r>
    <r>
      <rPr>
        <i/>
        <color rgb="FF222222"/>
      </rPr>
      <t>less ideally</t>
    </r>
    <r>
      <rPr>
        <color rgb="FF222222"/>
      </rPr>
      <t xml:space="preserve"> because the individual gas particles are in closer proximity in a smaller volume. Thus, this makes them more likely to engage in intermolecular interactions. However, by definition, an </t>
    </r>
    <r>
      <rPr>
        <b/>
        <color rgb="FF222222"/>
      </rPr>
      <t>Ideal</t>
    </r>
    <r>
      <rPr>
        <color rgb="FF222222"/>
      </rPr>
      <t xml:space="preserve"> </t>
    </r>
    <r>
      <rPr>
        <b/>
        <color rgb="FF222222"/>
      </rPr>
      <t>Gas</t>
    </r>
    <r>
      <rPr>
        <color rgb="FF222222"/>
      </rPr>
      <t xml:space="preserve"> is a gas that does NOT participate in any intermolecular reactions. For example, oxygen behaves more ideally when inside a 50 L container than a 50 mL container.</t>
    </r>
  </si>
  <si>
    <t>Solutions</t>
  </si>
  <si>
    <t>dissolution</t>
  </si>
  <si>
    <r>
      <rPr>
        <rFont val="Arial"/>
        <b/>
        <color rgb="FF222222"/>
        <sz val="9.0"/>
      </rPr>
      <t>ΔS</t>
    </r>
    <r>
      <rPr>
        <rFont val="Arial"/>
        <color rgb="FF222222"/>
        <sz val="9.0"/>
      </rPr>
      <t xml:space="preserve"> 
of the SOLUTE</t>
    </r>
  </si>
  <si>
    <r>
      <rPr>
        <b/>
        <color rgb="FF222222"/>
      </rPr>
      <t>[1] Entropy</t>
    </r>
    <r>
      <rPr>
        <color rgb="FF222222"/>
      </rPr>
      <t xml:space="preserve"> ican be thought of as the measure of molecular disorder, or the number of energy microstates available to a system at a given temperature. Therefore, at constant temperature and pressure, entropy of a solute </t>
    </r>
    <r>
      <rPr>
        <i/>
        <color rgb="FF222222"/>
      </rPr>
      <t>always increases</t>
    </r>
    <r>
      <rPr>
        <color rgb="FF222222"/>
      </rPr>
      <t xml:space="preserve"> upon dissolution. For example, when NaCl dissolves into water, the rigidly ordered arrangement of the Na and Cl ions is broken up and freed from their lattice arrangment to have a greater degree of freedom to move around in different ways in the solution </t>
    </r>
    <r>
      <rPr>
        <i/>
        <color rgb="FF222222"/>
      </rPr>
      <t>(aka their energy is more distributed and their entropy increases).</t>
    </r>
  </si>
  <si>
    <r>
      <rPr>
        <rFont val="Arial"/>
        <b/>
        <color rgb="FF222222"/>
        <sz val="9.0"/>
      </rPr>
      <t>ΔS</t>
    </r>
    <r>
      <rPr>
        <rFont val="Arial"/>
        <color rgb="FF222222"/>
        <sz val="9.0"/>
      </rPr>
      <t xml:space="preserve"> 
of the SOLVENT</t>
    </r>
  </si>
  <si>
    <r>
      <rPr>
        <b/>
        <color rgb="FF222222"/>
      </rPr>
      <t>[2]</t>
    </r>
    <r>
      <rPr>
        <i/>
        <color rgb="FF222222"/>
      </rPr>
      <t xml:space="preserve"> (following up from the NaCl example from above) </t>
    </r>
    <r>
      <rPr>
        <color rgb="FF222222"/>
      </rPr>
      <t xml:space="preserve">Unlike the solute during dissolution, the solvent (such as water) becomes </t>
    </r>
    <r>
      <rPr>
        <i/>
        <color rgb="FF222222"/>
      </rPr>
      <t xml:space="preserve">more </t>
    </r>
    <r>
      <rPr>
        <color rgb="FF222222"/>
      </rPr>
      <t>restricted in its movement because it is now interacting with the ions. Thus the number of energy microstates available to water (that is, the water molecules' ability to move around in different ways) is reduced, so the entropy of water decreases.</t>
    </r>
  </si>
  <si>
    <r>
      <rPr>
        <rFont val="Arial"/>
        <b/>
        <color rgb="FF222222"/>
        <sz val="9.0"/>
      </rPr>
      <t>ΔS</t>
    </r>
    <r>
      <rPr>
        <rFont val="Arial"/>
        <color rgb="FF222222"/>
        <sz val="9.0"/>
      </rPr>
      <t xml:space="preserve"> 
of the overall system</t>
    </r>
  </si>
  <si>
    <r>
      <rPr>
        <b/>
        <color rgb="FF222222"/>
      </rPr>
      <t>[3]</t>
    </r>
    <r>
      <rPr>
        <color rgb="FF222222"/>
      </rPr>
      <t xml:space="preserve"> In the end, the increase in the entropy experienced by the dissolved solute (NaCl) is greater than the decrease in entropy experienced by the water, so the overall entropy change is positive–energy is, overall, dispersed by the dissoluation of NaCl in water. In this particular example, because of the relatively low endothermicity and relatively large positive change in entropy, this explains why NaCl spontaneously dissolves in liquid water.</t>
    </r>
  </si>
  <si>
    <t>concentration of solute
added to a solvent</t>
  </si>
  <si>
    <t>density of the solution</t>
  </si>
  <si>
    <t>As aqueous soltuions become more concentrated with solute, their densities become significantly different from that of pure water; most water-solutble solutes have molar masses signifcantly greater than that of water, so the density of the solution increases as the concentration increases. This phenomenon is related to boiling point elevation and freezing point depression.</t>
  </si>
  <si>
    <t>Solubility Product Constants</t>
  </si>
  <si>
    <t>temperature</t>
  </si>
  <si>
    <r>
      <rPr>
        <color rgb="FF222222"/>
      </rPr>
      <t xml:space="preserve">solubility product </t>
    </r>
    <r>
      <rPr>
        <b/>
        <color rgb="FF222222"/>
      </rPr>
      <t>K</t>
    </r>
    <r>
      <rPr>
        <b/>
        <i/>
        <color rgb="FF222222"/>
        <sz val="8.0"/>
      </rPr>
      <t>sp</t>
    </r>
    <r>
      <rPr>
        <i/>
        <color rgb="FF222222"/>
        <sz val="8.0"/>
      </rPr>
      <t xml:space="preserve">
</t>
    </r>
    <r>
      <rPr>
        <color rgb="FF222222"/>
      </rPr>
      <t>for non-gas solutes</t>
    </r>
  </si>
  <si>
    <r>
      <rPr>
        <color rgb="FF222222"/>
      </rPr>
      <t xml:space="preserve">Solubility product constants, </t>
    </r>
    <r>
      <rPr>
        <b/>
        <color rgb="FF222222"/>
      </rPr>
      <t>like ALL other equilibrium constants (Keq, Ka, Kb, and Kw)</t>
    </r>
    <r>
      <rPr>
        <color rgb="FF222222"/>
      </rPr>
      <t>, are temperature DEPENDENT. Generally speaking, the solubility product constant increases with increasing temperatures for non-gas solutes and decreases for gas solutes.</t>
    </r>
  </si>
  <si>
    <r>
      <rPr>
        <color rgb="FF222222"/>
      </rPr>
      <t xml:space="preserve">solubility product </t>
    </r>
    <r>
      <rPr>
        <b/>
        <color rgb="FF222222"/>
      </rPr>
      <t>K</t>
    </r>
    <r>
      <rPr>
        <b/>
        <i/>
        <color rgb="FF222222"/>
        <sz val="8.0"/>
      </rPr>
      <t>sp</t>
    </r>
    <r>
      <rPr>
        <i/>
        <color rgb="FF222222"/>
        <sz val="8.0"/>
      </rPr>
      <t xml:space="preserve">
</t>
    </r>
    <r>
      <rPr>
        <color rgb="FF222222"/>
      </rPr>
      <t>for gas solutes</t>
    </r>
  </si>
  <si>
    <t>Higher pressures favor dissolution of gas solutes, and therefore the Ksp will be larger for gases at higher pressures than at lower ones. For example, as you dive deeper into the ocean where the pressure is higher, the more nitrogen gas that will be dissovled into your blood because nitrogen gas is the main inert gas in the air we breathe. If you rise too quickly to the surface, nitrogen gas bubbles will form in your bloodstream and can damage your tissue, which is very painful and potentially fatal if not properly treated.</t>
  </si>
  <si>
    <r>
      <rPr>
        <color rgb="FF222222"/>
      </rPr>
      <t>ion product (</t>
    </r>
    <r>
      <rPr>
        <i/>
        <color rgb="FF222222"/>
      </rPr>
      <t>IP)</t>
    </r>
  </si>
  <si>
    <r>
      <rPr>
        <color rgb="FF222222"/>
      </rPr>
      <t xml:space="preserve">solubility product </t>
    </r>
    <r>
      <rPr>
        <b/>
        <color rgb="FF222222"/>
      </rPr>
      <t>K</t>
    </r>
    <r>
      <rPr>
        <b/>
        <i/>
        <color rgb="FF222222"/>
        <sz val="8.0"/>
      </rPr>
      <t>sp</t>
    </r>
  </si>
  <si>
    <r>
      <rPr>
        <color rgb="FF222222"/>
      </rPr>
      <t xml:space="preserve">If IP &lt; Ksp:           </t>
    </r>
    <r>
      <rPr>
        <b/>
        <color rgb="FF222222"/>
      </rPr>
      <t xml:space="preserve">unsaturated
</t>
    </r>
    <r>
      <rPr>
        <color rgb="FF222222"/>
      </rPr>
      <t xml:space="preserve">If IP = Ksp:               </t>
    </r>
    <r>
      <rPr>
        <b/>
        <color rgb="FF222222"/>
      </rPr>
      <t xml:space="preserve">saturated
</t>
    </r>
    <r>
      <rPr>
        <color rgb="FF222222"/>
      </rPr>
      <t xml:space="preserve">If Ksp &lt; IP:     </t>
    </r>
    <r>
      <rPr>
        <b/>
        <color rgb="FF222222"/>
      </rPr>
      <t>supersaturated</t>
    </r>
  </si>
  <si>
    <t>•  when IP &lt; Ksp, the solution is unsaturated, and the solute will continue to dissolve
•  when IP = Ksp, the solution is saturated, and the solution is at equilibrium (ΔG = 0)
•  when IP &gt; Ksp, the solution is supersaturated, and precipitation will occur</t>
  </si>
  <si>
    <t>formation of complex ions</t>
  </si>
  <si>
    <t>solubility of a salt (containing the same metal)
in solution</t>
  </si>
  <si>
    <r>
      <rPr>
        <color rgb="FF222222"/>
      </rPr>
      <t xml:space="preserve">The formation of </t>
    </r>
    <r>
      <rPr>
        <b/>
        <color rgb="FF222222"/>
      </rPr>
      <t>complex</t>
    </r>
    <r>
      <rPr>
        <color rgb="FF222222"/>
      </rPr>
      <t xml:space="preserve"> </t>
    </r>
    <r>
      <rPr>
        <b/>
        <color rgb="FF222222"/>
      </rPr>
      <t>ions</t>
    </r>
    <r>
      <rPr>
        <color rgb="FF222222"/>
      </rPr>
      <t xml:space="preserve"> increases the solubility of a salt in solution. Because a complex ion contains multiple polar bonds between the ligands and the central metal ion (</t>
    </r>
    <r>
      <rPr>
        <i/>
        <color rgb="FF222222"/>
      </rPr>
      <t>based on the definition of a complex ion)</t>
    </r>
    <r>
      <rPr>
        <color rgb="FF222222"/>
      </rPr>
      <t>, it should be able to engage in a very large amount of dipole-dipole interactions. This stabilizes the dissolution of the complex ion. The end result is that such complexes tend to have VERY high Ksp values, termed "Kf" to represent the formation or stability constant of the complex in solution. The very high Kf value of the complex ion is significantly larger than the Ksp of the salt providing the metal ion to the complex, which partially explains why the initial dissolution of the salt is the rate-limiting step of complex ion formation. As an amount of metal ion is being used up to form the complex ion itself, the dissociation reaction of the salt shifts to the right, providing more metal for complex ion formation.</t>
    </r>
  </si>
  <si>
    <t>The Common Ion Effect</t>
  </si>
  <si>
    <r>
      <rPr>
        <color rgb="FF222222"/>
      </rPr>
      <t xml:space="preserve">concentration of a solution
with a constituent ion of the salt being dissolved </t>
    </r>
    <r>
      <rPr>
        <i/>
        <color rgb="FF222222"/>
      </rPr>
      <t>(aka, the concentration of common ions)</t>
    </r>
  </si>
  <si>
    <t>solubility of the salt</t>
  </si>
  <si>
    <r>
      <rPr>
        <color rgb="FF222222"/>
      </rPr>
      <t xml:space="preserve">The solubility of a salt is considerably reduced when it is dissolved in a solution that already contains one of its constituent salts as compared to its solubility in a pure solvent. This reduction in molar solubility is called the </t>
    </r>
    <r>
      <rPr>
        <b/>
        <color rgb="FF222222"/>
      </rPr>
      <t>Common Ion Effect</t>
    </r>
    <r>
      <rPr>
        <color rgb="FF222222"/>
      </rPr>
      <t xml:space="preserve">, which is really just </t>
    </r>
    <r>
      <rPr>
        <b/>
        <color rgb="FF222222"/>
      </rPr>
      <t>Le Châlier's Principle</t>
    </r>
    <r>
      <rPr>
        <color rgb="FF222222"/>
      </rPr>
      <t xml:space="preserve"> in action. For example, if a salt such as NaBr is dissolved into water already containing Na+ ions (from some other salt, perhaps NaCl), the solution will dissolve </t>
    </r>
    <r>
      <rPr>
        <i/>
        <color rgb="FF222222"/>
      </rPr>
      <t>less</t>
    </r>
    <r>
      <rPr>
        <color rgb="FF222222"/>
      </rPr>
      <t xml:space="preserve"> NaBr than would an equal amount of pure water. Because the solution already contains one of the constituent ions from the products side of the dissiociation of NaBr, the system will shift toward the left side, reforming solid NaBr. As a result, the molar solubility of the solid is reduced, and less of the solid dissolves in the solution (although Ksp remains constant because.... Ksp... is dependent... only on... temperature)</t>
    </r>
  </si>
  <si>
    <t>Raoult's Law</t>
  </si>
  <si>
    <r>
      <rPr>
        <color rgb="FF222222"/>
      </rPr>
      <t xml:space="preserve">concentration of
(volatile) </t>
    </r>
    <r>
      <rPr>
        <b/>
        <color rgb="FF222222"/>
      </rPr>
      <t>solute</t>
    </r>
    <r>
      <rPr>
        <color rgb="FF222222"/>
      </rPr>
      <t xml:space="preserve">
added to a solvent</t>
    </r>
  </si>
  <si>
    <r>
      <rPr>
        <color rgb="FF222222"/>
      </rPr>
      <t xml:space="preserve">vapor pressure
of the solvent
</t>
    </r>
    <r>
      <rPr>
        <i/>
        <color rgb="FF222222"/>
        <sz val="8.0"/>
      </rPr>
      <t>(in ideal solutions)</t>
    </r>
  </si>
  <si>
    <r>
      <rPr>
        <color rgb="FF222222"/>
      </rPr>
      <t xml:space="preserve">As demonstrated by </t>
    </r>
    <r>
      <rPr>
        <b/>
        <color rgb="FF222222"/>
      </rPr>
      <t xml:space="preserve">Raoult's Law:
</t>
    </r>
    <r>
      <rPr>
        <b/>
        <i/>
        <color rgb="FF0000FF"/>
      </rPr>
      <t>P</t>
    </r>
    <r>
      <rPr>
        <b/>
        <i/>
        <color rgb="FF0000FF"/>
        <sz val="6.0"/>
      </rPr>
      <t>A</t>
    </r>
    <r>
      <rPr>
        <b/>
        <i/>
        <color rgb="FF0000FF"/>
      </rPr>
      <t xml:space="preserve"> = X</t>
    </r>
    <r>
      <rPr>
        <b/>
        <i/>
        <color rgb="FF0000FF"/>
        <sz val="6.0"/>
      </rPr>
      <t xml:space="preserve">A </t>
    </r>
    <r>
      <rPr>
        <b/>
        <i/>
        <color rgb="FF0000FF"/>
      </rPr>
      <t>Pº</t>
    </r>
    <r>
      <rPr>
        <b/>
        <i/>
        <color rgb="FF0000FF"/>
        <sz val="6.0"/>
      </rPr>
      <t>A</t>
    </r>
    <r>
      <rPr>
        <b/>
        <i/>
        <color rgb="FF0000FF"/>
      </rPr>
      <t xml:space="preserve">
</t>
    </r>
    <r>
      <rPr>
        <b/>
        <i/>
        <color rgb="FF222222"/>
      </rPr>
      <t xml:space="preserve">
</t>
    </r>
    <r>
      <rPr>
        <i/>
        <color rgb="FF222222"/>
      </rPr>
      <t xml:space="preserve">where </t>
    </r>
    <r>
      <rPr>
        <b/>
        <i/>
        <color rgb="FF222222"/>
      </rPr>
      <t>P</t>
    </r>
    <r>
      <rPr>
        <b/>
        <i/>
        <color rgb="FF222222"/>
        <sz val="6.0"/>
      </rPr>
      <t>A</t>
    </r>
    <r>
      <rPr>
        <i/>
        <color rgb="FF222222"/>
      </rPr>
      <t xml:space="preserve"> is the vapor pressure of solvent A when solutes are present, </t>
    </r>
    <r>
      <rPr>
        <b/>
        <i/>
        <color rgb="FF222222"/>
      </rPr>
      <t>X</t>
    </r>
    <r>
      <rPr>
        <b/>
        <i/>
        <color rgb="FF222222"/>
        <sz val="6.0"/>
      </rPr>
      <t>A</t>
    </r>
    <r>
      <rPr>
        <i/>
        <color rgb="FF222222"/>
      </rPr>
      <t xml:space="preserve"> is the mole fraction of the sol</t>
    </r>
    <r>
      <rPr>
        <i/>
        <color rgb="FF222222"/>
        <u/>
      </rPr>
      <t>vent</t>
    </r>
    <r>
      <rPr>
        <i/>
        <color rgb="FF222222"/>
      </rPr>
      <t xml:space="preserve"> A in the solution, and </t>
    </r>
    <r>
      <rPr>
        <b/>
        <i/>
        <color rgb="FF222222"/>
      </rPr>
      <t>Pº</t>
    </r>
    <r>
      <rPr>
        <b/>
        <i/>
        <color rgb="FF222222"/>
        <sz val="6.0"/>
      </rPr>
      <t>A</t>
    </r>
    <r>
      <rPr>
        <i/>
        <color rgb="FF222222"/>
      </rPr>
      <t xml:space="preserve"> is the vapor pressure of solvent A in its pure state.</t>
    </r>
    <r>
      <rPr>
        <b/>
        <i/>
        <color rgb="FF222222"/>
      </rPr>
      <t xml:space="preserve">  </t>
    </r>
    <r>
      <rPr>
        <color rgb="FF222222"/>
      </rPr>
      <t xml:space="preserve">As more solute is added to the solvent, the mole fraction of solvent is decreased, causing the vapor pressure of the solvent to decrease proportionately.
Raoult's Law explains the phenomenon of </t>
    </r>
    <r>
      <rPr>
        <b/>
        <color rgb="FF222222"/>
      </rPr>
      <t>Vapor Pressure Depression</t>
    </r>
    <r>
      <rPr>
        <color rgb="FF222222"/>
      </rPr>
      <t>.</t>
    </r>
  </si>
  <si>
    <r>
      <rPr>
        <color rgb="FF222222"/>
      </rPr>
      <t xml:space="preserve">concentration of
(volatile) </t>
    </r>
    <r>
      <rPr>
        <b/>
        <color rgb="FF222222"/>
      </rPr>
      <t>solute</t>
    </r>
    <r>
      <rPr>
        <color rgb="FF222222"/>
      </rPr>
      <t xml:space="preserve">
added to a solvent</t>
    </r>
  </si>
  <si>
    <r>
      <rPr>
        <color rgb="FF222222"/>
      </rPr>
      <t xml:space="preserve">boiling point
of the solvent
</t>
    </r>
    <r>
      <rPr>
        <i/>
        <color rgb="FF222222"/>
        <sz val="9.0"/>
      </rPr>
      <t>(in ideal solutions)</t>
    </r>
  </si>
  <si>
    <r>
      <rPr>
        <color rgb="FF222222"/>
      </rPr>
      <t xml:space="preserve">Recall that the </t>
    </r>
    <r>
      <rPr>
        <b/>
        <color rgb="FF222222"/>
      </rPr>
      <t>boiling point</t>
    </r>
    <r>
      <rPr>
        <color rgb="FF222222"/>
      </rPr>
      <t xml:space="preserve"> is the temperature at which vapor pressure of the liquid equals ambient (incident) pressure. Thus, vapor pressure depression goes hand in hand with </t>
    </r>
    <r>
      <rPr>
        <b/>
        <color rgb="FF222222"/>
      </rPr>
      <t>Boiling Point Elevation</t>
    </r>
    <r>
      <rPr>
        <color rgb="FF222222"/>
      </rPr>
      <t>;  the lowering of a solution's vapor pressure would mean that a higher temperature is required to match atmospheric pressure, thereby raising the boiling point. For example, salt water boils at a higher temperature than pure water due to the concentration of solute (NaCl) added to the water.</t>
    </r>
  </si>
  <si>
    <r>
      <rPr>
        <color rgb="FF222222"/>
      </rPr>
      <t xml:space="preserve">concentration of
(volatile) </t>
    </r>
    <r>
      <rPr>
        <b/>
        <color rgb="FF222222"/>
      </rPr>
      <t>solute</t>
    </r>
    <r>
      <rPr>
        <color rgb="FF222222"/>
      </rPr>
      <t xml:space="preserve">
added to a solvent</t>
    </r>
  </si>
  <si>
    <r>
      <rPr>
        <color rgb="FF222222"/>
      </rPr>
      <t xml:space="preserve">freezing point
of the solvent
</t>
    </r>
    <r>
      <rPr>
        <i/>
        <color rgb="FF222222"/>
        <sz val="9.0"/>
      </rPr>
      <t>(in ideal solutions)</t>
    </r>
  </si>
  <si>
    <t>The presence of solute particles in a solution interferes with the formation of the lattice arrangement of solvent molecules associated with the solid state. Thus, a greater amount of energy must be removed from the solution (resulting in a lower temperature) in order for the solution to solidify. For example, pure water freezes at 0ºC, but for every mole of solute dissovled in 1 kg of water, the freezing point is lowered by 1.86ºC. This effect is the explanation for why we salt icy roads in the winter.</t>
  </si>
  <si>
    <r>
      <rPr>
        <color rgb="FF222222"/>
      </rPr>
      <t xml:space="preserve">concentration of
(volatile) </t>
    </r>
    <r>
      <rPr>
        <b/>
        <color rgb="FF222222"/>
      </rPr>
      <t>solute</t>
    </r>
    <r>
      <rPr>
        <color rgb="FF222222"/>
      </rPr>
      <t xml:space="preserve">
added to a solvent</t>
    </r>
  </si>
  <si>
    <r>
      <rPr>
        <color rgb="FF222222"/>
      </rPr>
      <t xml:space="preserve">evaporation rate
of solvent
</t>
    </r>
    <r>
      <rPr>
        <i/>
        <color rgb="FF222222"/>
        <sz val="8.0"/>
      </rPr>
      <t>(in ideal solutions)</t>
    </r>
  </si>
  <si>
    <r>
      <rPr>
        <color rgb="FF222222"/>
      </rPr>
      <t xml:space="preserve">Examining </t>
    </r>
    <r>
      <rPr>
        <b/>
        <color rgb="FF222222"/>
      </rPr>
      <t xml:space="preserve">Raoult's Law </t>
    </r>
    <r>
      <rPr>
        <color rgb="FF222222"/>
      </rPr>
      <t>on a molecular level,</t>
    </r>
    <r>
      <rPr>
        <b/>
        <color rgb="FF222222"/>
      </rPr>
      <t xml:space="preserve"> </t>
    </r>
    <r>
      <rPr>
        <color rgb="FF222222"/>
      </rPr>
      <t>the presence of the solute molecules can block the evaporation of solvent molecules also.</t>
    </r>
  </si>
  <si>
    <r>
      <rPr>
        <color rgb="FF222222"/>
      </rPr>
      <t xml:space="preserve">concentration of
(volatile) </t>
    </r>
    <r>
      <rPr>
        <b/>
        <color rgb="FF222222"/>
      </rPr>
      <t>solute</t>
    </r>
    <r>
      <rPr>
        <color rgb="FF222222"/>
      </rPr>
      <t xml:space="preserve">
added to a solvent</t>
    </r>
  </si>
  <si>
    <t>condensation rate
of the solvent</t>
  </si>
  <si>
    <t>NONE</t>
  </si>
  <si>
    <r>
      <rPr>
        <color rgb="FF222222"/>
      </rPr>
      <t xml:space="preserve">The condensation rate of a solvent is </t>
    </r>
    <r>
      <rPr>
        <i/>
        <color rgb="FF222222"/>
      </rPr>
      <t>unaffected</t>
    </r>
    <r>
      <rPr>
        <color rgb="FF222222"/>
      </rPr>
      <t xml:space="preserve"> by the presence of solute particles in solution.</t>
    </r>
  </si>
  <si>
    <t>van't Hoff factor</t>
  </si>
  <si>
    <r>
      <rPr>
        <color rgb="FF222222"/>
      </rPr>
      <t xml:space="preserve">number of particles into which a compound dissociaties in a solution
</t>
    </r>
    <r>
      <rPr>
        <i/>
        <color rgb="FF222222"/>
      </rPr>
      <t xml:space="preserve">(aka, the </t>
    </r>
    <r>
      <rPr>
        <b/>
        <i/>
        <color rgb="FF222222"/>
      </rPr>
      <t>van' Hoff factor</t>
    </r>
    <r>
      <rPr>
        <color rgb="FF222222"/>
      </rPr>
      <t>)</t>
    </r>
  </si>
  <si>
    <t>•    boiling point elevation
•  freezing point depression
•  melting point depression</t>
  </si>
  <si>
    <r>
      <rPr>
        <color rgb="FF222222"/>
      </rPr>
      <t xml:space="preserve">As shown by the equations for </t>
    </r>
    <r>
      <rPr>
        <b/>
        <color rgb="FF222222"/>
      </rPr>
      <t>Boiling Point Elevation</t>
    </r>
    <r>
      <rPr>
        <color rgb="FF222222"/>
      </rPr>
      <t xml:space="preserve"> and </t>
    </r>
    <r>
      <rPr>
        <b/>
        <color rgb="FF222222"/>
      </rPr>
      <t xml:space="preserve">Freezing Point Depression:
</t>
    </r>
    <r>
      <rPr>
        <b/>
        <i/>
        <color rgb="FF0000FF"/>
      </rPr>
      <t>ΔT</t>
    </r>
    <r>
      <rPr>
        <b/>
        <i/>
        <color rgb="FF0000FF"/>
        <sz val="6.0"/>
      </rPr>
      <t>b</t>
    </r>
    <r>
      <rPr>
        <b/>
        <i/>
        <color rgb="FF0000FF"/>
      </rPr>
      <t xml:space="preserve">  = i K</t>
    </r>
    <r>
      <rPr>
        <b/>
        <i/>
        <color rgb="FF0000FF"/>
        <sz val="6.0"/>
      </rPr>
      <t>b</t>
    </r>
    <r>
      <rPr>
        <b/>
        <i/>
        <color rgb="FF0000FF"/>
      </rPr>
      <t xml:space="preserve"> m</t>
    </r>
    <r>
      <rPr>
        <b/>
        <i/>
        <color rgb="FF222222"/>
      </rPr>
      <t xml:space="preserve">     </t>
    </r>
    <r>
      <rPr>
        <color rgb="FF222222"/>
      </rPr>
      <t xml:space="preserve">and     </t>
    </r>
    <r>
      <rPr>
        <b/>
        <i/>
        <color rgb="FF0000FF"/>
      </rPr>
      <t>ΔT</t>
    </r>
    <r>
      <rPr>
        <b/>
        <i/>
        <color rgb="FF0000FF"/>
        <sz val="6.0"/>
      </rPr>
      <t>f</t>
    </r>
    <r>
      <rPr>
        <b/>
        <i/>
        <color rgb="FF0000FF"/>
      </rPr>
      <t xml:space="preserve">  = i K</t>
    </r>
    <r>
      <rPr>
        <b/>
        <i/>
        <color rgb="FF0000FF"/>
        <sz val="6.0"/>
      </rPr>
      <t>f</t>
    </r>
    <r>
      <rPr>
        <b/>
        <i/>
        <color rgb="FF0000FF"/>
      </rPr>
      <t xml:space="preserve"> m</t>
    </r>
    <r>
      <rPr>
        <b/>
        <i/>
        <color rgb="FF222222"/>
      </rPr>
      <t xml:space="preserve">
</t>
    </r>
    <r>
      <rPr>
        <color rgb="FF222222"/>
      </rPr>
      <t xml:space="preserve">where ΔTb is the increase in boiling point and ΔTf is freezing point depression. The variable </t>
    </r>
    <r>
      <rPr>
        <i/>
        <color rgb="FF222222"/>
      </rPr>
      <t>i</t>
    </r>
    <r>
      <rPr>
        <color rgb="FF222222"/>
      </rPr>
      <t xml:space="preserve"> is the van't Hoff factor, which corresponds to the number of particles into which a compound dissociates in solution. For example, </t>
    </r>
    <r>
      <rPr>
        <i/>
        <color rgb="FF222222"/>
      </rPr>
      <t>i = 2</t>
    </r>
    <r>
      <rPr>
        <color rgb="FF222222"/>
      </rPr>
      <t xml:space="preserve"> for NaCl because each formula unit of NaCl dissociates into two particles–a sodium ion and a chloride ion–when it dissolves. Covalent molecules such as glucose do not readily dissociate in water and thus have </t>
    </r>
    <r>
      <rPr>
        <i/>
        <color rgb="FF222222"/>
      </rPr>
      <t>i</t>
    </r>
    <r>
      <rPr>
        <color rgb="FF222222"/>
      </rPr>
      <t xml:space="preserve"> values of 1.</t>
    </r>
    <r>
      <rPr>
        <i/>
        <color rgb="FF222222"/>
      </rPr>
      <t xml:space="preserve"> </t>
    </r>
    <r>
      <rPr>
        <color rgb="FF222222"/>
      </rPr>
      <t xml:space="preserve">The larger the value of </t>
    </r>
    <r>
      <rPr>
        <i/>
        <color rgb="FF222222"/>
      </rPr>
      <t>i</t>
    </r>
    <r>
      <rPr>
        <color rgb="FF222222"/>
      </rPr>
      <t>, the larger the boiling point elevation or the larger the freezing point depression.</t>
    </r>
  </si>
  <si>
    <t>Osmotic Pressure</t>
  </si>
  <si>
    <t>• molarity of a solution
• temperature
• the van't Hoff factor</t>
  </si>
  <si>
    <t>osmotic pressure</t>
  </si>
  <si>
    <r>
      <rPr>
        <b val="0"/>
        <color rgb="FF222222"/>
      </rPr>
      <t xml:space="preserve">As shown by the equation for </t>
    </r>
    <r>
      <rPr>
        <b/>
        <color rgb="FF222222"/>
      </rPr>
      <t xml:space="preserve">Osmotic Pressure:
</t>
    </r>
    <r>
      <rPr>
        <rFont val="Times New Roman"/>
        <b/>
        <color rgb="FF0000FF"/>
      </rPr>
      <t xml:space="preserve">Π = </t>
    </r>
    <r>
      <rPr>
        <rFont val="Times New Roman"/>
        <b/>
        <i/>
        <color rgb="FF0000FF"/>
      </rPr>
      <t>iM</t>
    </r>
    <r>
      <rPr>
        <rFont val="Times New Roman"/>
        <b/>
        <color rgb="FF0000FF"/>
      </rPr>
      <t xml:space="preserve">RT
</t>
    </r>
    <r>
      <rPr>
        <b/>
        <color rgb="FF222222"/>
      </rPr>
      <t xml:space="preserve">
</t>
    </r>
    <r>
      <rPr>
        <b val="0"/>
        <i/>
        <color rgb="FF222222"/>
      </rPr>
      <t xml:space="preserve">where </t>
    </r>
    <r>
      <rPr>
        <rFont val="Times New Roman"/>
        <b/>
        <color rgb="FF222222"/>
      </rPr>
      <t>Π</t>
    </r>
    <r>
      <rPr>
        <b val="0"/>
        <i/>
        <color rgb="FF222222"/>
      </rPr>
      <t xml:space="preserve"> is the osmotic pressure, i is the van't Hoff factor, M is the molarity of the solution, R is the ideal gas constant, and T is the temperature.</t>
    </r>
  </si>
  <si>
    <t>Acid–Base
Chemistry</t>
  </si>
  <si>
    <r>
      <rPr>
        <color rgb="FF222222"/>
        <sz val="14.0"/>
      </rPr>
      <t>K</t>
    </r>
    <r>
      <rPr>
        <color rgb="FF222222"/>
        <sz val="9.0"/>
      </rPr>
      <t>w</t>
    </r>
  </si>
  <si>
    <r>
      <rPr>
        <b/>
        <color rgb="FF222222"/>
      </rPr>
      <t xml:space="preserve">Like ALL equilibrium constants, the value for </t>
    </r>
    <r>
      <rPr>
        <b/>
        <i/>
        <color rgb="FF222222"/>
      </rPr>
      <t>K</t>
    </r>
    <r>
      <rPr>
        <b/>
        <color rgb="FF222222"/>
      </rPr>
      <t xml:space="preserve"> is dependent ONLY on temperatur</t>
    </r>
    <r>
      <rPr>
        <b val="0"/>
        <color rgb="FF222222"/>
      </rPr>
      <t>e. The equilibrium constant Kw is no different. Isolated changes in concentration, pressure, volume, etc will NOT affect Kw. However, at different temperatures, the value for Kw changes proportionally. At temperatures above 298 K, Kw will increase; this is a direct result of the endothermic nature of the autoionization reaction.</t>
    </r>
  </si>
  <si>
    <t>pH</t>
  </si>
  <si>
    <t>pOH</t>
  </si>
  <si>
    <t>Given the fact that pH + pOH = 14, as pH increases, pOH decreases by the same amount.</t>
  </si>
  <si>
    <r>
      <rPr>
        <color rgb="FF222222"/>
        <sz val="14.0"/>
      </rPr>
      <t>[H</t>
    </r>
    <r>
      <rPr>
        <color rgb="FF222222"/>
        <sz val="8.0"/>
      </rPr>
      <t>3</t>
    </r>
    <r>
      <rPr>
        <color rgb="FF222222"/>
        <sz val="14.0"/>
      </rPr>
      <t>O+]</t>
    </r>
  </si>
  <si>
    <r>
      <rPr>
        <color rgb="FF222222"/>
      </rPr>
      <t xml:space="preserve">A </t>
    </r>
    <r>
      <rPr>
        <b/>
        <color rgb="FF222222"/>
      </rPr>
      <t>p scale</t>
    </r>
    <r>
      <rPr>
        <color rgb="FF222222"/>
      </rPr>
      <t xml:space="preserve"> is defined as the negative logarithm of the number of items. Therefore, mathematically, low pH indicates a relative excess of hydrogen ions, and the solution is acidic; high pH (or low pOH) indicates a relative excess of hydroxide ions, and the solution is basic.</t>
    </r>
  </si>
  <si>
    <t>[OH-]</t>
  </si>
  <si>
    <r>
      <rPr>
        <color rgb="FF222222"/>
        <sz val="14.0"/>
      </rPr>
      <t>K</t>
    </r>
    <r>
      <rPr>
        <color rgb="FF222222"/>
        <sz val="10.0"/>
      </rPr>
      <t>a</t>
    </r>
  </si>
  <si>
    <t>acidity (dissociation) "strength"</t>
  </si>
  <si>
    <r>
      <rPr>
        <color rgb="FF222222"/>
      </rPr>
      <t xml:space="preserve">The </t>
    </r>
    <r>
      <rPr>
        <b/>
        <color rgb="FF222222"/>
      </rPr>
      <t>strongest</t>
    </r>
    <r>
      <rPr>
        <color rgb="FF222222"/>
      </rPr>
      <t xml:space="preserve"> acids, such as HCl, have </t>
    </r>
    <r>
      <rPr>
        <b/>
        <color rgb="FF222222"/>
      </rPr>
      <t>high</t>
    </r>
    <r>
      <rPr>
        <color rgb="FF222222"/>
      </rPr>
      <t xml:space="preserve"> Ka's  </t>
    </r>
    <r>
      <rPr>
        <i/>
        <color rgb="FF222222"/>
      </rPr>
      <t>(and low K</t>
    </r>
    <r>
      <rPr>
        <i/>
        <color rgb="FF222222"/>
        <sz val="8.0"/>
      </rPr>
      <t>b</t>
    </r>
    <r>
      <rPr>
        <i/>
        <color rgb="FF222222"/>
      </rPr>
      <t>'s)</t>
    </r>
  </si>
  <si>
    <r>
      <rPr>
        <color rgb="FF222222"/>
        <sz val="14.0"/>
      </rPr>
      <t>K</t>
    </r>
    <r>
      <rPr>
        <color rgb="FF222222"/>
        <sz val="10.0"/>
      </rPr>
      <t>b</t>
    </r>
  </si>
  <si>
    <t>basicity (dissociation) "strength"</t>
  </si>
  <si>
    <r>
      <rPr>
        <color rgb="FF222222"/>
      </rPr>
      <t xml:space="preserve">The </t>
    </r>
    <r>
      <rPr>
        <b/>
        <color rgb="FF222222"/>
      </rPr>
      <t>strongest</t>
    </r>
    <r>
      <rPr>
        <color rgb="FF222222"/>
      </rPr>
      <t xml:space="preserve"> bases, such as NaOH, </t>
    </r>
    <r>
      <rPr>
        <b/>
        <color rgb="FF222222"/>
      </rPr>
      <t>have</t>
    </r>
    <r>
      <rPr>
        <color rgb="FF222222"/>
      </rPr>
      <t xml:space="preserve"> high Kb's  </t>
    </r>
    <r>
      <rPr>
        <i/>
        <color rgb="FF222222"/>
      </rPr>
      <t>(and low K</t>
    </r>
    <r>
      <rPr>
        <i/>
        <color rgb="FF222222"/>
        <sz val="8.0"/>
      </rPr>
      <t>a</t>
    </r>
    <r>
      <rPr>
        <i/>
        <color rgb="FF222222"/>
      </rPr>
      <t>'s)</t>
    </r>
  </si>
  <si>
    <r>
      <rPr>
        <color rgb="FF222222"/>
        <sz val="14.0"/>
      </rPr>
      <t>pK</t>
    </r>
    <r>
      <rPr>
        <color rgb="FF222222"/>
        <sz val="10.0"/>
      </rPr>
      <t>a</t>
    </r>
  </si>
  <si>
    <r>
      <rPr>
        <color rgb="FF222222"/>
      </rPr>
      <t xml:space="preserve">The </t>
    </r>
    <r>
      <rPr>
        <b/>
        <color rgb="FF222222"/>
      </rPr>
      <t>strongest</t>
    </r>
    <r>
      <rPr>
        <color rgb="FF222222"/>
      </rPr>
      <t xml:space="preserve"> acids, such as HCl, have </t>
    </r>
    <r>
      <rPr>
        <b/>
        <color rgb="FF222222"/>
      </rPr>
      <t>low</t>
    </r>
    <r>
      <rPr>
        <color rgb="FF222222"/>
      </rPr>
      <t xml:space="preserve"> pKa's  </t>
    </r>
    <r>
      <rPr>
        <i/>
        <color rgb="FF222222"/>
      </rPr>
      <t>(and high pK</t>
    </r>
    <r>
      <rPr>
        <i/>
        <color rgb="FF222222"/>
        <sz val="8.0"/>
      </rPr>
      <t>b</t>
    </r>
    <r>
      <rPr>
        <i/>
        <color rgb="FF222222"/>
      </rPr>
      <t>'s)</t>
    </r>
  </si>
  <si>
    <r>
      <rPr>
        <color rgb="FF222222"/>
        <sz val="14.0"/>
      </rPr>
      <t>pK</t>
    </r>
    <r>
      <rPr>
        <color rgb="FF222222"/>
        <sz val="10.0"/>
      </rPr>
      <t>b</t>
    </r>
  </si>
  <si>
    <r>
      <rPr>
        <color rgb="FF222222"/>
      </rPr>
      <t xml:space="preserve">The </t>
    </r>
    <r>
      <rPr>
        <b/>
        <color rgb="FF222222"/>
      </rPr>
      <t>strongest</t>
    </r>
    <r>
      <rPr>
        <color rgb="FF222222"/>
      </rPr>
      <t xml:space="preserve"> bases, such as NaOH, have </t>
    </r>
    <r>
      <rPr>
        <b/>
        <color rgb="FF222222"/>
      </rPr>
      <t>low</t>
    </r>
    <r>
      <rPr>
        <color rgb="FF222222"/>
      </rPr>
      <t xml:space="preserve"> pKb's  </t>
    </r>
    <r>
      <rPr>
        <i/>
        <color rgb="FF222222"/>
      </rPr>
      <t>(and high pK</t>
    </r>
    <r>
      <rPr>
        <i/>
        <color rgb="FF222222"/>
        <sz val="8.0"/>
      </rPr>
      <t>a</t>
    </r>
    <r>
      <rPr>
        <i/>
        <color rgb="FF222222"/>
      </rPr>
      <t>'s)</t>
    </r>
  </si>
  <si>
    <t>electronegative elements positioned near an acidic proton</t>
  </si>
  <si>
    <r>
      <rPr>
        <color rgb="FF222222"/>
        <sz val="10.0"/>
      </rPr>
      <t xml:space="preserve">One important theme for acid strength is the </t>
    </r>
    <r>
      <rPr>
        <b/>
        <color rgb="FF222222"/>
        <sz val="10.0"/>
      </rPr>
      <t>Effect of Induction.</t>
    </r>
    <r>
      <rPr>
        <color rgb="FF222222"/>
        <sz val="10.0"/>
      </rPr>
      <t xml:space="preserve"> Electronegative elements positioned near an acidic proton increase acid strength by pulling electron density out of the bond holding the acidic proton. This weakens proton bonding and facilitates dissociation. Thus, acids that have electronegative elements nearer to acidic hydrogens are stronger than those that do not.
</t>
    </r>
    <r>
      <rPr>
        <i/>
        <color rgb="FF0000FF"/>
        <sz val="9.0"/>
        <u/>
      </rPr>
      <t>http://schoolbag.info/chemistry/mcat_2/mcat_2.files/image580.jpg</t>
    </r>
  </si>
  <si>
    <t>the concentrations of the conjugate pair [A-] and [HA]
while maintaining the same ratio of [A-]/[HA]</t>
  </si>
  <si>
    <t>buffering capacity</t>
  </si>
  <si>
    <r>
      <rPr>
        <color rgb="FF222222"/>
        <sz val="10.0"/>
      </rPr>
      <t xml:space="preserve">The buffering capacity is defined as the ability to which a system can resist changes in pH. According to the Henderson–Hasselbalch equation:
</t>
    </r>
    <r>
      <rPr>
        <b/>
        <color rgb="FF0000FF"/>
        <sz val="10.0"/>
      </rPr>
      <t xml:space="preserve">pH = pKa + log[A-]/[HA]
</t>
    </r>
    <r>
      <rPr>
        <color rgb="FF222222"/>
        <sz val="10.0"/>
      </rPr>
      <t xml:space="preserve">
Clearly, changing the ratio of the conjugate base to the acid will lead to a change in pH of the buffer solution. But what about changing the concentrations while maintaining a constant ratio? What would happen if the concentrations of both the acid and the conjugate base were doubled? While the pH would not change since the ratio of [A-]/[HA] is the same, the buffering capacity would in fact double. In other words, the addition of a small amount of acid or base to this system will now cause even less deviation in pH.</t>
    </r>
  </si>
  <si>
    <t>Electrochemistry</t>
  </si>
  <si>
    <t>ΔGº</t>
  </si>
  <si>
    <r>
      <rPr>
        <color rgb="FF222222"/>
        <sz val="10.0"/>
      </rPr>
      <t xml:space="preserve">• </t>
    </r>
    <r>
      <rPr>
        <color rgb="FF222222"/>
        <sz val="14.0"/>
      </rPr>
      <t xml:space="preserve"> emf
</t>
    </r>
    <r>
      <rPr>
        <color rgb="FF222222"/>
        <sz val="11.0"/>
      </rPr>
      <t xml:space="preserve">• </t>
    </r>
    <r>
      <rPr>
        <color rgb="FF222222"/>
        <sz val="14.0"/>
      </rPr>
      <t xml:space="preserve">  </t>
    </r>
    <r>
      <rPr>
        <rFont val="Times New Roman"/>
        <b/>
        <i/>
        <color rgb="FF222222"/>
        <sz val="15.0"/>
      </rPr>
      <t>Eº</t>
    </r>
    <r>
      <rPr>
        <rFont val="Times New Roman"/>
        <b/>
        <color rgb="FF222222"/>
        <sz val="9.0"/>
      </rPr>
      <t>cell</t>
    </r>
  </si>
  <si>
    <r>
      <rPr>
        <color rgb="FF222222"/>
        <sz val="10.0"/>
      </rPr>
      <t xml:space="preserve">One way to describe electrochemical cells includes the </t>
    </r>
    <r>
      <rPr>
        <b/>
        <color rgb="FF222222"/>
        <sz val="10.0"/>
      </rPr>
      <t>electromotive force (emf)</t>
    </r>
    <r>
      <rPr>
        <color rgb="FF222222"/>
        <sz val="10.0"/>
      </rPr>
      <t xml:space="preserve">, which corresponds to the voltage or electrical potential difference of the cell.
•  if the emf is +, the cell is able to release energy (–ΔG), which means it is spontaneous
•  if the emf is –, the cell must absorb energy (+ΔG), which means it is nonspontaneous
It is important to note that ΔGº and Eºcell will ALWAYS have opposite signs. </t>
    </r>
  </si>
  <si>
    <t>effectiveness of batteries</t>
  </si>
  <si>
    <t>All batteries are influenced by temperature changes. For instance, in lead–acid batteries in cars, like most galvanic cells, tend to fail the most often in cold weather.</t>
  </si>
  <si>
    <t>number of electrons exchanged during a redox reaction</t>
  </si>
  <si>
    <t>chemical change induced
in an electrolytic (+ΔG) cell</t>
  </si>
  <si>
    <t>proporitonal</t>
  </si>
  <si>
    <r>
      <rPr>
        <b/>
        <color rgb="FF222222"/>
        <sz val="10.0"/>
      </rPr>
      <t>Michael Faraday's laws</t>
    </r>
    <r>
      <rPr>
        <color rgb="FF222222"/>
        <sz val="10.0"/>
      </rPr>
      <t xml:space="preserve"> state that the liberation of gas and deposition of elements on electrodes is directly proportional to the number of moles of electrons being transferred during the oxidation–reduction reaction. Here, normality or game equivalent weights is used. These observations are proxy measurements of the amount of current flowing in a circuit.</t>
    </r>
  </si>
  <si>
    <r>
      <rPr>
        <color rgb="FF222222"/>
        <sz val="10.0"/>
      </rPr>
      <t xml:space="preserve">reduction potential, </t>
    </r>
    <r>
      <rPr>
        <color rgb="FF222222"/>
        <sz val="13.0"/>
      </rPr>
      <t xml:space="preserve"> </t>
    </r>
    <r>
      <rPr>
        <rFont val="Times New Roman"/>
        <i/>
        <color rgb="FF222222"/>
        <sz val="13.0"/>
      </rPr>
      <t xml:space="preserve">E </t>
    </r>
    <r>
      <rPr>
        <color rgb="FF222222"/>
        <sz val="9.0"/>
      </rPr>
      <t>red</t>
    </r>
  </si>
  <si>
    <r>
      <rPr>
        <color rgb="FF222222"/>
      </rPr>
      <t xml:space="preserve">tendency of a species to gain electrons and be </t>
    </r>
    <r>
      <rPr>
        <b/>
        <color rgb="FF222222"/>
      </rPr>
      <t>reduced</t>
    </r>
  </si>
  <si>
    <r>
      <rPr>
        <color rgb="FF222222"/>
        <sz val="10.0"/>
      </rPr>
      <t xml:space="preserve">The species in a reaction that will be oxidized or reduced can be determined from the </t>
    </r>
    <r>
      <rPr>
        <b/>
        <color rgb="FF222222"/>
        <sz val="10.0"/>
      </rPr>
      <t xml:space="preserve">reduction potential </t>
    </r>
    <r>
      <rPr>
        <color rgb="FF222222"/>
        <sz val="10.0"/>
      </rPr>
      <t>of each species, defined as the tendency of a species to gain electrons and to be reduced. Each species has its own intrinsic reduction potential; the more positive the potential, the greater the tendency to be reduced.</t>
    </r>
  </si>
  <si>
    <r>
      <rPr>
        <color rgb="FF222222"/>
        <sz val="10.0"/>
      </rPr>
      <t xml:space="preserve">reduction potential, </t>
    </r>
    <r>
      <rPr>
        <color rgb="FF222222"/>
        <sz val="13.0"/>
      </rPr>
      <t xml:space="preserve"> </t>
    </r>
    <r>
      <rPr>
        <rFont val="Times New Roman"/>
        <i/>
        <color rgb="FF222222"/>
        <sz val="13.0"/>
      </rPr>
      <t xml:space="preserve">E </t>
    </r>
    <r>
      <rPr>
        <color rgb="FF222222"/>
        <sz val="9.0"/>
      </rPr>
      <t>red</t>
    </r>
  </si>
  <si>
    <r>
      <rPr>
        <color rgb="FF222222"/>
      </rPr>
      <t xml:space="preserve">tendency of a species to lose electrons and be </t>
    </r>
    <r>
      <rPr>
        <b/>
        <color rgb="FF222222"/>
      </rPr>
      <t>oxidized</t>
    </r>
  </si>
  <si>
    <r>
      <rPr>
        <color rgb="FF222222"/>
        <sz val="10.0"/>
      </rPr>
      <t xml:space="preserve">Since </t>
    </r>
    <r>
      <rPr>
        <b/>
        <color rgb="FF222222"/>
        <sz val="10.0"/>
      </rPr>
      <t>reduction potential</t>
    </r>
    <r>
      <rPr>
        <color rgb="FF222222"/>
        <sz val="10.0"/>
      </rPr>
      <t xml:space="preserve"> is defined as the tendency to be reduced, a less positive Eºred means a greater tendency for oxidation to occur because oxidation and reduction are opposite processes.</t>
    </r>
  </si>
  <si>
    <t>Electromotive Force and Thermodynamics</t>
  </si>
  <si>
    <t>number of moles of electrons exchanged during a redox reaciton</t>
  </si>
  <si>
    <r>
      <rPr>
        <color rgb="FF222222"/>
        <sz val="10.0"/>
      </rPr>
      <t xml:space="preserve">Based on the equation relating </t>
    </r>
    <r>
      <rPr>
        <b/>
        <color rgb="FF222222"/>
        <sz val="10.0"/>
      </rPr>
      <t xml:space="preserve">Gibbs Free Energy </t>
    </r>
    <r>
      <rPr>
        <color rgb="FF222222"/>
        <sz val="10.0"/>
      </rPr>
      <t xml:space="preserve">and </t>
    </r>
    <r>
      <rPr>
        <b/>
        <color rgb="FF222222"/>
        <sz val="10.0"/>
      </rPr>
      <t xml:space="preserve">Electromotive Force:
</t>
    </r>
    <r>
      <rPr>
        <b/>
        <color rgb="FF0000FF"/>
        <sz val="10.0"/>
      </rPr>
      <t>ΔGº = –</t>
    </r>
    <r>
      <rPr>
        <b/>
        <i/>
        <color rgb="FF0000FF"/>
        <sz val="10.0"/>
      </rPr>
      <t xml:space="preserve">n </t>
    </r>
    <r>
      <rPr>
        <b/>
        <color rgb="FF0000FF"/>
        <sz val="10.0"/>
      </rPr>
      <t xml:space="preserve">F Eºcell
</t>
    </r>
    <r>
      <rPr>
        <color rgb="FF222222"/>
        <sz val="10.0"/>
      </rPr>
      <t xml:space="preserve">
the negative sign on the right side of the equation shows that a redox reaction that transfers more moles of electrons is more spontaneous (more negative ΔGº) than a redox reaciton that transfers less moles of electrons.</t>
    </r>
  </si>
  <si>
    <r>
      <rPr>
        <i/>
        <color rgb="FF222222"/>
        <sz val="18.0"/>
      </rPr>
      <t>K</t>
    </r>
    <r>
      <rPr>
        <i/>
        <color rgb="FF222222"/>
        <sz val="9.0"/>
      </rPr>
      <t>eq</t>
    </r>
  </si>
  <si>
    <r>
      <rPr>
        <rFont val="Times New Roman"/>
        <b/>
        <i/>
        <color rgb="FF222222"/>
        <sz val="18.0"/>
      </rPr>
      <t>Eº</t>
    </r>
    <r>
      <rPr>
        <rFont val="Times New Roman"/>
        <color rgb="FF222222"/>
        <sz val="9.0"/>
      </rPr>
      <t>cell</t>
    </r>
  </si>
  <si>
    <r>
      <rPr>
        <color rgb="FF222222"/>
        <sz val="10.0"/>
      </rPr>
      <t>•  if Keq &lt; 1, Eº</t>
    </r>
    <r>
      <rPr>
        <color rgb="FF222222"/>
        <sz val="9.0"/>
      </rPr>
      <t>cell</t>
    </r>
    <r>
      <rPr>
        <color rgb="FF222222"/>
        <sz val="10.0"/>
      </rPr>
      <t xml:space="preserve"> is negative
•   if Keq &gt; 1, Eº</t>
    </r>
    <r>
      <rPr>
        <color rgb="FF222222"/>
        <sz val="9.0"/>
      </rPr>
      <t>cell</t>
    </r>
    <r>
      <rPr>
        <color rgb="FF222222"/>
        <sz val="10.0"/>
      </rPr>
      <t xml:space="preserve"> is positive
•     if Keq = 1, Eº</t>
    </r>
    <r>
      <rPr>
        <color rgb="FF222222"/>
        <sz val="7.0"/>
      </rPr>
      <t>cell</t>
    </r>
    <r>
      <rPr>
        <color rgb="FF222222"/>
        <sz val="10.0"/>
      </rPr>
      <t xml:space="preserve"> is 0.</t>
    </r>
  </si>
  <si>
    <r>
      <rPr>
        <color rgb="FF222222"/>
        <sz val="10.0"/>
      </rPr>
      <t xml:space="preserve">By combining different equations for </t>
    </r>
    <r>
      <rPr>
        <b/>
        <color rgb="FF222222"/>
        <sz val="10.0"/>
      </rPr>
      <t xml:space="preserve">Gibbs Free Energy:
ΔGº = –n F Eºcell </t>
    </r>
    <r>
      <rPr>
        <color rgb="FF222222"/>
        <sz val="10.0"/>
      </rPr>
      <t xml:space="preserve">    and     </t>
    </r>
    <r>
      <rPr>
        <b/>
        <color rgb="FF222222"/>
        <sz val="10.0"/>
      </rPr>
      <t>ΔGº = –R</t>
    </r>
    <r>
      <rPr>
        <b/>
        <i/>
        <color rgb="FF222222"/>
        <sz val="10.0"/>
      </rPr>
      <t xml:space="preserve">T </t>
    </r>
    <r>
      <rPr>
        <b/>
        <color rgb="FF222222"/>
        <sz val="10.0"/>
      </rPr>
      <t>ln Keq</t>
    </r>
    <r>
      <rPr>
        <color rgb="FF222222"/>
        <sz val="10.0"/>
      </rPr>
      <t xml:space="preserve">     to get:
</t>
    </r>
    <r>
      <rPr>
        <b/>
        <color rgb="FF0000FF"/>
        <sz val="10.0"/>
      </rPr>
      <t>–n F Eºcell = R</t>
    </r>
    <r>
      <rPr>
        <b/>
        <i/>
        <color rgb="FF0000FF"/>
        <sz val="10.0"/>
      </rPr>
      <t>T</t>
    </r>
    <r>
      <rPr>
        <b/>
        <color rgb="FF0000FF"/>
        <sz val="10.0"/>
      </rPr>
      <t xml:space="preserve"> ln Keq</t>
    </r>
    <r>
      <rPr>
        <color rgb="FF222222"/>
        <sz val="10.0"/>
      </rPr>
      <t xml:space="preserve">
Mathematically, when the equilibrium constant </t>
    </r>
    <r>
      <rPr>
        <i/>
        <color rgb="FF222222"/>
        <sz val="10.0"/>
      </rPr>
      <t>Keq</t>
    </r>
    <r>
      <rPr>
        <color rgb="FF222222"/>
        <sz val="10.0"/>
      </rPr>
      <t xml:space="preserve"> is less than 1 (meaning that the equilibrium state favors the reactants), the Eºcell  will be negative because the natural logarithm of any number between 0 and 1 is negative. These properties are characteristic of </t>
    </r>
    <r>
      <rPr>
        <b/>
        <color rgb="FF222222"/>
        <sz val="10.0"/>
      </rPr>
      <t>Electrolytic cells</t>
    </r>
    <r>
      <rPr>
        <color rgb="FF222222"/>
        <sz val="10.0"/>
      </rPr>
      <t xml:space="preserve">, which house nonspontaneous redox reactions. Instead, if Keq is greater than 1 (meaning that the equilbrium state favors the products), the Eºcell will be positive because the natural logithm of any number greater than 1 is positive; these properties are characteristic of </t>
    </r>
    <r>
      <rPr>
        <b/>
        <color rgb="FF222222"/>
        <sz val="10.0"/>
      </rPr>
      <t xml:space="preserve">Galvanic cells, </t>
    </r>
    <r>
      <rPr>
        <color rgb="FF222222"/>
        <sz val="10.0"/>
      </rPr>
      <t xml:space="preserve">which house spontanoues redox reactions. And when Keq is equal to 1, then ln(1) is 0, so Eºcell  is 0.
</t>
    </r>
  </si>
  <si>
    <t>number of ions
present in solution
(total # of cations + anions after dissociation)</t>
  </si>
  <si>
    <t>electrical conductivity
(electrolyte strength)</t>
  </si>
  <si>
    <r>
      <rPr>
        <color rgb="FF222222"/>
      </rPr>
      <t>In comparing MgCl</t>
    </r>
    <r>
      <rPr>
        <color rgb="FF222222"/>
        <sz val="6.0"/>
      </rPr>
      <t>2</t>
    </r>
    <r>
      <rPr>
        <color rgb="FF222222"/>
      </rPr>
      <t xml:space="preserve"> and HNO</t>
    </r>
    <r>
      <rPr>
        <color rgb="FF222222"/>
        <sz val="6.0"/>
      </rPr>
      <t>3</t>
    </r>
    <r>
      <rPr>
        <color rgb="FF222222"/>
      </rPr>
      <t>, since MgCl</t>
    </r>
    <r>
      <rPr>
        <color rgb="FF222222"/>
        <sz val="6.0"/>
      </rPr>
      <t>2</t>
    </r>
    <r>
      <rPr>
        <color rgb="FF222222"/>
      </rPr>
      <t xml:space="preserve"> dissociates into 3 ions total in solution (one Mg</t>
    </r>
    <r>
      <rPr>
        <color rgb="FF222222"/>
        <sz val="6.0"/>
      </rPr>
      <t>2+</t>
    </r>
    <r>
      <rPr>
        <color rgb="FF222222"/>
      </rPr>
      <t xml:space="preserve"> and two Cl- ions), and HNO</t>
    </r>
    <r>
      <rPr>
        <color rgb="FF222222"/>
        <sz val="6.0"/>
      </rPr>
      <t>3</t>
    </r>
    <r>
      <rPr>
        <color rgb="FF222222"/>
      </rPr>
      <t xml:space="preserve"> dissociates into 2 ions total (one H+ and one NO</t>
    </r>
    <r>
      <rPr>
        <color rgb="FF222222"/>
        <sz val="6.0"/>
      </rPr>
      <t>3-</t>
    </r>
    <r>
      <rPr>
        <color rgb="FF222222"/>
      </rPr>
      <t xml:space="preserve"> ion), MgCl2 is said to have a higher electrical conductivity and is a better </t>
    </r>
    <r>
      <rPr>
        <b/>
        <color rgb="FF222222"/>
      </rPr>
      <t>electrolyte</t>
    </r>
    <r>
      <rPr>
        <color rgb="FF222222"/>
      </rPr>
      <t>.</t>
    </r>
  </si>
  <si>
    <t># of free (nonbonded) electrons</t>
  </si>
  <si>
    <t>electrical conductivity</t>
  </si>
  <si>
    <r>
      <rPr>
        <color rgb="FF222222"/>
      </rPr>
      <t xml:space="preserve">Materials such as graphite are </t>
    </r>
    <r>
      <rPr>
        <i/>
        <color rgb="FF222222"/>
      </rPr>
      <t>good</t>
    </r>
    <r>
      <rPr>
        <color rgb="FF222222"/>
      </rPr>
      <t xml:space="preserve"> electrical conductors because its structure consists of carbons that are covalently bonded to 3 other atoms (recall that cabon is tetrahedral), leaving a "sea" of free electrons that can conduct electricity. In contrast, diamond is a </t>
    </r>
    <r>
      <rPr>
        <i/>
        <color rgb="FF222222"/>
      </rPr>
      <t>poor</t>
    </r>
    <r>
      <rPr>
        <color rgb="FF222222"/>
      </rPr>
      <t xml:space="preserve"> conductor because each of its carbon atoms are bound to 4 other atoms, leaving no free electrons.</t>
    </r>
  </si>
  <si>
    <t>Spectroscopy</t>
  </si>
  <si>
    <r>
      <rPr>
        <b val="0"/>
        <i/>
        <color rgb="FF222222"/>
      </rPr>
      <t xml:space="preserve">visible region </t>
    </r>
    <r>
      <rPr>
        <b val="0"/>
        <color rgb="FF222222"/>
      </rPr>
      <t>of the electromagnetic specrum</t>
    </r>
    <r>
      <rPr>
        <b val="0"/>
        <i/>
        <color rgb="FF222222"/>
      </rPr>
      <t xml:space="preserve">
</t>
    </r>
    <r>
      <rPr>
        <b/>
        <color rgb="FFFF0000"/>
      </rPr>
      <t>R</t>
    </r>
    <r>
      <rPr>
        <b/>
        <color rgb="FFE69138"/>
      </rPr>
      <t>O</t>
    </r>
    <r>
      <rPr>
        <b/>
        <color rgb="FFFFFF00"/>
      </rPr>
      <t>Y</t>
    </r>
    <r>
      <rPr>
        <b/>
        <color rgb="FF222222"/>
      </rPr>
      <t xml:space="preserve"> </t>
    </r>
    <r>
      <rPr>
        <b/>
        <color rgb="FF6AA84F"/>
      </rPr>
      <t>G</t>
    </r>
    <r>
      <rPr>
        <b/>
        <color rgb="FF222222"/>
      </rPr>
      <t xml:space="preserve"> </t>
    </r>
    <r>
      <rPr>
        <b/>
        <color rgb="FF0000FF"/>
      </rPr>
      <t>B</t>
    </r>
    <r>
      <rPr>
        <b/>
        <color rgb="FFFF00FF"/>
      </rPr>
      <t>V</t>
    </r>
  </si>
  <si>
    <r>
      <rPr>
        <color rgb="FF222222"/>
      </rPr>
      <t xml:space="preserve">•  wavelength </t>
    </r>
    <r>
      <rPr>
        <b/>
        <color rgb="FF222222"/>
      </rPr>
      <t>λ</t>
    </r>
    <r>
      <rPr>
        <color rgb="FF222222"/>
      </rPr>
      <t xml:space="preserve">
•  frequency </t>
    </r>
    <r>
      <rPr>
        <b/>
        <color rgb="FF222222"/>
      </rPr>
      <t>ƒ</t>
    </r>
    <r>
      <rPr>
        <color rgb="FF222222"/>
      </rPr>
      <t xml:space="preserve"> and energy </t>
    </r>
    <r>
      <rPr>
        <b/>
        <i/>
        <color rgb="FF222222"/>
      </rPr>
      <t>E</t>
    </r>
  </si>
  <si>
    <r>
      <rPr>
        <color rgb="FF222222"/>
      </rPr>
      <t xml:space="preserve">•  wavelength </t>
    </r>
    <r>
      <rPr>
        <i/>
        <color rgb="FF222222"/>
      </rPr>
      <t>decreases</t>
    </r>
    <r>
      <rPr>
        <color rgb="FF222222"/>
      </rPr>
      <t xml:space="preserve"> from left to right
•  frequency &amp; energy </t>
    </r>
    <r>
      <rPr>
        <i/>
        <color rgb="FF222222"/>
      </rPr>
      <t>increases</t>
    </r>
    <r>
      <rPr>
        <color rgb="FF222222"/>
      </rPr>
      <t xml:space="preserve"> from left to right
</t>
    </r>
  </si>
  <si>
    <r>
      <rPr>
        <b/>
        <color rgb="FFFF0000"/>
      </rPr>
      <t>Red</t>
    </r>
    <r>
      <rPr>
        <color rgb="FF222222"/>
      </rPr>
      <t xml:space="preserve">    </t>
    </r>
    <r>
      <rPr>
        <b/>
        <color rgb="FFE69138"/>
      </rPr>
      <t>Orange</t>
    </r>
    <r>
      <rPr>
        <b/>
        <color rgb="FF222222"/>
      </rPr>
      <t xml:space="preserve"> </t>
    </r>
    <r>
      <rPr>
        <color rgb="FF222222"/>
      </rPr>
      <t xml:space="preserve">   </t>
    </r>
    <r>
      <rPr>
        <b/>
        <color rgb="FFFFFF00"/>
      </rPr>
      <t>Yellow</t>
    </r>
    <r>
      <rPr>
        <color rgb="FF222222"/>
      </rPr>
      <t xml:space="preserve">    </t>
    </r>
    <r>
      <rPr>
        <b/>
        <color rgb="FF6AA84F"/>
      </rPr>
      <t>Green</t>
    </r>
    <r>
      <rPr>
        <color rgb="FF222222"/>
      </rPr>
      <t xml:space="preserve">     </t>
    </r>
    <r>
      <rPr>
        <b/>
        <color rgb="FF0000FF"/>
      </rPr>
      <t xml:space="preserve">Blue </t>
    </r>
    <r>
      <rPr>
        <color rgb="FF222222"/>
      </rPr>
      <t xml:space="preserve">    </t>
    </r>
    <r>
      <rPr>
        <b/>
        <color rgb="FF9900FF"/>
      </rPr>
      <t xml:space="preserve">Violet
</t>
    </r>
    <r>
      <rPr>
        <b/>
        <color rgb="FF222222"/>
      </rPr>
      <t xml:space="preserve">700       600          575          500        450       400       </t>
    </r>
    <r>
      <rPr>
        <b/>
        <color rgb="FF222222"/>
        <sz val="8.0"/>
      </rPr>
      <t xml:space="preserve"> </t>
    </r>
    <r>
      <rPr>
        <i/>
        <color rgb="FF222222"/>
        <sz val="8.0"/>
      </rPr>
      <t>(</t>
    </r>
    <r>
      <rPr>
        <i/>
        <color rgb="FF222222"/>
        <sz val="8.0"/>
        <u/>
      </rPr>
      <t>approximate</t>
    </r>
    <r>
      <rPr>
        <i/>
        <color rgb="FF222222"/>
        <sz val="8.0"/>
      </rPr>
      <t xml:space="preserve"> wavelengths absorbed)
</t>
    </r>
    <r>
      <rPr>
        <color rgb="FF222222"/>
      </rPr>
      <t xml:space="preserve">
↑ wavelength (~700 nm)                               ↓ wavelength (~400 nm)
↓ frequency and energy                                ↑ frequency and energy                                                                        </t>
    </r>
  </si>
  <si>
    <t>wavelength absorption of a sunscreen</t>
  </si>
  <si>
    <t>ability of the sunscreen to block UV light</t>
  </si>
  <si>
    <r>
      <rPr>
        <color rgb="FF222222"/>
      </rPr>
      <t xml:space="preserve">in a </t>
    </r>
    <r>
      <rPr>
        <i/>
        <color rgb="FF222222"/>
      </rPr>
      <t>wavelength vs. absorption plot</t>
    </r>
    <r>
      <rPr>
        <color rgb="FF222222"/>
      </rPr>
      <t>, the area under the curve represents the amount of UV light a sunscreen can absorb. For a given sunscreen, more area under the curve = more effective sunscreen</t>
    </r>
  </si>
  <si>
    <t>Organic Chemistry</t>
  </si>
  <si>
    <t>Organic
Chemistry</t>
  </si>
  <si>
    <r>
      <rPr>
        <color rgb="FF222222"/>
      </rPr>
      <t xml:space="preserve">strength of bond
</t>
    </r>
    <r>
      <rPr>
        <color rgb="FF222222"/>
        <sz val="8.0"/>
      </rPr>
      <t>(single &lt; double &lt; triple)</t>
    </r>
  </si>
  <si>
    <t>vibration frequency</t>
  </si>
  <si>
    <r>
      <rPr>
        <color rgb="FF222222"/>
      </rPr>
      <t xml:space="preserve">due to combining the concept that bonds are like springs with Hooke's Law
</t>
    </r>
    <r>
      <rPr>
        <color rgb="FF0000FF"/>
        <sz val="8.0"/>
      </rPr>
      <t>https://www.youtube.com/watch?v=ETdNsO7mKXM</t>
    </r>
  </si>
  <si>
    <t>mass of atoms in a bond</t>
  </si>
  <si>
    <r>
      <rPr>
        <color rgb="FF222222"/>
      </rPr>
      <t xml:space="preserve">due to combining the concept that bonds are like springs with Hooke's Law
</t>
    </r>
    <r>
      <rPr>
        <color rgb="FF0000FF"/>
        <sz val="8.0"/>
      </rPr>
      <t>https://www.youtube.com/watch?v=ETdNsO7mKXM</t>
    </r>
  </si>
  <si>
    <t>Organic Reactions</t>
  </si>
  <si>
    <t>basicity</t>
  </si>
  <si>
    <t>leaving group</t>
  </si>
  <si>
    <t xml:space="preserve">weaker bases = better leaving groups because they can stablize extra electrons. </t>
  </si>
  <si>
    <t>presence of Electron-Withdrawing Groups</t>
  </si>
  <si>
    <t>acidity</t>
  </si>
  <si>
    <r>
      <rPr>
        <color rgb="FF222222"/>
      </rPr>
      <t xml:space="preserve">Based on the </t>
    </r>
    <r>
      <rPr>
        <b/>
        <color rgb="FF222222"/>
      </rPr>
      <t xml:space="preserve">Effect of Induction, </t>
    </r>
    <r>
      <rPr>
        <color rgb="FF222222"/>
      </rPr>
      <t xml:space="preserve">the presence of an EWG </t>
    </r>
    <r>
      <rPr>
        <i/>
        <color rgb="FF222222"/>
      </rPr>
      <t xml:space="preserve">(and especially the closer its proximimity to the acidic hydrogen), </t>
    </r>
    <r>
      <rPr>
        <color rgb="FF222222"/>
      </rPr>
      <t>results in increased acidity because the EWG stabilizes the conjugate base of that compound via resonance. In contrast, the presence of an EDG decreases acidity because it destabilizes the compound.</t>
    </r>
  </si>
  <si>
    <t>ring strain</t>
  </si>
  <si>
    <t>reactivity</t>
  </si>
  <si>
    <t>4-membered ring structures (like Beta Lactams in penicillin) are more reactive than 6-ring structures due to ring strain.</t>
  </si>
  <si>
    <t>Ultraviolet (UV) Spectroscopy</t>
  </si>
  <si>
    <t>wavenumber</t>
  </si>
  <si>
    <t>frequency</t>
  </si>
  <si>
    <r>
      <rPr>
        <b/>
        <color rgb="FF222222"/>
      </rPr>
      <t>Wavenumber</t>
    </r>
    <r>
      <rPr>
        <color rgb="FF222222"/>
      </rPr>
      <t xml:space="preserve"> (defined as 1/λ) is inversely proportional to wavelength, and directly proportional to frequency (c/λ).</t>
    </r>
  </si>
  <si>
    <r>
      <rPr>
        <color rgb="FF222222"/>
      </rPr>
      <t xml:space="preserve">extent of </t>
    </r>
    <r>
      <rPr>
        <b/>
        <color rgb="FF222222"/>
      </rPr>
      <t xml:space="preserve">conjugation
</t>
    </r>
    <r>
      <rPr>
        <color rgb="FF222222"/>
      </rPr>
      <t>within a compound</t>
    </r>
  </si>
  <si>
    <r>
      <rPr>
        <b/>
        <color rgb="FF222222"/>
      </rPr>
      <t>wavelength</t>
    </r>
    <r>
      <rPr>
        <color rgb="FF222222"/>
      </rPr>
      <t xml:space="preserve"> of maximum absorbance in UV spectroscopy</t>
    </r>
  </si>
  <si>
    <r>
      <rPr>
        <color rgb="FF222222"/>
      </rPr>
      <t xml:space="preserve">In </t>
    </r>
    <r>
      <rPr>
        <b/>
        <color rgb="FF222222"/>
      </rPr>
      <t>UV spectroscopy</t>
    </r>
    <r>
      <rPr>
        <color rgb="FF222222"/>
      </rPr>
      <t xml:space="preserve">, UV spectra are obtained by passing UV light through a sample that is usually dissolved in an inert, nonabsorbing solvent, and then recording the absorbance. The absorbance is then plotted against wavelength. The </t>
    </r>
    <r>
      <rPr>
        <b/>
        <color rgb="FF222222"/>
      </rPr>
      <t>absorbance</t>
    </r>
    <r>
      <rPr>
        <color rgb="FF222222"/>
      </rPr>
      <t xml:space="preserve"> is caused by </t>
    </r>
    <r>
      <rPr>
        <b/>
        <color rgb="FF222222"/>
      </rPr>
      <t>electronic transitions</t>
    </r>
    <r>
      <rPr>
        <color rgb="FF222222"/>
      </rPr>
      <t xml:space="preserve"> </t>
    </r>
    <r>
      <rPr>
        <b/>
        <color rgb="FF222222"/>
      </rPr>
      <t xml:space="preserve">between orbitals. </t>
    </r>
    <r>
      <rPr>
        <color rgb="FF222222"/>
      </rPr>
      <t>The biggest piece of information we get from this technique is the wavelength of the maximum absorbance, which tells us the extent of conjugation within conjugated systems:  the more conjugated the compound, the lower the energy of the transition and the greater the wavelength of absorbance.</t>
    </r>
  </si>
  <si>
    <r>
      <rPr>
        <color rgb="FF222222"/>
      </rPr>
      <t xml:space="preserve">extent of </t>
    </r>
    <r>
      <rPr>
        <b/>
        <color rgb="FF222222"/>
      </rPr>
      <t xml:space="preserve">conjugation
</t>
    </r>
    <r>
      <rPr>
        <color rgb="FF222222"/>
      </rPr>
      <t>within a compound</t>
    </r>
  </si>
  <si>
    <r>
      <rPr>
        <b/>
        <color rgb="FF222222"/>
      </rPr>
      <t>wavenumber</t>
    </r>
    <r>
      <rPr>
        <color rgb="FF222222"/>
      </rPr>
      <t xml:space="preserve"> of maximum absorbance in UV spectroscopy</t>
    </r>
  </si>
  <si>
    <r>
      <rPr>
        <color rgb="FF222222"/>
      </rPr>
      <t xml:space="preserve">By definition, </t>
    </r>
    <r>
      <rPr>
        <b/>
        <color rgb="FF222222"/>
      </rPr>
      <t>wavenumber = 1 / λ.</t>
    </r>
    <r>
      <rPr>
        <color rgb="FF222222"/>
      </rPr>
      <t xml:space="preserve"> Based on the explanation above that increased conjugation results in increased wavelength absorbance, then this means that increased conjugation will result in a lower wavenumber.</t>
    </r>
  </si>
  <si>
    <r>
      <rPr>
        <color rgb="FF222222"/>
      </rPr>
      <t xml:space="preserve">difference in energy between </t>
    </r>
    <r>
      <rPr>
        <b/>
        <color rgb="FF222222"/>
      </rPr>
      <t>LUMO</t>
    </r>
    <r>
      <rPr>
        <color rgb="FF222222"/>
      </rPr>
      <t xml:space="preserve"> and </t>
    </r>
    <r>
      <rPr>
        <b/>
        <color rgb="FF222222"/>
      </rPr>
      <t>HOMO</t>
    </r>
  </si>
  <si>
    <r>
      <rPr>
        <color rgb="FF222222"/>
      </rPr>
      <t xml:space="preserve">absorption </t>
    </r>
    <r>
      <rPr>
        <b/>
        <color rgb="FF222222"/>
      </rPr>
      <t>wavelength</t>
    </r>
  </si>
  <si>
    <r>
      <rPr>
        <b/>
        <color rgb="FF222222"/>
      </rPr>
      <t xml:space="preserve">UV spectroscopy </t>
    </r>
    <r>
      <rPr>
        <b val="0"/>
        <color rgb="FF222222"/>
      </rPr>
      <t xml:space="preserve">works because moleucles with </t>
    </r>
    <r>
      <rPr>
        <b/>
        <color rgb="FF222222"/>
      </rPr>
      <t>π</t>
    </r>
    <r>
      <rPr>
        <b val="0"/>
        <color rgb="FF222222"/>
      </rPr>
      <t xml:space="preserve">-electrons or nonbonding electrons can be </t>
    </r>
    <r>
      <rPr>
        <b/>
        <color rgb="FF222222"/>
      </rPr>
      <t>excited by UV light to higher-energy antibonding orbitals</t>
    </r>
    <r>
      <rPr>
        <b val="0"/>
        <color rgb="FF222222"/>
      </rPr>
      <t xml:space="preserve">. Molecules with a lower energy gap between </t>
    </r>
    <r>
      <rPr>
        <b/>
        <color rgb="FF222222"/>
      </rPr>
      <t>highest occupied molecular orbital (HOMO)</t>
    </r>
    <r>
      <rPr>
        <b val="0"/>
        <color rgb="FF222222"/>
      </rPr>
      <t xml:space="preserve"> and </t>
    </r>
    <r>
      <rPr>
        <b/>
        <color rgb="FF222222"/>
      </rPr>
      <t>lowest unoccupied molecular orbital (LUMO)</t>
    </r>
    <r>
      <rPr>
        <b val="0"/>
        <color rgb="FF222222"/>
      </rPr>
      <t xml:space="preserve"> are more easily excited and can absorb longer wavelengths (lower frequencies) with lower energy.
In other words, </t>
    </r>
    <r>
      <rPr>
        <b/>
        <color rgb="FF222222"/>
      </rPr>
      <t xml:space="preserve">HOMO </t>
    </r>
    <r>
      <rPr>
        <b val="0"/>
        <color rgb="FF222222"/>
      </rPr>
      <t xml:space="preserve">stands for highest occupied molecular orbital; </t>
    </r>
    <r>
      <rPr>
        <b/>
        <color rgb="FF222222"/>
      </rPr>
      <t>LUMO</t>
    </r>
    <r>
      <rPr>
        <b val="0"/>
        <color rgb="FF222222"/>
      </rPr>
      <t xml:space="preserve"> stands for lowest unoccupied molecular orbital. In UV spectroscopy, electrons are excited from the HOMO to the LUMO. The smaller difference in energy between the two, the longer the wavelengths that can be absorbed by the molecule in UV spectroscopy.</t>
    </r>
  </si>
  <si>
    <t>H–NMR Spectroscopy</t>
  </si>
  <si>
    <r>
      <rPr>
        <color rgb="FF222222"/>
      </rPr>
      <t xml:space="preserve">number of </t>
    </r>
    <r>
      <rPr>
        <i/>
        <color rgb="FF222222"/>
      </rPr>
      <t>chemically</t>
    </r>
    <r>
      <rPr>
        <color rgb="FF222222"/>
      </rPr>
      <t xml:space="preserve"> </t>
    </r>
    <r>
      <rPr>
        <i/>
        <color rgb="FF222222"/>
      </rPr>
      <t>equivalent</t>
    </r>
    <r>
      <rPr>
        <color rgb="FF222222"/>
      </rPr>
      <t xml:space="preserve"> </t>
    </r>
    <r>
      <rPr>
        <b/>
        <color rgb="FF222222"/>
      </rPr>
      <t>protons</t>
    </r>
    <r>
      <rPr>
        <color rgb="FF222222"/>
      </rPr>
      <t xml:space="preserve"> in a compound</t>
    </r>
  </si>
  <si>
    <r>
      <rPr>
        <color rgb="FF222222"/>
      </rPr>
      <t xml:space="preserve">height (or area under the curve) of the peak
produced by the protons
in an H–NMR Spectrum
</t>
    </r>
    <r>
      <rPr>
        <i/>
        <color rgb="FF222222"/>
        <sz val="9.0"/>
      </rPr>
      <t xml:space="preserve">(also known as </t>
    </r>
    <r>
      <rPr>
        <b/>
        <i/>
        <color rgb="FF222222"/>
        <sz val="9.0"/>
      </rPr>
      <t>integration</t>
    </r>
    <r>
      <rPr>
        <i/>
        <color rgb="FF222222"/>
        <sz val="9.0"/>
      </rPr>
      <t>)</t>
    </r>
  </si>
  <si>
    <r>
      <rPr>
        <b val="0"/>
        <color rgb="FF222222"/>
      </rPr>
      <t xml:space="preserve">In H–NMR, each unique group of protons has its own peak. The </t>
    </r>
    <r>
      <rPr>
        <b/>
        <color rgb="FF222222"/>
      </rPr>
      <t xml:space="preserve">integration </t>
    </r>
    <r>
      <rPr>
        <b val="0"/>
        <color rgb="FF222222"/>
      </rPr>
      <t>(area under the curve) of this peak is proportional to the number of protons contained under hte peak.</t>
    </r>
  </si>
  <si>
    <r>
      <rPr>
        <color rgb="FF222222"/>
      </rPr>
      <t xml:space="preserve">number of </t>
    </r>
    <r>
      <rPr>
        <b/>
        <color rgb="FF222222"/>
      </rPr>
      <t>electronegative</t>
    </r>
    <r>
      <rPr>
        <color rgb="FF222222"/>
      </rPr>
      <t xml:space="preserve"> atoms close in proximity to a proton (H atom)</t>
    </r>
  </si>
  <si>
    <r>
      <rPr>
        <color rgb="FF222222"/>
      </rPr>
      <t xml:space="preserve">•  </t>
    </r>
    <r>
      <rPr>
        <b/>
        <color rgb="FF222222"/>
      </rPr>
      <t>deshielding</t>
    </r>
    <r>
      <rPr>
        <color rgb="FF222222"/>
      </rPr>
      <t xml:space="preserve"> of the proton
•  distance </t>
    </r>
    <r>
      <rPr>
        <b/>
        <color rgb="FF222222"/>
      </rPr>
      <t>D</t>
    </r>
    <r>
      <rPr>
        <color rgb="FF222222"/>
      </rPr>
      <t>ownfield (to the left) in an H–NMR spectrum</t>
    </r>
  </si>
  <si>
    <r>
      <rPr>
        <b val="0"/>
        <color rgb="FF222222"/>
      </rPr>
      <t xml:space="preserve">When electronegative atoms are attached near a hydrogen (the proton), these atoms pull electron density away from the surrounding atoms, thus </t>
    </r>
    <r>
      <rPr>
        <b/>
        <color rgb="FF222222"/>
      </rPr>
      <t>deshielding</t>
    </r>
    <r>
      <rPr>
        <b val="0"/>
        <color rgb="FF222222"/>
      </rPr>
      <t xml:space="preserve"> the proton from a magnetic field. The more the proton's electron density is pulled away, the less it can "shield" itself from the applied magnetic field, resulting in a reading further downfield (to the left) in an H–NMR spectrum.</t>
    </r>
  </si>
  <si>
    <r>
      <rPr>
        <color rgb="FF222222"/>
      </rPr>
      <t xml:space="preserve">number of </t>
    </r>
    <r>
      <rPr>
        <b/>
        <color rgb="FF222222"/>
      </rPr>
      <t>electron-DONATING groups</t>
    </r>
    <r>
      <rPr>
        <color rgb="FF222222"/>
      </rPr>
      <t xml:space="preserve"> close in proximity to a proton (H atom)</t>
    </r>
  </si>
  <si>
    <r>
      <rPr>
        <color rgb="FF222222"/>
      </rPr>
      <t xml:space="preserve">•  </t>
    </r>
    <r>
      <rPr>
        <b/>
        <color rgb="FF222222"/>
      </rPr>
      <t>shielding</t>
    </r>
    <r>
      <rPr>
        <color rgb="FF222222"/>
      </rPr>
      <t xml:space="preserve"> of the proton
•  distance </t>
    </r>
    <r>
      <rPr>
        <b/>
        <color rgb="FF222222"/>
      </rPr>
      <t>Upfield</t>
    </r>
    <r>
      <rPr>
        <color rgb="FF222222"/>
      </rPr>
      <t xml:space="preserve"> (to the right) in an H–NMR spectrum</t>
    </r>
  </si>
  <si>
    <r>
      <rPr>
        <color rgb="FF222222"/>
      </rPr>
      <t xml:space="preserve">With the same reasoning as above, we know that if we had an </t>
    </r>
    <r>
      <rPr>
        <b/>
        <color rgb="FF222222"/>
      </rPr>
      <t>electron-donating group</t>
    </r>
    <r>
      <rPr>
        <color rgb="FF222222"/>
      </rPr>
      <t xml:space="preserve">, such as a silicon atom, it would help </t>
    </r>
    <r>
      <rPr>
        <b/>
        <color rgb="FF222222"/>
      </rPr>
      <t>shield</t>
    </r>
    <r>
      <rPr>
        <color rgb="FF222222"/>
      </rPr>
      <t xml:space="preserve"> the H nuclei and give it a position further upfield (to the right.</t>
    </r>
  </si>
  <si>
    <t>Separations &amp; Purifications</t>
  </si>
  <si>
    <r>
      <rPr>
        <color rgb="FF222222"/>
      </rPr>
      <t xml:space="preserve">which compound </t>
    </r>
    <r>
      <rPr>
        <color rgb="FF222222"/>
        <u/>
      </rPr>
      <t>elutes</t>
    </r>
    <r>
      <rPr>
        <color rgb="FF222222"/>
      </rPr>
      <t xml:space="preserve"> </t>
    </r>
    <r>
      <rPr>
        <i/>
        <color rgb="FF222222"/>
      </rPr>
      <t>first</t>
    </r>
  </si>
  <si>
    <r>
      <rPr>
        <color rgb="FF222222"/>
      </rPr>
      <t xml:space="preserve">similarity to the </t>
    </r>
    <r>
      <rPr>
        <color rgb="FF222222"/>
        <u/>
      </rPr>
      <t>mobile</t>
    </r>
    <r>
      <rPr>
        <color rgb="FF222222"/>
      </rPr>
      <t xml:space="preserve"> phase</t>
    </r>
  </si>
  <si>
    <r>
      <rPr>
        <color rgb="FF222222"/>
      </rPr>
      <t xml:space="preserve">In </t>
    </r>
    <r>
      <rPr>
        <b/>
        <color rgb="FF222222"/>
      </rPr>
      <t>chromatography</t>
    </r>
    <r>
      <rPr>
        <color rgb="FF222222"/>
      </rPr>
      <t xml:space="preserve">, IF the mobile phase being used is </t>
    </r>
    <r>
      <rPr>
        <color rgb="FF222222"/>
        <u/>
      </rPr>
      <t>nonpolar</t>
    </r>
    <r>
      <rPr>
        <color rgb="FF222222"/>
      </rPr>
      <t xml:space="preserve">, then more </t>
    </r>
    <r>
      <rPr>
        <color rgb="FF222222"/>
        <u/>
      </rPr>
      <t>nonpolar compounds will elute first</t>
    </r>
    <r>
      <rPr>
        <color rgb="FF222222"/>
      </rPr>
      <t xml:space="preserve"> and migrate the farther distance. Think about it as </t>
    </r>
    <r>
      <rPr>
        <i/>
        <color rgb="FF222222"/>
      </rPr>
      <t>"</t>
    </r>
    <r>
      <rPr>
        <b/>
        <i/>
        <color rgb="FF222222"/>
      </rPr>
      <t>like dissolves like</t>
    </r>
    <r>
      <rPr>
        <i/>
        <color rgb="FF222222"/>
      </rPr>
      <t>".</t>
    </r>
    <r>
      <rPr>
        <color rgb="FF222222"/>
      </rPr>
      <t xml:space="preserve"> Because a </t>
    </r>
    <r>
      <rPr>
        <color rgb="FF222222"/>
        <u/>
      </rPr>
      <t>NONPOLAR</t>
    </r>
    <r>
      <rPr>
        <color rgb="FF222222"/>
      </rPr>
      <t xml:space="preserve"> compound is "like" the </t>
    </r>
    <r>
      <rPr>
        <color rgb="FF222222"/>
        <u/>
      </rPr>
      <t>NONPOLAR</t>
    </r>
    <r>
      <rPr>
        <color rgb="FF222222"/>
      </rPr>
      <t xml:space="preserve"> mobile phase, it will migrate </t>
    </r>
    <r>
      <rPr>
        <i/>
        <color rgb="FF222222"/>
      </rPr>
      <t>toward</t>
    </r>
    <r>
      <rPr>
        <color rgb="FF222222"/>
      </rPr>
      <t xml:space="preserve"> that similar mobile phase.
Oppositely, if a </t>
    </r>
    <r>
      <rPr>
        <color rgb="FF222222"/>
        <u/>
      </rPr>
      <t>polar</t>
    </r>
    <r>
      <rPr>
        <color rgb="FF222222"/>
      </rPr>
      <t xml:space="preserve"> compound is more similar to the </t>
    </r>
    <r>
      <rPr>
        <color rgb="FF222222"/>
        <u/>
      </rPr>
      <t>polar stationary phase</t>
    </r>
    <r>
      <rPr>
        <color rgb="FF222222"/>
      </rPr>
      <t xml:space="preserve"> being used, it will therefore NOT elute/migrate a far distance.. because it </t>
    </r>
    <r>
      <rPr>
        <i/>
        <color rgb="FF222222"/>
      </rPr>
      <t>likes</t>
    </r>
    <r>
      <rPr>
        <color rgb="FF222222"/>
      </rPr>
      <t xml:space="preserve"> to stay close to a phase that is "</t>
    </r>
    <r>
      <rPr>
        <i/>
        <color rgb="FF222222"/>
      </rPr>
      <t>like</t>
    </r>
    <r>
      <rPr>
        <color rgb="FF222222"/>
      </rPr>
      <t xml:space="preserve">" them. (aka stayin' in yo own comfort zone and choosing to be near what's similar to you)
For example, if </t>
    </r>
    <r>
      <rPr>
        <b/>
        <color rgb="FF222222"/>
      </rPr>
      <t>silica gel</t>
    </r>
    <r>
      <rPr>
        <color rgb="FF222222"/>
      </rPr>
      <t xml:space="preserve">, often used as a polar stationary phase, is being used with </t>
    </r>
    <r>
      <rPr>
        <b/>
        <color rgb="FF222222"/>
      </rPr>
      <t>benzene</t>
    </r>
    <r>
      <rPr>
        <color rgb="FF222222"/>
      </rPr>
      <t>, then this means that nonpolar compounds will elute first and travel farthest. The the more polar compound, the later it will elute and also the closer it will stay to the stationary phase.</t>
    </r>
  </si>
  <si>
    <t>Thin Layer Chromatography</t>
  </si>
  <si>
    <r>
      <rPr>
        <b/>
        <color rgb="FF222222"/>
      </rPr>
      <t>polarity</t>
    </r>
    <r>
      <rPr>
        <color rgb="FF222222"/>
      </rPr>
      <t xml:space="preserve"> of compound X
</t>
    </r>
    <r>
      <rPr>
        <i/>
        <color rgb="FF222222"/>
      </rPr>
      <t>(with a polar stationary phase)</t>
    </r>
  </si>
  <si>
    <r>
      <rPr>
        <b/>
        <i/>
        <color rgb="FF222222"/>
      </rPr>
      <t>R</t>
    </r>
    <r>
      <rPr>
        <b/>
        <i/>
        <color rgb="FF222222"/>
        <sz val="8.0"/>
      </rPr>
      <t>f</t>
    </r>
    <r>
      <rPr>
        <b/>
        <color rgb="FF222222"/>
      </rPr>
      <t xml:space="preserve"> value</t>
    </r>
  </si>
  <si>
    <r>
      <rPr>
        <b/>
        <color rgb="FF222222"/>
      </rPr>
      <t>R</t>
    </r>
    <r>
      <rPr>
        <b/>
        <color rgb="FF222222"/>
        <sz val="8.0"/>
      </rPr>
      <t>f</t>
    </r>
    <r>
      <rPr>
        <b/>
        <color rgb="FF222222"/>
      </rPr>
      <t xml:space="preserve"> </t>
    </r>
    <r>
      <rPr>
        <color rgb="FF222222"/>
      </rPr>
      <t xml:space="preserve">is calculated as (the distance the </t>
    </r>
    <r>
      <rPr>
        <i/>
        <color rgb="FF222222"/>
      </rPr>
      <t>compound</t>
    </r>
    <r>
      <rPr>
        <color rgb="FF222222"/>
      </rPr>
      <t xml:space="preserve"> migrates) / (distance to the </t>
    </r>
    <r>
      <rPr>
        <i/>
        <color rgb="FF222222"/>
      </rPr>
      <t>solvent</t>
    </r>
    <r>
      <rPr>
        <color rgb="FF222222"/>
      </rPr>
      <t xml:space="preserve"> front).
•  </t>
    </r>
    <r>
      <rPr>
        <b/>
        <color rgb="FF222222"/>
      </rPr>
      <t>Polar</t>
    </r>
    <r>
      <rPr>
        <color rgb="FF222222"/>
      </rPr>
      <t xml:space="preserve"> </t>
    </r>
    <r>
      <rPr>
        <b/>
        <color rgb="FF222222"/>
      </rPr>
      <t>compounds</t>
    </r>
    <r>
      <rPr>
        <color rgb="FF222222"/>
      </rPr>
      <t xml:space="preserve"> DO NOT migrate far (since the stationary phase, such as </t>
    </r>
    <r>
      <rPr>
        <b/>
        <color rgb="FF222222"/>
      </rPr>
      <t>silica</t>
    </r>
    <r>
      <rPr>
        <color rgb="FF222222"/>
      </rPr>
      <t xml:space="preserve"> </t>
    </r>
    <r>
      <rPr>
        <b/>
        <color rgb="FF222222"/>
      </rPr>
      <t>gel</t>
    </r>
    <r>
      <rPr>
        <color rgb="FF222222"/>
      </rPr>
      <t xml:space="preserve">, is </t>
    </r>
    <r>
      <rPr>
        <b/>
        <color rgb="FF222222"/>
      </rPr>
      <t>ALSO</t>
    </r>
    <r>
      <rPr>
        <color rgb="FF222222"/>
      </rPr>
      <t xml:space="preserve"> </t>
    </r>
    <r>
      <rPr>
        <b/>
        <color rgb="FF222222"/>
      </rPr>
      <t>very</t>
    </r>
    <r>
      <rPr>
        <color rgb="FF222222"/>
      </rPr>
      <t xml:space="preserve"> </t>
    </r>
    <r>
      <rPr>
        <b/>
        <color rgb="FF222222"/>
      </rPr>
      <t>polar</t>
    </r>
    <r>
      <rPr>
        <color rgb="FF222222"/>
      </rPr>
      <t xml:space="preserve">), therefore this mathematically results in a </t>
    </r>
    <r>
      <rPr>
        <b/>
        <color rgb="FF222222"/>
      </rPr>
      <t>LOW</t>
    </r>
    <r>
      <rPr>
        <color rgb="FF222222"/>
      </rPr>
      <t xml:space="preserve"> </t>
    </r>
    <r>
      <rPr>
        <b/>
        <color rgb="FF222222"/>
      </rPr>
      <t>R</t>
    </r>
    <r>
      <rPr>
        <b/>
        <color rgb="FF222222"/>
        <sz val="8.0"/>
      </rPr>
      <t>f</t>
    </r>
    <r>
      <rPr>
        <color rgb="FF222222"/>
      </rPr>
      <t xml:space="preserve">.
•  </t>
    </r>
    <r>
      <rPr>
        <b/>
        <color rgb="FF222222"/>
      </rPr>
      <t>Nonpolar</t>
    </r>
    <r>
      <rPr>
        <color rgb="FF222222"/>
      </rPr>
      <t xml:space="preserve"> </t>
    </r>
    <r>
      <rPr>
        <b/>
        <color rgb="FF222222"/>
      </rPr>
      <t>compounds</t>
    </r>
    <r>
      <rPr>
        <color rgb="FF222222"/>
      </rPr>
      <t xml:space="preserve"> travel farthest up the card (</t>
    </r>
    <r>
      <rPr>
        <b/>
        <color rgb="FF222222"/>
      </rPr>
      <t>towards</t>
    </r>
    <r>
      <rPr>
        <color rgb="FF222222"/>
      </rPr>
      <t xml:space="preserve"> </t>
    </r>
    <r>
      <rPr>
        <b/>
        <color rgb="FF222222"/>
      </rPr>
      <t>the</t>
    </r>
    <r>
      <rPr>
        <color rgb="FF222222"/>
      </rPr>
      <t xml:space="preserve"> </t>
    </r>
    <r>
      <rPr>
        <b/>
        <color rgb="FF222222"/>
      </rPr>
      <t>nonpolar</t>
    </r>
    <r>
      <rPr>
        <color rgb="FF222222"/>
      </rPr>
      <t xml:space="preserve"> solvent front such as hexane), which this mathematically results in a </t>
    </r>
    <r>
      <rPr>
        <b/>
        <color rgb="FF222222"/>
      </rPr>
      <t>HIGH</t>
    </r>
    <r>
      <rPr>
        <color rgb="FF222222"/>
      </rPr>
      <t xml:space="preserve"> </t>
    </r>
    <r>
      <rPr>
        <b/>
        <color rgb="FF222222"/>
      </rPr>
      <t>R</t>
    </r>
    <r>
      <rPr>
        <b/>
        <color rgb="FF222222"/>
        <sz val="8.0"/>
      </rPr>
      <t>f</t>
    </r>
    <r>
      <rPr>
        <color rgb="FF222222"/>
        <sz val="8.0"/>
      </rPr>
      <t>.</t>
    </r>
    <r>
      <rPr>
        <color rgb="FF222222"/>
      </rPr>
      <t xml:space="preserve">
</t>
    </r>
    <r>
      <rPr>
        <i/>
        <color rgb="FF222222"/>
      </rPr>
      <t>(e.g. a compound with an R</t>
    </r>
    <r>
      <rPr>
        <i/>
        <color rgb="FF222222"/>
        <sz val="8.0"/>
      </rPr>
      <t>f</t>
    </r>
    <r>
      <rPr>
        <i/>
        <color rgb="FF222222"/>
      </rPr>
      <t xml:space="preserve"> of 0.20 is more polar than a compound with an R</t>
    </r>
    <r>
      <rPr>
        <i/>
        <color rgb="FF222222"/>
        <sz val="8.0"/>
      </rPr>
      <t>f</t>
    </r>
    <r>
      <rPr>
        <i/>
        <color rgb="FF222222"/>
      </rPr>
      <t xml:space="preserve"> of 0.75)</t>
    </r>
    <r>
      <rPr>
        <color rgb="FF222222"/>
      </rPr>
      <t xml:space="preserve">
</t>
    </r>
    <r>
      <rPr>
        <color rgb="FF0000FF"/>
        <sz val="8.0"/>
      </rPr>
      <t>https://www.youtube.com/watch?v=_DEScXFyI8s&amp;list=PLbKSbFnKYVY0lrUz8bb--eIGvVOf8YMcl&amp;index=5</t>
    </r>
  </si>
  <si>
    <t>Physics</t>
  </si>
  <si>
    <t>Forces and Acceleration</t>
  </si>
  <si>
    <r>
      <rPr/>
      <t xml:space="preserve">height </t>
    </r>
    <r>
      <rPr>
        <b/>
        <i/>
      </rPr>
      <t>h</t>
    </r>
    <r>
      <rPr/>
      <t xml:space="preserve"> above the earth</t>
    </r>
  </si>
  <si>
    <r>
      <rPr/>
      <t xml:space="preserve">acceleration due to gravity </t>
    </r>
    <r>
      <rPr>
        <b/>
        <i/>
      </rPr>
      <t>g</t>
    </r>
  </si>
  <si>
    <r>
      <rPr>
        <b/>
        <sz val="10.0"/>
      </rPr>
      <t>Acceleration due to gravity</t>
    </r>
    <r>
      <rPr>
        <sz val="10.0"/>
      </rPr>
      <t xml:space="preserve">, </t>
    </r>
    <r>
      <rPr>
        <i/>
        <sz val="10.0"/>
      </rPr>
      <t>g</t>
    </r>
    <r>
      <rPr>
        <sz val="10.0"/>
      </rPr>
      <t xml:space="preserve">, DECREASES as the height of the object above Earth INCREASES. And vice versa, acceleration increases the closer one gets to the Earth's center of mass. Near the Earth's surface, g = 10 m/s^2. </t>
    </r>
    <r>
      <rPr>
        <i/>
        <sz val="10.0"/>
      </rPr>
      <t>(e.g. acceleration due to gravity is less up in mount everest than it is at sea level)</t>
    </r>
  </si>
  <si>
    <t>mass of two objects</t>
  </si>
  <si>
    <t>gravitational forces between them</t>
  </si>
  <si>
    <r>
      <rPr>
        <b/>
        <sz val="10.0"/>
      </rPr>
      <t>Gravity</t>
    </r>
    <r>
      <rPr>
        <sz val="10.0"/>
      </rPr>
      <t xml:space="preserve"> is an attractice force that is felt by ALL forms of matter. Although all objects exert a measurable gravitational force on each other, gravitational forces usually do not have much significance on a small scale because other forces tend to be much larger in magnitude. Only on the planetary level do gravitational forces really take on a significant value. </t>
    </r>
    <r>
      <rPr>
        <i/>
        <sz val="10.0"/>
      </rPr>
      <t>(e.g. there does exist a small (but measurable) force between you and your textbook, but it is insignificant compared to the force between you and Earth)</t>
    </r>
    <r>
      <rPr>
        <sz val="10.0"/>
      </rPr>
      <t xml:space="preserve">
Based on the equation for gravitational Forces </t>
    </r>
    <r>
      <rPr>
        <i/>
        <sz val="10.0"/>
      </rPr>
      <t xml:space="preserve"> </t>
    </r>
    <r>
      <rPr>
        <b/>
        <color rgb="FF0000FF"/>
        <sz val="10.0"/>
      </rPr>
      <t>F = (G) (m1) (m2) / (r^2)</t>
    </r>
    <r>
      <rPr>
        <sz val="10.0"/>
      </rPr>
      <t xml:space="preserve">  , we can see that the magnitude of gravitational Force is directly realted to the masses of the objects;  If </t>
    </r>
    <r>
      <rPr>
        <i/>
        <sz val="10.0"/>
      </rPr>
      <t xml:space="preserve">m1 </t>
    </r>
    <r>
      <rPr>
        <sz val="10.0"/>
      </rPr>
      <t xml:space="preserve">is tripled, then </t>
    </r>
    <r>
      <rPr>
        <i/>
        <sz val="10.0"/>
      </rPr>
      <t>F</t>
    </r>
    <r>
      <rPr>
        <sz val="10.0"/>
      </rPr>
      <t xml:space="preserve"> will triple.</t>
    </r>
  </si>
  <si>
    <t>the distance between two objects' center of mass</t>
  </si>
  <si>
    <r>
      <rPr/>
      <t xml:space="preserve">inverse
</t>
    </r>
    <r>
      <rPr>
        <i/>
        <sz val="8.0"/>
      </rPr>
      <t>(exponentially, by a power of 2)</t>
    </r>
  </si>
  <si>
    <r>
      <rPr>
        <sz val="10.0"/>
      </rPr>
      <t xml:space="preserve">The farther two objects are from each other, the less gravitational force is seen acting on them. </t>
    </r>
    <r>
      <rPr>
        <i/>
        <sz val="10.0"/>
      </rPr>
      <t xml:space="preserve">(e.g. the Sun and the Earth have a stronger gravitional force betwen each other than the Sun and Pluto)
</t>
    </r>
    <r>
      <rPr>
        <sz val="10.0"/>
      </rPr>
      <t xml:space="preserve">Based on the equation for gravitational Forces </t>
    </r>
    <r>
      <rPr>
        <i/>
        <sz val="10.0"/>
      </rPr>
      <t xml:space="preserve"> </t>
    </r>
    <r>
      <rPr>
        <b/>
        <color rgb="FF0000FF"/>
        <sz val="10.0"/>
      </rPr>
      <t>F = (G) (m1) (m2) / (r^2)</t>
    </r>
    <r>
      <rPr>
        <sz val="10.0"/>
      </rPr>
      <t xml:space="preserve">  , we can see that the magnitude of gravitational Force is inversly related to the </t>
    </r>
    <r>
      <rPr>
        <sz val="10.0"/>
        <u/>
      </rPr>
      <t>square</t>
    </r>
    <r>
      <rPr>
        <sz val="10.0"/>
      </rPr>
      <t xml:space="preserve"> of the distance;  if </t>
    </r>
    <r>
      <rPr>
        <i/>
        <sz val="10.0"/>
      </rPr>
      <t>r</t>
    </r>
    <r>
      <rPr>
        <sz val="10.0"/>
      </rPr>
      <t xml:space="preserve"> is halved, then </t>
    </r>
    <r>
      <rPr>
        <i/>
        <sz val="10.0"/>
      </rPr>
      <t>F</t>
    </r>
    <r>
      <rPr>
        <sz val="10.0"/>
      </rPr>
      <t xml:space="preserve"> will quadruple.
(note the similarity of this gravitational Force relationship and the relationship between distance between two charges and the electrostatic Force)</t>
    </r>
  </si>
  <si>
    <t>Kinematics</t>
  </si>
  <si>
    <r>
      <rPr/>
      <t xml:space="preserve">forced needed to </t>
    </r>
    <r>
      <rPr>
        <i/>
      </rPr>
      <t>keep a spring compressed/stretched</t>
    </r>
  </si>
  <si>
    <r>
      <rPr/>
      <t xml:space="preserve">the </t>
    </r>
    <r>
      <rPr>
        <i/>
      </rPr>
      <t>displacement</t>
    </r>
    <r>
      <rPr/>
      <t xml:space="preserve"> that spring is compressed/stretched from its equilibrium position</t>
    </r>
  </si>
  <si>
    <r>
      <rPr/>
      <t xml:space="preserve">based on the equation for </t>
    </r>
    <r>
      <rPr>
        <b/>
      </rPr>
      <t>Hooke's Law</t>
    </r>
    <r>
      <rPr/>
      <t xml:space="preserve">:
</t>
    </r>
    <r>
      <rPr>
        <b/>
        <color rgb="FF0000FF"/>
      </rPr>
      <t>F = – k x</t>
    </r>
  </si>
  <si>
    <t>area of contact</t>
  </si>
  <si>
    <r>
      <rPr/>
      <t xml:space="preserve">frictional forces </t>
    </r>
    <r>
      <rPr>
        <b/>
        <i/>
      </rPr>
      <t>f</t>
    </r>
  </si>
  <si>
    <t>Kinetic Energy</t>
  </si>
  <si>
    <t>speed of an object</t>
  </si>
  <si>
    <t>kinetic energy</t>
  </si>
  <si>
    <r>
      <rPr/>
      <t xml:space="preserve">proportional
</t>
    </r>
    <r>
      <rPr>
        <i/>
        <sz val="7.0"/>
      </rPr>
      <t>(exponentially, by a power of 2)</t>
    </r>
  </si>
  <si>
    <r>
      <rPr/>
      <t xml:space="preserve">based on the </t>
    </r>
    <r>
      <rPr>
        <b/>
      </rPr>
      <t>Kinetic Energy Equation</t>
    </r>
    <r>
      <rPr/>
      <t xml:space="preserve">:
</t>
    </r>
    <r>
      <rPr>
        <b/>
        <color rgb="FF0000FF"/>
      </rPr>
      <t xml:space="preserve">K = (1/2)mv^2
</t>
    </r>
    <r>
      <rPr/>
      <t xml:space="preserve">
we see that the kinetic energy is a function of the </t>
    </r>
    <r>
      <rPr>
        <i/>
      </rPr>
      <t>square</t>
    </r>
    <r>
      <rPr/>
      <t xml:space="preserve"> of the speed. If the speed doubles, then the kinetic energy will quadruple (assuming mass is constant). Also note that the kinetic energy is related to </t>
    </r>
    <r>
      <rPr>
        <i/>
      </rPr>
      <t>speed</t>
    </r>
    <r>
      <rPr/>
      <t xml:space="preserve">, not velocity. </t>
    </r>
    <r>
      <rPr>
        <b/>
      </rPr>
      <t>An object has the same kinetic energy REGARDLESS of the direction of its velocity vector.</t>
    </r>
  </si>
  <si>
    <t>Potential Energy</t>
  </si>
  <si>
    <t>•  mass of an object
•  height of an object
from the datum</t>
  </si>
  <si>
    <r>
      <rPr/>
      <t>(</t>
    </r>
    <r>
      <rPr>
        <i/>
      </rPr>
      <t>graviational</t>
    </r>
    <r>
      <rPr/>
      <t>) potential energy</t>
    </r>
  </si>
  <si>
    <r>
      <rPr/>
      <t xml:space="preserve">based on the </t>
    </r>
    <r>
      <rPr>
        <b/>
      </rPr>
      <t xml:space="preserve">gravitational Potential Energy Equation:
</t>
    </r>
    <r>
      <rPr>
        <b/>
        <color rgb="FF0000FF"/>
      </rPr>
      <t xml:space="preserve">U = mgh
</t>
    </r>
    <r>
      <rPr/>
      <t xml:space="preserve">
we see that potential energy </t>
    </r>
    <r>
      <rPr>
        <b/>
      </rPr>
      <t>U</t>
    </r>
    <r>
      <rPr/>
      <t xml:space="preserve"> has a </t>
    </r>
    <r>
      <rPr>
        <u/>
      </rPr>
      <t>direct relationship</t>
    </r>
    <r>
      <rPr/>
      <t xml:space="preserve"> with </t>
    </r>
    <r>
      <rPr>
        <u/>
      </rPr>
      <t>all</t>
    </r>
    <r>
      <rPr/>
      <t xml:space="preserve"> three of the variables. Changing any one of them by some factor will result in a change in the potential energy </t>
    </r>
    <r>
      <rPr>
        <u/>
      </rPr>
      <t>by the same factor</t>
    </r>
    <r>
      <rPr/>
      <t xml:space="preserve">. For example, tripling the mass of an object (or tripling the height) will increase the gravitational potential energy </t>
    </r>
    <r>
      <rPr>
        <b/>
      </rPr>
      <t>U</t>
    </r>
    <r>
      <rPr/>
      <t xml:space="preserve"> by a factor of 3.</t>
    </r>
  </si>
  <si>
    <t>Work–Energy Theorem</t>
  </si>
  <si>
    <r>
      <rPr>
        <i/>
      </rPr>
      <t>net</t>
    </r>
    <r>
      <rPr/>
      <t xml:space="preserve"> work done by all the forces acting on an object</t>
    </r>
  </si>
  <si>
    <t>change in kinetic energy of that object</t>
  </si>
  <si>
    <r>
      <rPr/>
      <t xml:space="preserve">based on the </t>
    </r>
    <r>
      <rPr>
        <b/>
      </rPr>
      <t>Work–Energy theorem</t>
    </r>
    <r>
      <rPr/>
      <t xml:space="preserve"> Equation: 
</t>
    </r>
    <r>
      <rPr>
        <b/>
        <color rgb="FF0000FF"/>
      </rPr>
      <t>W</t>
    </r>
    <r>
      <rPr>
        <b/>
        <i/>
        <color rgb="FF0000FF"/>
        <sz val="8.0"/>
      </rPr>
      <t>net</t>
    </r>
    <r>
      <rPr>
        <b/>
        <color rgb="FF0000FF"/>
      </rPr>
      <t xml:space="preserve"> = ΔK</t>
    </r>
    <r>
      <rPr/>
      <t xml:space="preserve">
This relationship is important to understand, as it allows you to calculate work without knowing the magnitude of the forces acting on an object or the displacement through which the forces act. If you calculate the change in kinetic energy experienced by an object, then–by definition–the net work done on or by an object is the same. For example, pressing the brake pedal in your car puts the work–energy theorem into practice. The brake pads exert frictional forces against the rotors, which are attached to the wheels. These frictional forces do work against the wheels, causing them to decelerate and bringing the car to a halt. The net work done by all these forces is directly equal to the change in kinetic energy "1/2mv^2" of the car.</t>
    </r>
  </si>
  <si>
    <t>Mechanical Advantage</t>
  </si>
  <si>
    <r>
      <rPr>
        <b/>
      </rPr>
      <t>distance</t>
    </r>
    <r>
      <rPr/>
      <t xml:space="preserve"> through which a force must be applied in order to do a given amount of work</t>
    </r>
  </si>
  <si>
    <r>
      <rPr>
        <b/>
      </rPr>
      <t>amount of force required</t>
    </r>
    <r>
      <rPr/>
      <t xml:space="preserve"> to accomplish that amount of work</t>
    </r>
  </si>
  <si>
    <r>
      <rPr/>
      <t xml:space="preserve">based on one of the equations of mechanical </t>
    </r>
    <r>
      <rPr>
        <b/>
      </rPr>
      <t xml:space="preserve">Work:
</t>
    </r>
    <r>
      <rPr>
        <b/>
        <color rgb="FF0000FF"/>
      </rPr>
      <t>W = F • d</t>
    </r>
    <r>
      <rPr>
        <b/>
      </rPr>
      <t xml:space="preserve">
</t>
    </r>
    <r>
      <rPr/>
      <t xml:space="preserve">Using simple machines to provide </t>
    </r>
    <r>
      <rPr>
        <b/>
      </rPr>
      <t>mechanical advantage</t>
    </r>
    <r>
      <rPr/>
      <t xml:space="preserve"> (reducing the force needed to accomplish a given amount of work) </t>
    </r>
    <r>
      <rPr>
        <i/>
      </rPr>
      <t>does</t>
    </r>
    <r>
      <rPr/>
      <t xml:space="preserve"> have a cost associated with it; the distance through which the smaller force must be applied in order to do the work must be increased. This is illustrated in inclined planes. For example, pushing a 100 N block up an incline over a distance of 20 m to a height of 10 m requires </t>
    </r>
    <r>
      <rPr>
        <i/>
      </rPr>
      <t xml:space="preserve">half as much </t>
    </r>
    <r>
      <rPr/>
      <t>force than trying to raise the block vertically 10 m. This is because the incline distributes the workload over a greater distance to perform the same amount of work.</t>
    </r>
  </si>
  <si>
    <r>
      <rPr>
        <b/>
      </rPr>
      <t>length</t>
    </r>
    <r>
      <rPr/>
      <t xml:space="preserve"> of an inclined plane</t>
    </r>
  </si>
  <si>
    <r>
      <rPr>
        <b/>
      </rPr>
      <t>amount of force required</t>
    </r>
    <r>
      <rPr/>
      <t xml:space="preserve"> to move an object the same displacement</t>
    </r>
  </si>
  <si>
    <r>
      <rPr/>
      <t xml:space="preserve">(as explained above) When a device provides </t>
    </r>
    <r>
      <rPr>
        <b/>
      </rPr>
      <t>mechanical advantage</t>
    </r>
    <r>
      <rPr/>
      <t>, it decreases the input force required to generate a particular output force. Generally, this is accomplished at the expense of increased distance over which the force must act.</t>
    </r>
  </si>
  <si>
    <r>
      <rPr>
        <b/>
      </rPr>
      <t>effort</t>
    </r>
    <r>
      <rPr/>
      <t xml:space="preserve"> in a pulley system</t>
    </r>
  </si>
  <si>
    <r>
      <rPr>
        <b/>
      </rPr>
      <t>effort distance</t>
    </r>
    <r>
      <rPr/>
      <t xml:space="preserve"> to maintain the same work output</t>
    </r>
  </si>
  <si>
    <r>
      <rPr/>
      <t xml:space="preserve">based on the equation for </t>
    </r>
    <r>
      <rPr>
        <b/>
      </rPr>
      <t>mechanical</t>
    </r>
    <r>
      <rPr/>
      <t xml:space="preserve"> </t>
    </r>
    <r>
      <rPr>
        <b/>
      </rPr>
      <t xml:space="preserve">efficiency:
</t>
    </r>
    <r>
      <rPr>
        <b/>
        <color rgb="FF0000FF"/>
      </rPr>
      <t xml:space="preserve">efficiency = (load)(load distance)  /   (effort)(effort distance)
</t>
    </r>
    <r>
      <rPr>
        <b/>
      </rPr>
      <t xml:space="preserve">
</t>
    </r>
    <r>
      <rPr/>
      <t>As the effort (required force) decreases in a pulley system, the effort distance increases to generate the samea mount of work.</t>
    </r>
  </si>
  <si>
    <t>Thermal Expansion</t>
  </si>
  <si>
    <t>• change in a solid's length
• change in a liquid's volume</t>
  </si>
  <si>
    <r>
      <rPr/>
      <t xml:space="preserve">based on the equations for </t>
    </r>
    <r>
      <rPr>
        <b/>
      </rPr>
      <t xml:space="preserve">thermal expansion </t>
    </r>
    <r>
      <rPr/>
      <t xml:space="preserve">and </t>
    </r>
    <r>
      <rPr>
        <b/>
      </rPr>
      <t xml:space="preserve">volumetric expansion:
</t>
    </r>
    <r>
      <rPr>
        <b/>
        <color rgb="FF0000FF"/>
      </rPr>
      <t>ΔL = αLΔT</t>
    </r>
    <r>
      <rPr/>
      <t xml:space="preserve">     and     </t>
    </r>
    <r>
      <rPr>
        <b/>
        <color rgb="FF0000FF"/>
      </rPr>
      <t>ΔV = βVΔT</t>
    </r>
    <r>
      <rPr/>
      <t xml:space="preserve">
Rising temperatures cause an increase in length (for solids) and volume (for liquids), and vice versa: falling temperatures cause a decrease in length/volume. Thermal expansion is often seen in hardwood; it is also the reason why bridges are built with gaps in between its segments in order to maintain its structural integrity during changing temperatures throughout a year. Volumetric expansion is seen in mercury: this is why the mercury in thermometers rise up the column as temperature rises. It is because the volume of the liquid expands.</t>
    </r>
  </si>
  <si>
    <t>First Law of Thermodynamics</t>
  </si>
  <si>
    <r>
      <rPr/>
      <t xml:space="preserve">amount of heat </t>
    </r>
    <r>
      <rPr>
        <b/>
      </rPr>
      <t>ADDED</t>
    </r>
    <r>
      <rPr/>
      <t xml:space="preserve"> to a system</t>
    </r>
  </si>
  <si>
    <r>
      <rPr/>
      <t xml:space="preserve">internal energy of the system
</t>
    </r>
    <r>
      <rPr>
        <b/>
      </rPr>
      <t>∆U</t>
    </r>
  </si>
  <si>
    <r>
      <rPr/>
      <t xml:space="preserve">based on the equation for </t>
    </r>
    <r>
      <rPr>
        <b/>
      </rPr>
      <t>internal energy</t>
    </r>
    <r>
      <rPr/>
      <t xml:space="preserve">:
</t>
    </r>
    <r>
      <rPr>
        <b/>
        <color rgb="FF0000FF"/>
      </rPr>
      <t xml:space="preserve">ΔU = ± Q ± W
</t>
    </r>
    <r>
      <rPr/>
      <t xml:space="preserve">
The first law of thermodynamics tells us that an INCREASE in the total internal energy of a system is caused by either (1) transfering heat into the system or (2) performing work on the system. An example of this is heating up a pot of water increases the internal energy of that pot of water.</t>
    </r>
  </si>
  <si>
    <r>
      <rPr/>
      <t xml:space="preserve">amount of work done </t>
    </r>
    <r>
      <rPr>
        <b/>
      </rPr>
      <t>ON</t>
    </r>
    <r>
      <rPr/>
      <t xml:space="preserve"> a system</t>
    </r>
  </si>
  <si>
    <r>
      <rPr/>
      <t xml:space="preserve">internal energy of the system
</t>
    </r>
    <r>
      <rPr>
        <b/>
      </rPr>
      <t>∆U</t>
    </r>
  </si>
  <si>
    <r>
      <rPr/>
      <t xml:space="preserve">based on the equation for </t>
    </r>
    <r>
      <rPr>
        <b/>
      </rPr>
      <t>internal energy</t>
    </r>
    <r>
      <rPr/>
      <t xml:space="preserve">:
</t>
    </r>
    <r>
      <rPr>
        <b/>
        <color rgb="FF0000FF"/>
      </rPr>
      <t xml:space="preserve">ΔU = ± Q ± W
</t>
    </r>
    <r>
      <rPr/>
      <t xml:space="preserve">
The first law of thermodynamics tells us that an INCREASE in the total internal energy of a system is caused by either (1) transfering heat into the system or (2) performing work on the system. An example of this is compressing a spring will increase the internal energy of the spring.</t>
    </r>
  </si>
  <si>
    <r>
      <rPr>
        <rFont val="arial,sans,sans-serif"/>
      </rPr>
      <t xml:space="preserve">amount of heat </t>
    </r>
    <r>
      <rPr>
        <rFont val="arial,sans,sans-serif"/>
        <b/>
      </rPr>
      <t>LOST</t>
    </r>
    <r>
      <rPr>
        <rFont val="arial,sans,sans-serif"/>
      </rPr>
      <t xml:space="preserve"> from a system</t>
    </r>
  </si>
  <si>
    <r>
      <rPr/>
      <t xml:space="preserve">internal energy of the system
</t>
    </r>
    <r>
      <rPr>
        <b/>
      </rPr>
      <t>∆U</t>
    </r>
  </si>
  <si>
    <r>
      <rPr>
        <rFont val="Arial"/>
      </rPr>
      <t xml:space="preserve">based on the equation for </t>
    </r>
    <r>
      <rPr>
        <rFont val="Arial"/>
        <b/>
      </rPr>
      <t>internal energy</t>
    </r>
    <r>
      <rPr>
        <rFont val="Arial"/>
      </rPr>
      <t xml:space="preserve">:
</t>
    </r>
    <r>
      <rPr>
        <rFont val="Arial"/>
        <b/>
        <color rgb="FF0000FF"/>
      </rPr>
      <t xml:space="preserve">ΔU = ± Q ± W
</t>
    </r>
    <r>
      <rPr>
        <rFont val="Arial"/>
      </rPr>
      <t xml:space="preserve">
The first law of thermodynamics tells us that the total internal energy of a system will DECREASE when either (3) heat is lost/dissipated from the system or (4) work is being performed </t>
    </r>
    <r>
      <rPr>
        <rFont val="Arial"/>
        <i/>
      </rPr>
      <t>by</t>
    </r>
    <r>
      <rPr>
        <rFont val="Arial"/>
      </rPr>
      <t xml:space="preserve"> the system. An example of this is car tires "burning rubber" results in a loss of heat due to frictional forces. Thus, the internal energy of the tires is "lost" (however this heat is gained by the surrounding road and air).</t>
    </r>
  </si>
  <si>
    <r>
      <rPr>
        <rFont val="arial,sans,sans-serif"/>
      </rPr>
      <t xml:space="preserve">amount of work done </t>
    </r>
    <r>
      <rPr>
        <rFont val="arial,sans,sans-serif"/>
        <b/>
      </rPr>
      <t>BY</t>
    </r>
    <r>
      <rPr>
        <rFont val="arial,sans,sans-serif"/>
      </rPr>
      <t xml:space="preserve"> a system</t>
    </r>
  </si>
  <si>
    <r>
      <rPr/>
      <t xml:space="preserve">internal energy of the system
</t>
    </r>
    <r>
      <rPr>
        <b/>
      </rPr>
      <t>∆U</t>
    </r>
  </si>
  <si>
    <r>
      <rPr>
        <rFont val="Arial"/>
      </rPr>
      <t xml:space="preserve">based on the equation for </t>
    </r>
    <r>
      <rPr>
        <rFont val="Arial"/>
        <b/>
      </rPr>
      <t>internal energy</t>
    </r>
    <r>
      <rPr>
        <rFont val="Arial"/>
      </rPr>
      <t xml:space="preserve">:
</t>
    </r>
    <r>
      <rPr>
        <rFont val="Arial"/>
        <b/>
        <color rgb="FF0000FF"/>
      </rPr>
      <t xml:space="preserve">ΔU = ± Q ± W
</t>
    </r>
    <r>
      <rPr>
        <rFont val="Arial"/>
      </rPr>
      <t xml:space="preserve">
The first law of thermodynamics tells us that the total internal energy of a system will DECREASE when either (3) heat is lost/dissipated from the system or (4) work is being performed </t>
    </r>
    <r>
      <rPr>
        <rFont val="Arial"/>
        <i/>
      </rPr>
      <t>by</t>
    </r>
    <r>
      <rPr>
        <rFont val="Arial"/>
      </rPr>
      <t xml:space="preserve"> the system. An example of this is when a Pogo stick bounces off of the driveway surface, it is doing work on the surface (aka its surrounding). Consequently, the internal energy of the Pogo stick is lost.</t>
    </r>
  </si>
  <si>
    <t>Pressure</t>
  </si>
  <si>
    <r>
      <rPr>
        <rFont val="arial,sans,sans-serif"/>
      </rPr>
      <t xml:space="preserve">altitude
</t>
    </r>
    <r>
      <rPr>
        <rFont val="arial,sans,sans-serif"/>
        <i/>
        <sz val="6.0"/>
      </rPr>
      <t>(aka height from the Earth's surface)</t>
    </r>
  </si>
  <si>
    <t>atmospheric pressure</t>
  </si>
  <si>
    <t xml:space="preserve">As altitude increases, atmospheric pressure decreases:
•  residents of Denver (5280 feet above sea level) experience atmostpheric pressure equal to 632 mmHg (0.83 atm)
•  travelers making their way through Death Valley (282 feet below sea level) experience atmospheric pressure equal to 767 mmHg (1.01 atm) </t>
  </si>
  <si>
    <t>Hydrostatics</t>
  </si>
  <si>
    <r>
      <rPr/>
      <t xml:space="preserve">density of fluid </t>
    </r>
    <r>
      <rPr>
        <b/>
        <i/>
        <sz val="12.0"/>
      </rPr>
      <t xml:space="preserve">ρ
</t>
    </r>
    <r>
      <rPr/>
      <t>surrounding an object</t>
    </r>
  </si>
  <si>
    <t>Buoyant Force
acting on said object</t>
  </si>
  <si>
    <r>
      <rPr/>
      <t xml:space="preserve">demonstrated by </t>
    </r>
    <r>
      <rPr>
        <b/>
      </rPr>
      <t>Archimedes' Principle</t>
    </r>
    <r>
      <rPr/>
      <t xml:space="preserve">:
</t>
    </r>
    <r>
      <rPr>
        <b/>
        <color rgb="FF0000FF"/>
        <sz val="11.0"/>
      </rPr>
      <t>F</t>
    </r>
    <r>
      <rPr>
        <b/>
        <color rgb="FF0000FF"/>
        <sz val="6.0"/>
      </rPr>
      <t>bouy</t>
    </r>
    <r>
      <rPr>
        <b/>
        <color rgb="FF0000FF"/>
      </rPr>
      <t xml:space="preserve"> = (</t>
    </r>
    <r>
      <rPr>
        <b/>
        <color rgb="FF0000FF"/>
        <sz val="11.0"/>
      </rPr>
      <t>ρ</t>
    </r>
    <r>
      <rPr>
        <b/>
        <color rgb="FF0000FF"/>
        <sz val="6.0"/>
      </rPr>
      <t>fluid</t>
    </r>
    <r>
      <rPr>
        <b/>
        <color rgb="FF0000FF"/>
      </rPr>
      <t>) (g) (</t>
    </r>
    <r>
      <rPr>
        <b/>
        <color rgb="FF0000FF"/>
        <sz val="11.0"/>
      </rPr>
      <t>V</t>
    </r>
    <r>
      <rPr>
        <b/>
        <color rgb="FF0000FF"/>
        <sz val="6.0"/>
      </rPr>
      <t>submerged</t>
    </r>
    <r>
      <rPr>
        <b/>
        <color rgb="FF0000FF"/>
      </rPr>
      <t>)</t>
    </r>
    <r>
      <rPr/>
      <t xml:space="preserve">
By taking a closer look at </t>
    </r>
    <r>
      <rPr>
        <b/>
      </rPr>
      <t>Archimedes' Principle</t>
    </r>
    <r>
      <rPr/>
      <t xml:space="preserve"> and </t>
    </r>
    <r>
      <rPr>
        <b/>
      </rPr>
      <t>Newton's 3rd Law</t>
    </r>
    <r>
      <rPr/>
      <t xml:space="preserve">, we see that the </t>
    </r>
    <r>
      <rPr>
        <u/>
      </rPr>
      <t>buoyant force</t>
    </r>
    <r>
      <rPr/>
      <t xml:space="preserve"> acting on an object is </t>
    </r>
    <r>
      <rPr>
        <u/>
      </rPr>
      <t>equal</t>
    </r>
    <r>
      <rPr/>
      <t xml:space="preserve"> in magnitude to the </t>
    </r>
    <r>
      <rPr>
        <u/>
      </rPr>
      <t xml:space="preserve">weight of the fluid it displaces
</t>
    </r>
    <r>
      <rPr>
        <i/>
      </rPr>
      <t>(e.g. if two identical objects of equal mass were placed in either water or mercury, the bouyant force acting on the object submerged in mercury would be greater because mercury is MORE dense than water; the same principle applies for dense air vs. less dense air. A skydiver in dense air would experience more buoyant force than he would if he was in thin air)</t>
    </r>
  </si>
  <si>
    <t>Fluid Dynamics</t>
  </si>
  <si>
    <r>
      <rPr/>
      <t xml:space="preserve">viscosity </t>
    </r>
    <r>
      <rPr>
        <b/>
        <sz val="12.0"/>
      </rPr>
      <t>η</t>
    </r>
    <r>
      <rPr/>
      <t xml:space="preserve"> of a fluid</t>
    </r>
  </si>
  <si>
    <t>viscous drag</t>
  </si>
  <si>
    <t xml:space="preserve">Thick fluids like whole blood and honey have higher viscosity and thus objects move through these fluids with significantly more viscous drag than they would in fluids with low viscosity, like air or water. </t>
  </si>
  <si>
    <t>proximinity to the center
of a closed pipe</t>
  </si>
  <si>
    <t>linear speed of fluid</t>
  </si>
  <si>
    <r>
      <rPr>
        <b/>
      </rPr>
      <t xml:space="preserve">Laminar flow </t>
    </r>
    <r>
      <rPr/>
      <t>is the movement of a fluid characterized by the smooth and orderly flow lines of a fluid that flow parallel to each other. However, the layers will not necessarily have the same linear speed; the layer closest to the wall of a pipe flows more slowly than the more interior layers of fluid</t>
    </r>
    <r>
      <rPr>
        <u/>
      </rPr>
      <t xml:space="preserve"> because of the friction-like forces against the wall that oppose the movement of fluid.</t>
    </r>
  </si>
  <si>
    <r>
      <rPr/>
      <t xml:space="preserve">radius </t>
    </r>
    <r>
      <rPr>
        <b/>
        <i/>
      </rPr>
      <t xml:space="preserve">r
</t>
    </r>
    <r>
      <rPr/>
      <t>of a closed pipe</t>
    </r>
  </si>
  <si>
    <r>
      <rPr/>
      <t xml:space="preserve">pressure </t>
    </r>
    <r>
      <rPr>
        <b/>
      </rPr>
      <t xml:space="preserve">P
</t>
    </r>
    <r>
      <rPr/>
      <t>exerted by the fluid</t>
    </r>
    <r>
      <rPr>
        <b/>
      </rPr>
      <t xml:space="preserve">
</t>
    </r>
    <r>
      <rPr>
        <i/>
        <sz val="9.0"/>
      </rPr>
      <t>(deals with real fluids, such as blood)</t>
    </r>
  </si>
  <si>
    <r>
      <rPr/>
      <t xml:space="preserve">inverse
</t>
    </r>
    <r>
      <rPr>
        <i/>
        <sz val="8.0"/>
      </rPr>
      <t>(exponentially, by a power of 4)</t>
    </r>
  </si>
  <si>
    <r>
      <rPr/>
      <t xml:space="preserve">demonstrated by </t>
    </r>
    <r>
      <rPr>
        <b/>
      </rPr>
      <t xml:space="preserve">Poiseuille's Law:
</t>
    </r>
    <r>
      <rPr>
        <b/>
        <color rgb="FF0000FF"/>
      </rPr>
      <t xml:space="preserve">Q =  (πr^4P)  /  (8ηL)
</t>
    </r>
    <r>
      <rPr>
        <b/>
      </rPr>
      <t xml:space="preserve">
</t>
    </r>
    <r>
      <rPr/>
      <t xml:space="preserve">(assuming flow rate </t>
    </r>
    <r>
      <rPr>
        <i/>
      </rPr>
      <t>Q</t>
    </r>
    <r>
      <rPr/>
      <t xml:space="preserve"> is constant) A very </t>
    </r>
    <r>
      <rPr>
        <i/>
      </rPr>
      <t>slight</t>
    </r>
    <r>
      <rPr/>
      <t xml:space="preserve"> change in the radius of a pipe has a </t>
    </r>
    <r>
      <rPr>
        <i/>
      </rPr>
      <t>very significant</t>
    </r>
    <r>
      <rPr/>
      <t xml:space="preserve"> effect on the pressure gradient. Applied to the human body, decreasing the radius of a blood vessel by some factor (aka vasoconstriction) causes an increase in pressure by the same factor to the fourth power! This illustrates why blood pressure is dramatically increased during increased sympathetic activity; it is because of the blood vessels constricting and decreasing their radius resulting in a dramatic increase in blood pressure.</t>
    </r>
  </si>
  <si>
    <r>
      <rPr/>
      <t xml:space="preserve">fluid viscocity </t>
    </r>
    <r>
      <rPr>
        <rFont val="Times New Roman"/>
        <sz val="14.0"/>
      </rPr>
      <t>η</t>
    </r>
  </si>
  <si>
    <r>
      <rPr/>
      <t xml:space="preserve">fluid flow rate </t>
    </r>
    <r>
      <rPr>
        <b/>
      </rPr>
      <t xml:space="preserve">Q
</t>
    </r>
    <r>
      <rPr>
        <i/>
        <sz val="9.0"/>
      </rPr>
      <t>(deals with real fluids, such as blood)</t>
    </r>
  </si>
  <si>
    <r>
      <rPr/>
      <t xml:space="preserve">demonstrated by </t>
    </r>
    <r>
      <rPr>
        <b/>
      </rPr>
      <t xml:space="preserve">Poiseullie's Law:
</t>
    </r>
    <r>
      <rPr>
        <b/>
        <color rgb="FF0000FF"/>
      </rPr>
      <t xml:space="preserve">Q =  </t>
    </r>
    <r>
      <rPr>
        <color rgb="FF0000FF"/>
      </rPr>
      <t>(</t>
    </r>
    <r>
      <rPr>
        <b/>
        <color rgb="FF0000FF"/>
      </rPr>
      <t>πr^4ΔP</t>
    </r>
    <r>
      <rPr>
        <color rgb="FF0000FF"/>
      </rPr>
      <t>)</t>
    </r>
    <r>
      <rPr>
        <b/>
        <color rgb="FF0000FF"/>
      </rPr>
      <t xml:space="preserve">  /  </t>
    </r>
    <r>
      <rPr>
        <color rgb="FF0000FF"/>
      </rPr>
      <t>(</t>
    </r>
    <r>
      <rPr>
        <b/>
        <color rgb="FF0000FF"/>
      </rPr>
      <t>8ηL</t>
    </r>
    <r>
      <rPr>
        <color rgb="FF0000FF"/>
      </rPr>
      <t>)</t>
    </r>
    <r>
      <rPr>
        <b/>
        <color rgb="FF0000FF"/>
      </rPr>
      <t xml:space="preserve">
</t>
    </r>
    <r>
      <rPr>
        <b/>
      </rPr>
      <t xml:space="preserve">
</t>
    </r>
    <r>
      <rPr/>
      <t xml:space="preserve">When comparing two fluids with different viscosities, the fluid with the higher viscosity will have a slower fluid flow rate (also referred to flux). In other words, viscosity causes more internal friction of a fluid, which consequently prevents it from flowing as easily.
</t>
    </r>
    <r>
      <rPr>
        <i/>
      </rPr>
      <t>(e.g. honey has a higher viscosity than water. Thus, a closed pipe with flowing honey has less volume of fluid passing a point per unit time in a closed pipe containing pure water)</t>
    </r>
  </si>
  <si>
    <r>
      <rPr/>
      <t xml:space="preserve">cross-sectional area </t>
    </r>
    <r>
      <rPr>
        <b/>
        <i/>
      </rPr>
      <t xml:space="preserve">A
</t>
    </r>
    <r>
      <rPr/>
      <t>of a tube</t>
    </r>
  </si>
  <si>
    <r>
      <rPr/>
      <t xml:space="preserve">linear speed </t>
    </r>
    <r>
      <rPr>
        <b/>
        <i/>
      </rPr>
      <t xml:space="preserve">v
</t>
    </r>
    <r>
      <rPr/>
      <t xml:space="preserve">of a fluid
</t>
    </r>
    <r>
      <rPr>
        <i/>
      </rPr>
      <t>(deals with ideal fluids only)</t>
    </r>
  </si>
  <si>
    <r>
      <rPr/>
      <t xml:space="preserve">demonstrated via the </t>
    </r>
    <r>
      <rPr>
        <b/>
      </rPr>
      <t>Continuity Equation</t>
    </r>
    <r>
      <rPr/>
      <t xml:space="preserve">:
</t>
    </r>
    <r>
      <rPr>
        <b/>
        <color rgb="FF0000FF"/>
      </rPr>
      <t xml:space="preserve">
A</t>
    </r>
    <r>
      <rPr>
        <b/>
        <color rgb="FF0000FF"/>
        <sz val="6.0"/>
      </rPr>
      <t xml:space="preserve">1 </t>
    </r>
    <r>
      <rPr>
        <b/>
        <color rgb="FF0000FF"/>
      </rPr>
      <t>V</t>
    </r>
    <r>
      <rPr>
        <b/>
        <color rgb="FF0000FF"/>
        <sz val="6.0"/>
      </rPr>
      <t>1</t>
    </r>
    <r>
      <rPr>
        <b/>
        <color rgb="FF0000FF"/>
      </rPr>
      <t xml:space="preserve"> = A</t>
    </r>
    <r>
      <rPr>
        <b/>
        <color rgb="FF0000FF"/>
        <sz val="6.0"/>
      </rPr>
      <t xml:space="preserve">2 </t>
    </r>
    <r>
      <rPr>
        <b/>
        <color rgb="FF0000FF"/>
      </rPr>
      <t>V</t>
    </r>
    <r>
      <rPr>
        <b/>
        <color rgb="FF0000FF"/>
        <sz val="6.0"/>
      </rPr>
      <t xml:space="preserve">2
</t>
    </r>
    <r>
      <rPr>
        <b/>
      </rPr>
      <t xml:space="preserve">in order to avoid a common confusion, it is important to note that </t>
    </r>
    <r>
      <rPr>
        <b/>
        <i/>
      </rPr>
      <t>fluid linear speed v</t>
    </r>
    <r>
      <rPr>
        <b/>
      </rPr>
      <t xml:space="preserve"> and fluid </t>
    </r>
    <r>
      <rPr>
        <b/>
        <i/>
      </rPr>
      <t>flow rate Q</t>
    </r>
    <r>
      <rPr>
        <b/>
      </rPr>
      <t xml:space="preserve"> refer to two DIFFERENT things:
</t>
    </r>
    <r>
      <rPr/>
      <t xml:space="preserve">•  fluid speed </t>
    </r>
    <r>
      <rPr>
        <b/>
        <i/>
      </rPr>
      <t>v</t>
    </r>
    <r>
      <rPr>
        <i/>
      </rPr>
      <t xml:space="preserve"> </t>
    </r>
    <r>
      <rPr/>
      <t xml:space="preserve">deals with the </t>
    </r>
    <r>
      <rPr>
        <i/>
      </rPr>
      <t xml:space="preserve">linear speed; </t>
    </r>
    <r>
      <rPr/>
      <t xml:space="preserve">it is the measure of </t>
    </r>
    <r>
      <rPr>
        <i/>
      </rPr>
      <t>displacement</t>
    </r>
    <r>
      <rPr/>
      <t xml:space="preserve"> of a fluid per unit time; it </t>
    </r>
    <r>
      <rPr>
        <u/>
      </rPr>
      <t>can</t>
    </r>
    <r>
      <rPr/>
      <t xml:space="preserve"> change depending on the cross-sectional area </t>
    </r>
    <r>
      <rPr>
        <b/>
      </rPr>
      <t xml:space="preserve">A
</t>
    </r>
    <r>
      <rPr/>
      <t xml:space="preserve">•  Flow rate </t>
    </r>
    <r>
      <rPr>
        <b/>
      </rPr>
      <t>Q</t>
    </r>
    <r>
      <rPr/>
      <t xml:space="preserve"> however is a measure of the </t>
    </r>
    <r>
      <rPr>
        <i/>
      </rPr>
      <t>volume</t>
    </r>
    <r>
      <rPr/>
      <t xml:space="preserve"> of a fluid that passes a point per unit time; Q is always constant for a closed system and does not depend on changes in cross-sectional area </t>
    </r>
    <r>
      <rPr>
        <b/>
      </rPr>
      <t>A</t>
    </r>
    <r>
      <rPr/>
      <t xml:space="preserve">. This is essentially due to the law of conservation of mass.
That being said, if we know the flow rate Q is constant at all points of a closed pipe with moving fluid... the </t>
    </r>
    <r>
      <rPr>
        <b/>
      </rPr>
      <t xml:space="preserve">continuity equation </t>
    </r>
    <r>
      <rPr/>
      <t>tells us that fluids move faster through narrow passages and move more slowly through wider passages.</t>
    </r>
  </si>
  <si>
    <r>
      <rPr/>
      <t xml:space="preserve">linear speed </t>
    </r>
    <r>
      <rPr>
        <b/>
        <i/>
      </rPr>
      <t xml:space="preserve">v
</t>
    </r>
    <r>
      <rPr/>
      <t>of a fluid</t>
    </r>
  </si>
  <si>
    <r>
      <rPr/>
      <t xml:space="preserve">internal </t>
    </r>
    <r>
      <rPr>
        <i/>
      </rPr>
      <t>hydrostatic</t>
    </r>
    <r>
      <rPr/>
      <t xml:space="preserve"> fluid pressure </t>
    </r>
    <r>
      <rPr>
        <b/>
        <i/>
      </rPr>
      <t>P</t>
    </r>
  </si>
  <si>
    <r>
      <rPr/>
      <t>demonstrated via</t>
    </r>
    <r>
      <rPr>
        <b/>
      </rPr>
      <t xml:space="preserve"> Bernoulli's Equation</t>
    </r>
    <r>
      <rPr/>
      <t xml:space="preserve">:
</t>
    </r>
    <r>
      <rPr>
        <b/>
        <color rgb="FF0000FF"/>
      </rPr>
      <t xml:space="preserve">P + (1/2)ρv^2 + ρgh = constant
</t>
    </r>
    <r>
      <rPr/>
      <t>A tube that has a fluid traveling at a very high speed has low pressure. Based on the laws of conservation of energy and mass, if dynamic (moving) pressure "(1/2)ρv^2" increases, then static (still) pressure P has to decrease in order to conserve energy... more on this explained below:</t>
    </r>
  </si>
  <si>
    <r>
      <rPr>
        <b/>
        <i/>
      </rPr>
      <t>dynamic</t>
    </r>
    <r>
      <rPr/>
      <t xml:space="preserve"> pressure
of a fluid
</t>
    </r>
    <r>
      <rPr>
        <b/>
      </rPr>
      <t>"(1/2)ρv^2"</t>
    </r>
  </si>
  <si>
    <r>
      <rPr>
        <b/>
        <i/>
      </rPr>
      <t>absolute</t>
    </r>
    <r>
      <rPr/>
      <t xml:space="preserve"> (hyro</t>
    </r>
    <r>
      <rPr>
        <i/>
      </rPr>
      <t>static</t>
    </r>
    <r>
      <rPr/>
      <t xml:space="preserve">) pressure
of a fluid
</t>
    </r>
    <r>
      <rPr>
        <b/>
      </rPr>
      <t>P</t>
    </r>
  </si>
  <si>
    <r>
      <rPr/>
      <t xml:space="preserve">based on the </t>
    </r>
    <r>
      <rPr>
        <b/>
      </rPr>
      <t>law of conservation of energy</t>
    </r>
    <r>
      <rPr/>
      <t xml:space="preserve"> and </t>
    </r>
    <r>
      <rPr>
        <b/>
      </rPr>
      <t xml:space="preserve">Bernoulli's Equation:
</t>
    </r>
    <r>
      <rPr>
        <b/>
        <color rgb="FF0000FF"/>
      </rPr>
      <t xml:space="preserve">P + (1/2)ρv^2 + ρgh = constant
</t>
    </r>
    <r>
      <rPr>
        <b/>
      </rPr>
      <t xml:space="preserve">
</t>
    </r>
    <r>
      <rPr/>
      <t xml:space="preserve">In order for energy to be conserved...
•  as the dynamic pressure, </t>
    </r>
    <r>
      <rPr>
        <b/>
      </rPr>
      <t>(</t>
    </r>
    <r>
      <rPr>
        <b/>
        <i/>
      </rPr>
      <t xml:space="preserve">1/2)ρv^2, </t>
    </r>
    <r>
      <rPr/>
      <t xml:space="preserve">(aka the pressure of fluid in </t>
    </r>
    <r>
      <rPr>
        <i/>
      </rPr>
      <t>motion</t>
    </r>
    <r>
      <rPr/>
      <t xml:space="preserve">) </t>
    </r>
    <r>
      <rPr>
        <u/>
      </rPr>
      <t>increases</t>
    </r>
    <r>
      <rPr/>
      <t xml:space="preserve">, then...
•  the static pressure, </t>
    </r>
    <r>
      <rPr>
        <b/>
      </rPr>
      <t>P + ρgh</t>
    </r>
    <r>
      <rPr/>
      <t xml:space="preserve">, (aka the pressure of a </t>
    </r>
    <r>
      <rPr>
        <i/>
      </rPr>
      <t>static</t>
    </r>
    <r>
      <rPr/>
      <t xml:space="preserve"> fluid) must </t>
    </r>
    <r>
      <rPr>
        <u/>
      </rPr>
      <t>decrease</t>
    </r>
    <r>
      <rPr/>
      <t xml:space="preserve">.
**note since </t>
    </r>
    <r>
      <rPr>
        <b/>
      </rPr>
      <t>ρ</t>
    </r>
    <r>
      <rPr/>
      <t xml:space="preserve">, </t>
    </r>
    <r>
      <rPr>
        <b/>
      </rPr>
      <t>g</t>
    </r>
    <r>
      <rPr/>
      <t xml:space="preserve">, and </t>
    </r>
    <r>
      <rPr>
        <b/>
      </rPr>
      <t>h</t>
    </r>
    <r>
      <rPr/>
      <t xml:space="preserve"> remain constant, the only variable in the static pressure term that must change is the absolute pressure </t>
    </r>
    <r>
      <rPr>
        <b/>
        <i/>
      </rPr>
      <t xml:space="preserve">P... </t>
    </r>
    <r>
      <rPr/>
      <t>which makes sense: in a closed system, the density of the fluid doesn't just randomly change, neither does gravity on earth, neither does the height of the pipe.</t>
    </r>
  </si>
  <si>
    <r>
      <rPr/>
      <t xml:space="preserve">cross sectional area </t>
    </r>
    <r>
      <rPr>
        <b/>
        <i/>
      </rPr>
      <t xml:space="preserve">A
</t>
    </r>
    <r>
      <rPr/>
      <t>of a pipe</t>
    </r>
  </si>
  <si>
    <r>
      <rPr/>
      <t xml:space="preserve">internal </t>
    </r>
    <r>
      <rPr>
        <i/>
      </rPr>
      <t>hydrostatic</t>
    </r>
    <r>
      <rPr/>
      <t xml:space="preserve"> fluid pressure </t>
    </r>
    <r>
      <rPr>
        <b/>
        <i/>
      </rPr>
      <t xml:space="preserve">P
</t>
    </r>
    <r>
      <rPr>
        <i/>
      </rPr>
      <t>(deals with ideal fluids only)</t>
    </r>
  </si>
  <si>
    <r>
      <rPr/>
      <t xml:space="preserve">demonstrated by the </t>
    </r>
    <r>
      <rPr>
        <b/>
      </rPr>
      <t>Venturi Effect</t>
    </r>
    <r>
      <rPr/>
      <t xml:space="preserve">, which combines the principles of the Continuity Equation and Bernoulli's Equation.
if   </t>
    </r>
    <r>
      <rPr>
        <b/>
        <color rgb="FF38761D"/>
        <sz val="15.0"/>
      </rPr>
      <t>↑</t>
    </r>
    <r>
      <rPr>
        <b/>
        <color rgb="FF0000FF"/>
      </rPr>
      <t xml:space="preserve">A </t>
    </r>
    <r>
      <rPr>
        <b/>
        <color rgb="FFCC0000"/>
        <sz val="13.0"/>
      </rPr>
      <t>↓</t>
    </r>
    <r>
      <rPr>
        <b/>
        <color rgb="FFCC0000"/>
      </rPr>
      <t xml:space="preserve">v </t>
    </r>
    <r>
      <rPr/>
      <t xml:space="preserve">       then        </t>
    </r>
    <r>
      <rPr>
        <b/>
        <color rgb="FF38761D"/>
        <sz val="16.0"/>
      </rPr>
      <t>↑</t>
    </r>
    <r>
      <rPr>
        <b/>
        <color rgb="FF0000FF"/>
      </rPr>
      <t>P  + (1/2)ρ</t>
    </r>
    <r>
      <rPr>
        <b/>
        <color rgb="FFCC0000"/>
        <sz val="13.0"/>
      </rPr>
      <t>↓</t>
    </r>
    <r>
      <rPr>
        <b/>
        <color rgb="FFCC0000"/>
      </rPr>
      <t>v</t>
    </r>
    <r>
      <rPr>
        <b/>
        <color rgb="FF0000FF"/>
      </rPr>
      <t>^2  +  ρgh</t>
    </r>
    <r>
      <rPr/>
      <t xml:space="preserve">
For horizontal flow, there is a direct relationship between cross-sectional area and pressure exerted on the walls of the tube.</t>
    </r>
  </si>
  <si>
    <r>
      <rPr/>
      <t xml:space="preserve"># of passage ways </t>
    </r>
    <r>
      <rPr>
        <i/>
      </rPr>
      <t>in</t>
    </r>
    <r>
      <rPr/>
      <t xml:space="preserve"> </t>
    </r>
    <r>
      <rPr>
        <i/>
      </rPr>
      <t>parallel</t>
    </r>
  </si>
  <si>
    <t>total resistance of fluid</t>
  </si>
  <si>
    <t>During exhalation, the total resistance of the encountered airways increases as the air leaves the alveoli to escape out of the nose and mouth. This increase in total resistance is due to the fact that there are fewer airways in parallel with each other as air exits the respiratory system.</t>
  </si>
  <si>
    <t>Electrostatics</t>
  </si>
  <si>
    <r>
      <rPr/>
      <t>distance between two charges (</t>
    </r>
    <r>
      <rPr>
        <b/>
        <i/>
      </rPr>
      <t>r</t>
    </r>
    <r>
      <rPr/>
      <t>)</t>
    </r>
  </si>
  <si>
    <r>
      <rPr/>
      <t xml:space="preserve">magnitude of the electrostatic force </t>
    </r>
    <r>
      <rPr>
        <b/>
        <i/>
        <sz val="12.0"/>
      </rPr>
      <t>F</t>
    </r>
    <r>
      <rPr>
        <i/>
        <sz val="9.0"/>
      </rPr>
      <t>e</t>
    </r>
    <r>
      <rPr>
        <i/>
      </rPr>
      <t xml:space="preserve"> </t>
    </r>
    <r>
      <rPr/>
      <t>between the two charges</t>
    </r>
  </si>
  <si>
    <r>
      <rPr/>
      <t xml:space="preserve">inverse
</t>
    </r>
    <r>
      <rPr>
        <i/>
        <sz val="8.0"/>
      </rPr>
      <t>(exponentially, by a power of 2)</t>
    </r>
  </si>
  <si>
    <r>
      <rPr/>
      <t xml:space="preserve">based on </t>
    </r>
    <r>
      <rPr>
        <b/>
      </rPr>
      <t xml:space="preserve">Coulomb's Law:
</t>
    </r>
    <r>
      <rPr>
        <b/>
        <color rgb="FF0000FF"/>
        <sz val="11.0"/>
      </rPr>
      <t>F</t>
    </r>
    <r>
      <rPr>
        <color rgb="FF0000FF"/>
        <sz val="6.0"/>
      </rPr>
      <t>electrostatic</t>
    </r>
    <r>
      <rPr>
        <b/>
        <color rgb="FF0000FF"/>
      </rPr>
      <t xml:space="preserve"> = (k q</t>
    </r>
    <r>
      <rPr>
        <b/>
        <color rgb="FF0000FF"/>
        <sz val="6.0"/>
      </rPr>
      <t>1</t>
    </r>
    <r>
      <rPr>
        <b/>
        <color rgb="FF0000FF"/>
      </rPr>
      <t xml:space="preserve"> q</t>
    </r>
    <r>
      <rPr>
        <b/>
        <color rgb="FF0000FF"/>
        <sz val="6.0"/>
      </rPr>
      <t>2</t>
    </r>
    <r>
      <rPr>
        <b/>
        <color rgb="FF0000FF"/>
      </rPr>
      <t xml:space="preserve">) / r^2
</t>
    </r>
    <r>
      <rPr>
        <b/>
      </rPr>
      <t xml:space="preserve">
</t>
    </r>
    <r>
      <rPr/>
      <t xml:space="preserve">Imagine a positive attracted to a negative charge at a certain distance away. If the two charges are then moved so that they are separated by </t>
    </r>
    <r>
      <rPr>
        <i/>
      </rPr>
      <t>twice</t>
    </r>
    <r>
      <rPr/>
      <t xml:space="preserve"> the distance, then the force of attraction between them would change by a factor of (1 / 2^2), or 1/4. In other words, if the distance is doubled, the square of the distance is quadrupled, and the force between the charges is reduced to 1/4 of what it was originally.  </t>
    </r>
    <r>
      <rPr>
        <i/>
      </rPr>
      <t>(note the similarity of this electrostatic Force relationship and the relationship between distance between two masses and the gravitational Force)</t>
    </r>
  </si>
  <si>
    <r>
      <rPr/>
      <t>distance between two charges (</t>
    </r>
    <r>
      <rPr>
        <b/>
        <i/>
      </rPr>
      <t>r</t>
    </r>
    <r>
      <rPr/>
      <t>)</t>
    </r>
  </si>
  <si>
    <r>
      <rPr/>
      <t>Electric Field (</t>
    </r>
    <r>
      <rPr>
        <b/>
      </rPr>
      <t>E</t>
    </r>
    <r>
      <rPr/>
      <t>)</t>
    </r>
  </si>
  <si>
    <r>
      <rPr/>
      <t xml:space="preserve">inverse
</t>
    </r>
    <r>
      <rPr>
        <i/>
        <sz val="8.0"/>
      </rPr>
      <t>(exponentially, by a power of 2)</t>
    </r>
  </si>
  <si>
    <r>
      <rPr/>
      <t xml:space="preserve">by dividing </t>
    </r>
    <r>
      <rPr>
        <b/>
      </rPr>
      <t xml:space="preserve">Coulomb's Law </t>
    </r>
    <r>
      <rPr/>
      <t xml:space="preserve">by the magnitude of the test charge </t>
    </r>
    <r>
      <rPr>
        <i/>
      </rPr>
      <t>(q)</t>
    </r>
    <r>
      <rPr/>
      <t xml:space="preserve">, we arrive at the equation for </t>
    </r>
    <r>
      <rPr>
        <b/>
      </rPr>
      <t>Electric Field</t>
    </r>
    <r>
      <rPr/>
      <t>:</t>
    </r>
    <r>
      <rPr>
        <b/>
      </rPr>
      <t xml:space="preserve">
</t>
    </r>
    <r>
      <rPr>
        <b/>
        <color rgb="FF0000FF"/>
      </rPr>
      <t xml:space="preserve">E = k Q / r^2
</t>
    </r>
    <r>
      <rPr>
        <b/>
        <color rgb="FF0000FF"/>
        <sz val="11.0"/>
      </rPr>
      <t xml:space="preserve">
</t>
    </r>
    <r>
      <rPr/>
      <t xml:space="preserve">From this equation, we see that the distance </t>
    </r>
    <r>
      <rPr>
        <b/>
        <i/>
      </rPr>
      <t>r</t>
    </r>
    <r>
      <rPr/>
      <t xml:space="preserve"> still has an inverse square relationship to the Electric Field. Therefore, if the distance between a test charge (</t>
    </r>
    <r>
      <rPr>
        <i/>
      </rPr>
      <t>q</t>
    </r>
    <r>
      <rPr/>
      <t>) and the source charge (</t>
    </r>
    <r>
      <rPr>
        <i/>
      </rPr>
      <t>Q</t>
    </r>
    <r>
      <rPr/>
      <t xml:space="preserve">) is doubled, then the electric field magnitude will decrease by 1/2^2 </t>
    </r>
    <r>
      <rPr>
        <i/>
      </rPr>
      <t>(aka, the electric field would be reduced to 1/4 of what it was originally)</t>
    </r>
  </si>
  <si>
    <r>
      <rPr>
        <i/>
      </rPr>
      <t xml:space="preserve">electical </t>
    </r>
    <r>
      <rPr>
        <i val="0"/>
      </rPr>
      <t xml:space="preserve">Potential Energy </t>
    </r>
    <r>
      <rPr>
        <b/>
        <i/>
      </rPr>
      <t>U</t>
    </r>
  </si>
  <si>
    <t>stability of the system</t>
  </si>
  <si>
    <r>
      <rPr/>
      <t xml:space="preserve">A low electrical potential energy indicates that the system is become more stable because </t>
    </r>
    <r>
      <rPr>
        <b/>
      </rPr>
      <t>electrical potential energy</t>
    </r>
    <r>
      <rPr/>
      <t xml:space="preserve"> is defined as the amount of work required to move a test charge from infinity to a point in space in an electric field surrounding a charge. For example, a change in electrical potential energy from 10 J to 5 J reflects an increase in stability because it is essentially saying that it takes less work in order to keep the test charge in that final position compared to keeping the test charge in the initial position.</t>
    </r>
  </si>
  <si>
    <r>
      <rPr/>
      <t xml:space="preserve">distance between two
</t>
    </r>
    <r>
      <rPr>
        <i/>
      </rPr>
      <t>like</t>
    </r>
    <r>
      <rPr/>
      <t xml:space="preserve"> charges</t>
    </r>
  </si>
  <si>
    <r>
      <rPr>
        <i/>
      </rPr>
      <t xml:space="preserve">electical Potential Energy </t>
    </r>
    <r>
      <rPr>
        <b/>
        <i/>
      </rPr>
      <t>U</t>
    </r>
  </si>
  <si>
    <r>
      <rPr/>
      <t xml:space="preserve">Due to the fact that </t>
    </r>
    <r>
      <rPr>
        <b/>
        <i/>
      </rPr>
      <t>like</t>
    </r>
    <r>
      <rPr>
        <b/>
      </rPr>
      <t xml:space="preserve"> charges experience </t>
    </r>
    <r>
      <rPr>
        <b/>
        <i/>
      </rPr>
      <t>repulsive</t>
    </r>
    <r>
      <rPr>
        <b/>
      </rPr>
      <t xml:space="preserve"> forces</t>
    </r>
    <r>
      <rPr/>
      <t xml:space="preserve">, if the two </t>
    </r>
    <r>
      <rPr>
        <i/>
      </rPr>
      <t>repulsive</t>
    </r>
    <r>
      <rPr/>
      <t xml:space="preserve"> charges are held close together (aka distance between them shortens), then there will be a higher electrical potential energy because more work is required to hold them in this position.</t>
    </r>
  </si>
  <si>
    <r>
      <rPr/>
      <t xml:space="preserve">distance between two
</t>
    </r>
    <r>
      <rPr>
        <i/>
      </rPr>
      <t xml:space="preserve">opposite </t>
    </r>
    <r>
      <rPr/>
      <t>charges</t>
    </r>
  </si>
  <si>
    <r>
      <rPr>
        <i/>
      </rPr>
      <t xml:space="preserve">electical Potential Energy </t>
    </r>
    <r>
      <rPr>
        <b/>
        <i/>
      </rPr>
      <t>U</t>
    </r>
  </si>
  <si>
    <r>
      <rPr/>
      <t xml:space="preserve">Due to the face that </t>
    </r>
    <r>
      <rPr>
        <b/>
        <i/>
      </rPr>
      <t>opposite</t>
    </r>
    <r>
      <rPr>
        <b/>
      </rPr>
      <t xml:space="preserve"> charges experience </t>
    </r>
    <r>
      <rPr>
        <b/>
        <i/>
      </rPr>
      <t>attractive</t>
    </r>
    <r>
      <rPr>
        <b/>
      </rPr>
      <t xml:space="preserve"> forces</t>
    </r>
    <r>
      <rPr/>
      <t xml:space="preserve">, if the two </t>
    </r>
    <r>
      <rPr>
        <i/>
      </rPr>
      <t>attractive</t>
    </r>
    <r>
      <rPr/>
      <t xml:space="preserve"> charges are held close together (aka the distance between them shortens), then not much work is required to let them move toward each other because they are more stable being close to each other.. Hence, the potential energy (work required) is low.</t>
    </r>
  </si>
  <si>
    <t>Magnetism</t>
  </si>
  <si>
    <r>
      <rPr/>
      <t>distance from the current
(</t>
    </r>
    <r>
      <rPr>
        <b/>
        <i/>
      </rPr>
      <t>r</t>
    </r>
    <r>
      <rPr/>
      <t>)</t>
    </r>
  </si>
  <si>
    <r>
      <rPr>
        <i val="0"/>
      </rPr>
      <t>magnitude</t>
    </r>
    <r>
      <rPr>
        <i/>
      </rPr>
      <t xml:space="preserve"> </t>
    </r>
    <r>
      <rPr>
        <i val="0"/>
      </rPr>
      <t xml:space="preserve">of the Magnetic Field </t>
    </r>
    <r>
      <rPr>
        <b/>
        <i/>
      </rPr>
      <t>B</t>
    </r>
  </si>
  <si>
    <r>
      <rPr/>
      <t xml:space="preserve">based on the equation for </t>
    </r>
    <r>
      <rPr>
        <b/>
      </rPr>
      <t>Magnetic Field</t>
    </r>
    <r>
      <rPr/>
      <t xml:space="preserve">:
</t>
    </r>
    <r>
      <rPr>
        <b/>
        <color rgb="FF0000FF"/>
      </rPr>
      <t xml:space="preserve">B = (μ I) / (2 π r)
</t>
    </r>
    <r>
      <rPr/>
      <t>Magnetic field is stronger closer to a current-carrying wire. For example, when you decrease the distance to a current-carrying wire by half, the magnitude of the magnetic field is greater by double.</t>
    </r>
  </si>
  <si>
    <t>Wave Resonance</t>
  </si>
  <si>
    <r>
      <rPr/>
      <t xml:space="preserve">frequency of applied force
</t>
    </r>
    <r>
      <rPr>
        <i/>
        <sz val="9.0"/>
      </rPr>
      <t>(that is close to the natural frequency of the system)</t>
    </r>
  </si>
  <si>
    <t>amplitude of oscilation</t>
  </si>
  <si>
    <r>
      <rPr/>
      <t xml:space="preserve">If a periodically varying force is applied to a system, then the system will be driven at a frequency equal to the frequency of force. This is known as </t>
    </r>
    <r>
      <rPr>
        <b/>
      </rPr>
      <t>forced oscillation</t>
    </r>
    <r>
      <rPr/>
      <t xml:space="preserve">. This can easily be demonstrated by a child on a swing being pushed by a parent. If the parent pushes the child at a frequency </t>
    </r>
    <r>
      <rPr>
        <i/>
      </rPr>
      <t>nearly equal to the frequency at which the child swings back toward the parent</t>
    </r>
    <r>
      <rPr/>
      <t xml:space="preserve">, then the arc of the swinging child will become larger and larger:  the amplitude increases because the </t>
    </r>
    <r>
      <rPr>
        <b/>
      </rPr>
      <t>force frequency</t>
    </r>
    <r>
      <rPr/>
      <t xml:space="preserve"> is nearly identical to the swing's </t>
    </r>
    <r>
      <rPr>
        <b/>
      </rPr>
      <t>natural frequency</t>
    </r>
    <r>
      <rPr/>
      <t>.</t>
    </r>
  </si>
  <si>
    <t>Sound</t>
  </si>
  <si>
    <t>age</t>
  </si>
  <si>
    <r>
      <rPr>
        <b/>
      </rPr>
      <t>frequency</t>
    </r>
    <r>
      <rPr/>
      <t xml:space="preserve"> range of human hearing</t>
    </r>
  </si>
  <si>
    <r>
      <rPr/>
      <t xml:space="preserve">On the MCAT, know that frequencies between </t>
    </r>
    <r>
      <rPr>
        <b/>
      </rPr>
      <t xml:space="preserve">20 Hz </t>
    </r>
    <r>
      <rPr/>
      <t xml:space="preserve">and </t>
    </r>
    <r>
      <rPr>
        <b/>
      </rPr>
      <t>20,000</t>
    </r>
    <r>
      <rPr/>
      <t xml:space="preserve"> </t>
    </r>
    <r>
      <rPr>
        <b/>
      </rPr>
      <t>Hz</t>
    </r>
    <r>
      <rPr/>
      <t xml:space="preserve"> are generally audible to healthy young adults. However, </t>
    </r>
    <r>
      <rPr>
        <i/>
      </rPr>
      <t>high</t>
    </r>
    <r>
      <rPr/>
      <t xml:space="preserve"> frequency hearing generally declines with age. This explains why some elderly people can't hear high pitch ringing of cell phones.</t>
    </r>
  </si>
  <si>
    <t>stiffness of a medium through which a sound wave travels (aka, how resistant the medium is to compression)</t>
  </si>
  <si>
    <t>speed of sound
traveling through the medium</t>
  </si>
  <si>
    <r>
      <rPr/>
      <t xml:space="preserve">Based on the equation for the </t>
    </r>
    <r>
      <rPr>
        <b/>
      </rPr>
      <t xml:space="preserve">speed of sound:
</t>
    </r>
    <r>
      <rPr>
        <b/>
        <i/>
        <color rgb="FF0000FF"/>
      </rPr>
      <t xml:space="preserve">v = </t>
    </r>
    <r>
      <rPr>
        <i/>
        <color rgb="FF0000FF"/>
      </rPr>
      <t>√ (</t>
    </r>
    <r>
      <rPr>
        <b/>
        <i/>
        <color rgb="FF0000FF"/>
      </rPr>
      <t>B/ρ</t>
    </r>
    <r>
      <rPr>
        <i/>
        <color rgb="FF0000FF"/>
      </rPr>
      <t xml:space="preserve">)
</t>
    </r>
    <r>
      <rPr>
        <b/>
        <i/>
      </rPr>
      <t>B</t>
    </r>
    <r>
      <rPr/>
      <t xml:space="preserve"> represents the bulk modulus, a measure of the medium's resistance to compression. </t>
    </r>
    <r>
      <rPr>
        <b/>
        <i/>
      </rPr>
      <t>B</t>
    </r>
    <r>
      <rPr>
        <i/>
      </rPr>
      <t xml:space="preserve"> </t>
    </r>
    <r>
      <rPr/>
      <t xml:space="preserve">INCREASES from gas to liquid to solid, since gas is most compressible and solids are the hardest to compress. Therefore, sound travels </t>
    </r>
    <r>
      <rPr>
        <i/>
      </rPr>
      <t>fastest</t>
    </r>
    <r>
      <rPr/>
      <t xml:space="preserve"> through a solid, such as the bones of the ossicles, than it does through gases, such as air.
</t>
    </r>
    <r>
      <rPr>
        <color rgb="FF0000FF"/>
        <sz val="8.0"/>
      </rPr>
      <t>https://www.youtube.com/watch?v=yF4cvbAYjwI&amp;index=130&amp;list=PL1O_shUH1zgVfrG2lDsMWuicLdsxm-Dzz</t>
    </r>
  </si>
  <si>
    <t>density of a medium
through which a sound wave travels</t>
  </si>
  <si>
    <r>
      <rPr/>
      <t xml:space="preserve">Based on the equation for the </t>
    </r>
    <r>
      <rPr>
        <b/>
      </rPr>
      <t xml:space="preserve">speed of sound:
</t>
    </r>
    <r>
      <rPr>
        <b/>
        <i/>
        <color rgb="FF0000FF"/>
      </rPr>
      <t xml:space="preserve">v = </t>
    </r>
    <r>
      <rPr>
        <i/>
        <color rgb="FF0000FF"/>
      </rPr>
      <t>√ (</t>
    </r>
    <r>
      <rPr>
        <b/>
        <i/>
        <color rgb="FF0000FF"/>
      </rPr>
      <t>B/ρ</t>
    </r>
    <r>
      <rPr>
        <i/>
        <color rgb="FF0000FF"/>
      </rPr>
      <t xml:space="preserve">)
</t>
    </r>
    <r>
      <rPr>
        <b/>
      </rPr>
      <t xml:space="preserve">ρ </t>
    </r>
    <r>
      <rPr/>
      <t xml:space="preserve">represents the density of the medium through which sound travels. Therefore, mathematically, we can see that higher </t>
    </r>
    <r>
      <rPr>
        <b/>
        <i/>
      </rPr>
      <t>ρ</t>
    </r>
    <r>
      <rPr/>
      <t xml:space="preserve"> results in a lower </t>
    </r>
    <r>
      <rPr>
        <b/>
        <i/>
      </rPr>
      <t>v</t>
    </r>
    <r>
      <rPr/>
      <t xml:space="preserve">. So when comparing the speed of sound through two mediums with the same material, sound travels fastest though solids with </t>
    </r>
    <r>
      <rPr>
        <i/>
      </rPr>
      <t>low</t>
    </r>
    <r>
      <rPr/>
      <t xml:space="preserve"> density than solids with </t>
    </r>
    <r>
      <rPr>
        <i/>
      </rPr>
      <t>high</t>
    </r>
    <r>
      <rPr/>
      <t xml:space="preserve"> density. An example of this would be wood vs. metal.
</t>
    </r>
    <r>
      <rPr>
        <color rgb="FF0000FF"/>
        <sz val="8.0"/>
      </rPr>
      <t>https://www.youtube.com/watch?v=yF4cvbAYjwI&amp;index=130&amp;list=PL1O_shUH1zgVfrG2lDsMWuicLdsxm-Dzz</t>
    </r>
  </si>
  <si>
    <t>temperature of air</t>
  </si>
  <si>
    <t>speed of sound traveling</t>
  </si>
  <si>
    <r>
      <rPr>
        <rFont val="Arial"/>
        <color rgb="FF000000"/>
      </rPr>
      <t xml:space="preserve">Sound travels faster in hot air than in cold air because in hot air is less dense. Based on the equation for the speed of sound, sound travels fastest through a medium if it is less dense.
</t>
    </r>
    <r>
      <rPr>
        <rFont val="Arial"/>
        <color rgb="FF0000FF"/>
        <sz val="8.0"/>
      </rPr>
      <t>https://www.youtube.com/watch?v=yF4cvbAYjwI&amp;index=130&amp;list=PL1O_shUH1zgVfrG2lDsMWuicLdsxm-Dzz</t>
    </r>
  </si>
  <si>
    <r>
      <rPr>
        <u/>
      </rPr>
      <t>distance</t>
    </r>
    <r>
      <rPr/>
      <t xml:space="preserve"> between a </t>
    </r>
    <r>
      <rPr>
        <i/>
      </rPr>
      <t>moving</t>
    </r>
    <r>
      <rPr/>
      <t xml:space="preserve"> source of sound (like a train) and the detector (listener)</t>
    </r>
  </si>
  <si>
    <r>
      <rPr>
        <i/>
      </rPr>
      <t>perceived</t>
    </r>
    <r>
      <rPr/>
      <t xml:space="preserve"> frequency</t>
    </r>
    <r>
      <rPr>
        <i/>
      </rPr>
      <t xml:space="preserve"> </t>
    </r>
    <r>
      <rPr>
        <b/>
        <i/>
      </rPr>
      <t xml:space="preserve">f '
</t>
    </r>
    <r>
      <rPr/>
      <t xml:space="preserve">and
</t>
    </r>
    <r>
      <rPr>
        <i/>
      </rPr>
      <t>perceieved</t>
    </r>
    <r>
      <rPr/>
      <t xml:space="preserve"> pitch</t>
    </r>
  </si>
  <si>
    <r>
      <rPr>
        <rFont val="Arial"/>
        <color rgb="FF000000"/>
      </rPr>
      <t xml:space="preserve">Based on the </t>
    </r>
    <r>
      <rPr>
        <rFont val="Arial"/>
        <b/>
        <color rgb="FF000000"/>
      </rPr>
      <t xml:space="preserve">Doppler Effect:
</t>
    </r>
    <r>
      <rPr>
        <rFont val="Arial"/>
        <color rgb="FF000000"/>
      </rPr>
      <t xml:space="preserve">As the sound source and detector move closer relative to each other, frequency of the sound detected increases. </t>
    </r>
    <r>
      <rPr>
        <rFont val="Arial"/>
        <i/>
        <color rgb="FF000000"/>
      </rPr>
      <t>(e.g. Imagine how when you standing still at a subway station... when the train is far from you, the pitch starts off low. As the train gets closer, the pitch of the sound emitted gets higher, aka the frequency is higher)</t>
    </r>
  </si>
  <si>
    <r>
      <rPr/>
      <t xml:space="preserve">distance </t>
    </r>
    <r>
      <rPr>
        <b/>
        <i/>
      </rPr>
      <t xml:space="preserve">r
</t>
    </r>
    <r>
      <rPr/>
      <t>that a sound wave has traveled</t>
    </r>
  </si>
  <si>
    <r>
      <rPr/>
      <t xml:space="preserve">intensity </t>
    </r>
    <r>
      <rPr>
        <b/>
        <i/>
      </rPr>
      <t>I</t>
    </r>
    <r>
      <rPr/>
      <t xml:space="preserve">
of the sound wave</t>
    </r>
  </si>
  <si>
    <r>
      <rPr/>
      <t xml:space="preserve">inverse
</t>
    </r>
    <r>
      <rPr>
        <i/>
        <sz val="8.0"/>
      </rPr>
      <t>(exponentially, by a power of 2)</t>
    </r>
  </si>
  <si>
    <r>
      <rPr>
        <rFont val="Arial"/>
        <color rgb="FF000000"/>
      </rPr>
      <t xml:space="preserve">Based on the equation for </t>
    </r>
    <r>
      <rPr>
        <rFont val="Arial"/>
        <b/>
        <color rgb="FF000000"/>
      </rPr>
      <t xml:space="preserve">Intensity </t>
    </r>
    <r>
      <rPr>
        <rFont val="Arial"/>
        <color rgb="FF000000"/>
      </rPr>
      <t xml:space="preserve">and the equation for the </t>
    </r>
    <r>
      <rPr>
        <rFont val="Arial"/>
        <b/>
        <color rgb="FF000000"/>
      </rPr>
      <t>surface area of a sphere:</t>
    </r>
    <r>
      <rPr>
        <rFont val="Arial"/>
        <color rgb="FF000000"/>
      </rPr>
      <t xml:space="preserve">
</t>
    </r>
    <r>
      <rPr>
        <rFont val="Arial"/>
        <b/>
        <color rgb="FF0000FF"/>
      </rPr>
      <t xml:space="preserve">I = P / A  </t>
    </r>
    <r>
      <rPr>
        <rFont val="Arial"/>
        <color rgb="FF0000FF"/>
      </rPr>
      <t xml:space="preserve"> where </t>
    </r>
    <r>
      <rPr>
        <rFont val="Arial"/>
        <b/>
        <color rgb="FF0000FF"/>
      </rPr>
      <t xml:space="preserve">A = 4πr^2
</t>
    </r>
    <r>
      <rPr>
        <rFont val="Arial"/>
        <color rgb="FF000000"/>
      </rPr>
      <t xml:space="preserve">
</t>
    </r>
    <r>
      <rPr>
        <rFont val="Arial"/>
        <b/>
        <color rgb="FF000000"/>
      </rPr>
      <t>A</t>
    </r>
    <r>
      <rPr>
        <rFont val="Arial"/>
        <color rgb="FF000000"/>
      </rPr>
      <t xml:space="preserve"> represents the surface area of a sound wave (which radiates outwardly and is therefore spherical so A = 4πr^2).  If </t>
    </r>
    <r>
      <rPr>
        <rFont val="Arial"/>
        <b/>
        <i/>
        <color rgb="FF000000"/>
      </rPr>
      <t>r</t>
    </r>
    <r>
      <rPr>
        <rFont val="Arial"/>
        <color rgb="FF000000"/>
      </rPr>
      <t xml:space="preserve"> is doubled, then </t>
    </r>
    <r>
      <rPr>
        <rFont val="Arial"/>
        <b/>
        <i/>
        <color rgb="FF000000"/>
      </rPr>
      <t>A</t>
    </r>
    <r>
      <rPr>
        <rFont val="Arial"/>
        <color rgb="FF000000"/>
      </rPr>
      <t xml:space="preserve"> will increase by a factor of 4, resulting in </t>
    </r>
    <r>
      <rPr>
        <rFont val="Arial"/>
        <b/>
        <i/>
        <color rgb="FF000000"/>
      </rPr>
      <t>I</t>
    </r>
    <r>
      <rPr>
        <rFont val="Arial"/>
        <color rgb="FF000000"/>
      </rPr>
      <t xml:space="preserve"> decreasing by 1/4. For example, if you are </t>
    </r>
    <r>
      <rPr>
        <rFont val="Arial"/>
        <color rgb="FF000000"/>
        <u/>
      </rPr>
      <t>three</t>
    </r>
    <r>
      <rPr>
        <rFont val="Arial"/>
        <color rgb="FF000000"/>
      </rPr>
      <t xml:space="preserve"> times as far away from a siren than your friend is, then you will experience 1/9 of the siren's sound intensity than your friend does. This partially explains why sounds get softer as we move farther away from the source </t>
    </r>
    <r>
      <rPr>
        <rFont val="Arial"/>
        <i/>
        <color rgb="FF000000"/>
      </rPr>
      <t xml:space="preserve">(the other reason is that some of the power from the sound source dissipates in the air due to nonconservative forces as it travels farther, a phenomenon called </t>
    </r>
    <r>
      <rPr>
        <rFont val="Arial"/>
        <b/>
        <i/>
        <color rgb="FF000000"/>
      </rPr>
      <t>attenuation</t>
    </r>
    <r>
      <rPr>
        <rFont val="Arial"/>
        <i/>
        <color rgb="FF000000"/>
      </rPr>
      <t xml:space="preserve">) </t>
    </r>
  </si>
  <si>
    <r>
      <rPr/>
      <t xml:space="preserve">amplitude </t>
    </r>
    <r>
      <rPr>
        <b/>
        <i/>
      </rPr>
      <t xml:space="preserve">A
</t>
    </r>
    <r>
      <rPr/>
      <t>of a sound wave</t>
    </r>
  </si>
  <si>
    <r>
      <rPr/>
      <t xml:space="preserve">intensity </t>
    </r>
    <r>
      <rPr>
        <b/>
        <i/>
      </rPr>
      <t>I</t>
    </r>
    <r>
      <rPr/>
      <t xml:space="preserve">
of the sound wave</t>
    </r>
  </si>
  <si>
    <r>
      <rPr/>
      <t xml:space="preserve">proportional
</t>
    </r>
    <r>
      <rPr>
        <i/>
        <sz val="8.0"/>
      </rPr>
      <t>(exponentially, by a power of 2)</t>
    </r>
  </si>
  <si>
    <r>
      <rPr>
        <rFont val="Arial"/>
        <color rgb="FF000000"/>
      </rPr>
      <t xml:space="preserve">Intensity of a sound wave and its intensity are related to each other:  intensity is proportional the SQUARE of the amplitude. Therefore, </t>
    </r>
    <r>
      <rPr>
        <rFont val="Arial"/>
        <i/>
        <color rgb="FF000000"/>
        <u/>
      </rPr>
      <t>doubling</t>
    </r>
    <r>
      <rPr>
        <rFont val="Arial"/>
        <color rgb="FF000000"/>
      </rPr>
      <t xml:space="preserve"> the amplitude produces a sound wave that has </t>
    </r>
    <r>
      <rPr>
        <rFont val="Arial"/>
        <i/>
        <color rgb="FF000000"/>
        <u/>
      </rPr>
      <t>four</t>
    </r>
    <r>
      <rPr>
        <rFont val="Arial"/>
        <color rgb="FF000000"/>
      </rPr>
      <t xml:space="preserve"> times the intensity </t>
    </r>
    <r>
      <rPr>
        <rFont val="Arial"/>
        <i/>
        <color rgb="FF000000"/>
      </rPr>
      <t>(aka, for times the energy transfer per area).</t>
    </r>
  </si>
  <si>
    <t>Optics</t>
  </si>
  <si>
    <t>mirrors vs. lenses</t>
  </si>
  <si>
    <r>
      <rPr/>
      <t>positive or negative sign for focal length</t>
    </r>
    <r>
      <rPr>
        <b/>
      </rPr>
      <t xml:space="preserve"> </t>
    </r>
    <r>
      <rPr>
        <b/>
        <i/>
      </rPr>
      <t>f</t>
    </r>
  </si>
  <si>
    <r>
      <rPr>
        <b/>
        <sz val="11.0"/>
        <u/>
      </rPr>
      <t>Mirrors</t>
    </r>
    <r>
      <rPr>
        <sz val="11.0"/>
      </rPr>
      <t xml:space="preserve">:
</t>
    </r>
    <r>
      <rPr/>
      <t xml:space="preserve">same side =  </t>
    </r>
    <r>
      <rPr>
        <color rgb="FF38761D"/>
        <sz val="12.0"/>
      </rPr>
      <t>+</t>
    </r>
    <r>
      <rPr>
        <i/>
        <color rgb="FF38761D"/>
      </rPr>
      <t>f</t>
    </r>
    <r>
      <rPr>
        <i/>
      </rPr>
      <t xml:space="preserve">
</t>
    </r>
    <r>
      <rPr/>
      <t xml:space="preserve">opposite side =  </t>
    </r>
    <r>
      <rPr>
        <color rgb="FFA61C00"/>
        <sz val="12.0"/>
      </rPr>
      <t>–</t>
    </r>
    <r>
      <rPr>
        <i/>
        <color rgb="FFA61C00"/>
        <sz val="12.0"/>
      </rPr>
      <t>f</t>
    </r>
    <r>
      <rPr>
        <i/>
      </rPr>
      <t xml:space="preserve">
</t>
    </r>
    <r>
      <rPr>
        <b/>
        <sz val="11.0"/>
        <u/>
      </rPr>
      <t>Lenses</t>
    </r>
    <r>
      <rPr>
        <sz val="11.0"/>
      </rPr>
      <t xml:space="preserve">:
</t>
    </r>
    <r>
      <rPr/>
      <t xml:space="preserve">same side = </t>
    </r>
    <r>
      <rPr>
        <color rgb="FFA61C00"/>
      </rPr>
      <t xml:space="preserve"> </t>
    </r>
    <r>
      <rPr>
        <color rgb="FFA61C00"/>
        <sz val="12.0"/>
      </rPr>
      <t>–</t>
    </r>
    <r>
      <rPr>
        <i/>
        <color rgb="FFA61C00"/>
      </rPr>
      <t>f</t>
    </r>
    <r>
      <rPr>
        <i/>
      </rPr>
      <t xml:space="preserve">
</t>
    </r>
    <r>
      <rPr/>
      <t xml:space="preserve">opposite side =  </t>
    </r>
    <r>
      <rPr>
        <color rgb="FF38761D"/>
        <sz val="12.0"/>
      </rPr>
      <t>+</t>
    </r>
    <r>
      <rPr>
        <color rgb="FF38761D"/>
      </rPr>
      <t xml:space="preserve">f
</t>
    </r>
  </si>
  <si>
    <r>
      <rPr/>
      <t xml:space="preserve">If you think about "+" as meaning what you "expect" to happen, lenses and mirrors flip flop signs for </t>
    </r>
    <r>
      <rPr>
        <i/>
      </rPr>
      <t xml:space="preserve">f </t>
    </r>
    <r>
      <rPr/>
      <t xml:space="preserve">because:
•  for mirrors, you EXPECT the image to be on the SAME side as the object
•  for lenses, you EXPECT the image to be on the OPPOSITE side of the light source
think about how you </t>
    </r>
    <r>
      <rPr>
        <u/>
      </rPr>
      <t>expect</t>
    </r>
    <r>
      <rPr/>
      <t xml:space="preserve"> a bathroom mirror vs. your eyeglasses to works.</t>
    </r>
  </si>
  <si>
    <t>Refraction</t>
  </si>
  <si>
    <r>
      <rPr/>
      <t xml:space="preserve">speed of light </t>
    </r>
    <r>
      <rPr>
        <b/>
      </rPr>
      <t xml:space="preserve">v </t>
    </r>
    <r>
      <rPr/>
      <t>in a given MEDIUM</t>
    </r>
  </si>
  <si>
    <r>
      <rPr/>
      <t xml:space="preserve">index of refraction </t>
    </r>
    <r>
      <rPr>
        <b/>
        <i/>
      </rPr>
      <t>n</t>
    </r>
  </si>
  <si>
    <r>
      <rPr/>
      <t xml:space="preserve">Based on equation for </t>
    </r>
    <r>
      <rPr>
        <b/>
      </rPr>
      <t xml:space="preserve">index of refraction:
</t>
    </r>
    <r>
      <rPr>
        <b/>
        <color rgb="FF0000FF"/>
      </rPr>
      <t xml:space="preserve">n = c / v 
</t>
    </r>
    <r>
      <rPr>
        <b/>
      </rPr>
      <t xml:space="preserve">
</t>
    </r>
    <r>
      <rPr/>
      <t>The slower a light wave travels through a medium, the higher the index of refraction.</t>
    </r>
  </si>
  <si>
    <r>
      <rPr/>
      <t xml:space="preserve">index of refraction </t>
    </r>
    <r>
      <rPr>
        <b/>
        <i/>
      </rPr>
      <t>n</t>
    </r>
  </si>
  <si>
    <r>
      <rPr/>
      <t xml:space="preserve"> angle ϴ of refraction
</t>
    </r>
    <r>
      <rPr>
        <i/>
      </rPr>
      <t>(measured from the normal)</t>
    </r>
  </si>
  <si>
    <r>
      <rPr/>
      <t xml:space="preserve">demonstrated by </t>
    </r>
    <r>
      <rPr>
        <b/>
      </rPr>
      <t>Snell's Law</t>
    </r>
    <r>
      <rPr/>
      <t xml:space="preserve">:
</t>
    </r>
    <r>
      <rPr>
        <b/>
        <color rgb="FF0000FF"/>
      </rPr>
      <t xml:space="preserve">n1 (sin ϴ1)  = n2 (sin ϴ2) 
</t>
    </r>
    <r>
      <rPr/>
      <t>as n1 increases, then sinϴ1 decreases, meaning that ϴ1 decreases.</t>
    </r>
  </si>
  <si>
    <r>
      <rPr/>
      <t xml:space="preserve">index of refraction </t>
    </r>
    <r>
      <rPr>
        <b/>
        <i/>
      </rPr>
      <t xml:space="preserve">n
</t>
    </r>
    <r>
      <rPr/>
      <t xml:space="preserve">of a medium through which light travels
</t>
    </r>
    <r>
      <rPr>
        <i/>
        <sz val="8.0"/>
      </rPr>
      <t>(aka the density of the medium)</t>
    </r>
  </si>
  <si>
    <r>
      <rPr/>
      <t xml:space="preserve">bending of the light ray </t>
    </r>
    <r>
      <rPr>
        <i/>
      </rPr>
      <t xml:space="preserve">TOWARDS </t>
    </r>
    <r>
      <rPr/>
      <t>the normal</t>
    </r>
  </si>
  <si>
    <r>
      <rPr/>
      <t xml:space="preserve">demonstrated by </t>
    </r>
    <r>
      <rPr>
        <b/>
      </rPr>
      <t>Snell's Law</t>
    </r>
    <r>
      <rPr/>
      <t xml:space="preserve">:
</t>
    </r>
    <r>
      <rPr>
        <b/>
        <color rgb="FF0000FF"/>
      </rPr>
      <t>n</t>
    </r>
    <r>
      <rPr>
        <b/>
        <color rgb="FF0000FF"/>
        <sz val="8.0"/>
      </rPr>
      <t>1</t>
    </r>
    <r>
      <rPr>
        <b/>
        <color rgb="FF0000FF"/>
      </rPr>
      <t xml:space="preserve"> (sin ϴ</t>
    </r>
    <r>
      <rPr>
        <b/>
        <color rgb="FF0000FF"/>
        <sz val="8.0"/>
      </rPr>
      <t>1</t>
    </r>
    <r>
      <rPr>
        <b/>
        <color rgb="FF0000FF"/>
      </rPr>
      <t>)  = n</t>
    </r>
    <r>
      <rPr>
        <b/>
        <color rgb="FF0000FF"/>
        <sz val="8.0"/>
      </rPr>
      <t>2</t>
    </r>
    <r>
      <rPr>
        <b/>
        <color rgb="FF0000FF"/>
      </rPr>
      <t xml:space="preserve"> (sin ϴ</t>
    </r>
    <r>
      <rPr>
        <b/>
        <color rgb="FF0000FF"/>
        <sz val="6.0"/>
      </rPr>
      <t>2</t>
    </r>
    <r>
      <rPr>
        <b/>
        <color rgb="FF0000FF"/>
      </rPr>
      <t xml:space="preserve">) 
</t>
    </r>
    <r>
      <rPr/>
      <t xml:space="preserve">
When light enters a medium with a HIGHER index of refraction n (aka, mediums with more density usually have a higher n), the light ray bends TOWARD the normal. This is shown mathematically because if n2 &gt; n1, then ϴ2 &lt; ϴ1. Conversely, if the light travels into a medium where the index of refraction is SMALLER, the light will bend AWAY from the normal. (e.g. when a light ray travels from air to a more dense medium such as glass or water... the light ray will bend toward the normal in the glass or water... because air has a n = 1.0003 and glass/water has a n &gt; 1.</t>
    </r>
  </si>
  <si>
    <t>Diffraction</t>
  </si>
  <si>
    <r>
      <rPr/>
      <t xml:space="preserve">width of slit </t>
    </r>
    <r>
      <rPr>
        <b/>
        <i/>
      </rPr>
      <t xml:space="preserve">a
</t>
    </r>
    <r>
      <rPr/>
      <t xml:space="preserve">in a </t>
    </r>
    <r>
      <rPr>
        <i/>
      </rPr>
      <t>slit-lens</t>
    </r>
    <r>
      <rPr/>
      <t xml:space="preserve"> system</t>
    </r>
  </si>
  <si>
    <r>
      <rPr/>
      <t xml:space="preserve">length </t>
    </r>
    <r>
      <rPr>
        <b/>
        <i/>
      </rPr>
      <t>y</t>
    </r>
    <r>
      <rPr/>
      <t xml:space="preserve"> of the
</t>
    </r>
    <r>
      <rPr>
        <b/>
      </rPr>
      <t xml:space="preserve">central maximum (aka, the central, brightest spot)
</t>
    </r>
    <r>
      <rPr/>
      <t>projected on a screen as a light ray passes through the slit opening</t>
    </r>
  </si>
  <si>
    <r>
      <rPr/>
      <t>related to the</t>
    </r>
    <r>
      <rPr>
        <b/>
      </rPr>
      <t xml:space="preserve"> equation to locate Dark Fringes (minima)</t>
    </r>
    <r>
      <rPr/>
      <t xml:space="preserve"> in a slit-lense setup:
</t>
    </r>
    <r>
      <rPr>
        <b/>
        <color rgb="FF0000FF"/>
      </rPr>
      <t xml:space="preserve">(a) (sinϴ)  =  (n) (λ)
</t>
    </r>
    <r>
      <rPr/>
      <t xml:space="preserve">
As a, the width of the slit, decreases, then sinϴ must increase because nλ is constant for a given fringe. If sinϴ increases, this means ϴ necessarily increases, implying that the fringes are spreading further apart.
This is also seen conceptually:  When light passes through a narrow opening, the light waves spread out; as the slit narrows, the light waves spread out even more. When lens is placed between the narrow slit and the screen, a pattern consisting of alternating bright and dark fringes can be observed on the screen. As the slit becomes narrower, the central maximum (the brightest and most central fringe) becomes wider.
</t>
    </r>
    <r>
      <rPr>
        <i/>
        <color rgb="FF0000FF"/>
        <sz val="8.0"/>
      </rPr>
      <t>https://www.khanacademy.org/test-prep/mcat/physical-processes/light-and-electromagnetic-radiation-questions/v/youngs-double-slit-problem-solving</t>
    </r>
  </si>
  <si>
    <t>The Photoelectric Effect</t>
  </si>
  <si>
    <r>
      <rPr>
        <b/>
      </rPr>
      <t>intensity</t>
    </r>
    <r>
      <rPr/>
      <t xml:space="preserve"> of light beam 
that hits a metal
</t>
    </r>
    <r>
      <rPr>
        <i/>
        <sz val="8.0"/>
      </rPr>
      <t>(aka the number of photons per unit time that hits the metal)</t>
    </r>
  </si>
  <si>
    <r>
      <rPr/>
      <t xml:space="preserve">the number of </t>
    </r>
    <r>
      <rPr>
        <b/>
      </rPr>
      <t>electrons</t>
    </r>
    <r>
      <rPr/>
      <t xml:space="preserve">
per unit time liberated from the metal
</t>
    </r>
    <r>
      <rPr>
        <i/>
        <sz val="8.0"/>
      </rPr>
      <t xml:space="preserve">(aka the magnitude of </t>
    </r>
    <r>
      <rPr>
        <b/>
        <i/>
        <sz val="8.0"/>
      </rPr>
      <t>current</t>
    </r>
    <r>
      <rPr>
        <i/>
        <sz val="8.0"/>
      </rPr>
      <t xml:space="preserve"> produced)</t>
    </r>
  </si>
  <si>
    <r>
      <rPr/>
      <t xml:space="preserve">Based on a phenomenon called the </t>
    </r>
    <r>
      <rPr>
        <b/>
      </rPr>
      <t>Photoelectric Effect</t>
    </r>
    <r>
      <rPr/>
      <t xml:space="preserve">, when a light of a sufficiently high frequency </t>
    </r>
    <r>
      <rPr>
        <i/>
      </rPr>
      <t>(typically blue to UV light)</t>
    </r>
    <r>
      <rPr/>
      <t xml:space="preserve"> is incident on a metal, the metal atoms will emit electrons. Provided that the light beam's frequency is </t>
    </r>
    <r>
      <rPr>
        <i/>
      </rPr>
      <t>above</t>
    </r>
    <r>
      <rPr/>
      <t xml:space="preserve"> the </t>
    </r>
    <r>
      <rPr>
        <b/>
      </rPr>
      <t>threshold</t>
    </r>
    <r>
      <rPr/>
      <t xml:space="preserve"> </t>
    </r>
    <r>
      <rPr>
        <b/>
      </rPr>
      <t>frequency</t>
    </r>
    <r>
      <rPr/>
      <t xml:space="preserve"> of the metal, the light beams of greater intensity produce a greater number number of electrons per unit time liberated form the metal </t>
    </r>
    <r>
      <rPr>
        <i/>
      </rPr>
      <t>(aka producing greater</t>
    </r>
    <r>
      <rPr>
        <b/>
        <i/>
      </rPr>
      <t xml:space="preserve"> current</t>
    </r>
    <r>
      <rPr>
        <i/>
      </rPr>
      <t>).</t>
    </r>
  </si>
  <si>
    <r>
      <rPr/>
      <t xml:space="preserve">frequency </t>
    </r>
    <r>
      <rPr>
        <b/>
        <i/>
      </rPr>
      <t xml:space="preserve">ƒ
</t>
    </r>
    <r>
      <rPr/>
      <t>of a light beam</t>
    </r>
  </si>
  <si>
    <r>
      <rPr/>
      <t xml:space="preserve">the energy </t>
    </r>
    <r>
      <rPr>
        <b/>
        <i/>
      </rPr>
      <t>E</t>
    </r>
    <r>
      <rPr/>
      <t xml:space="preserve"> 
of each photon in the light beam</t>
    </r>
  </si>
  <si>
    <r>
      <rPr/>
      <t xml:space="preserve">Based on the equation for the </t>
    </r>
    <r>
      <rPr>
        <b/>
      </rPr>
      <t xml:space="preserve">Energy of a Photon:
</t>
    </r>
    <r>
      <rPr>
        <b/>
        <color rgb="FF0000FF"/>
      </rPr>
      <t xml:space="preserve">E = hƒ
</t>
    </r>
    <r>
      <rPr/>
      <t xml:space="preserve">
As the frequency of the light </t>
    </r>
    <r>
      <rPr>
        <b/>
        <i/>
      </rPr>
      <t>ƒ</t>
    </r>
    <r>
      <rPr/>
      <t xml:space="preserve"> increases, then the energy of the photon of light </t>
    </r>
    <r>
      <rPr>
        <b/>
        <i/>
      </rPr>
      <t>E</t>
    </r>
    <r>
      <rPr/>
      <t xml:space="preserve"> also increases (becuase h is a constant known as </t>
    </r>
    <r>
      <rPr>
        <b/>
      </rPr>
      <t>Planck's constant</t>
    </r>
    <r>
      <rPr/>
      <t xml:space="preserve"> = 6.626e–34). This relationships explain why on the electromagnetic spectrum, waves with higher frequency (and thus shorter wavelength) correlate with higher energy.</t>
    </r>
  </si>
  <si>
    <t>Nuclear Binding Energy</t>
  </si>
  <si>
    <r>
      <rPr/>
      <t xml:space="preserve">magnitude of </t>
    </r>
    <r>
      <rPr>
        <b/>
      </rPr>
      <t>nuclear</t>
    </r>
    <r>
      <rPr/>
      <t xml:space="preserve"> </t>
    </r>
    <r>
      <rPr>
        <b/>
      </rPr>
      <t>binding</t>
    </r>
    <r>
      <rPr/>
      <t xml:space="preserve"> </t>
    </r>
    <r>
      <rPr>
        <b/>
      </rPr>
      <t>energy</t>
    </r>
    <r>
      <rPr/>
      <t xml:space="preserve"> released when nucleons bind together</t>
    </r>
  </si>
  <si>
    <t>stability of the nucleus</t>
  </si>
  <si>
    <t>Nuclei with greater nuclear binding energies are more stable than the unbonded nucleons. When the nucleons come together to form a nucleus (fusion), energy is released, and the magnitude of this energy is proportional to the stability of the newly formed nucleus.</t>
  </si>
  <si>
    <t>size of the nuclei</t>
  </si>
  <si>
    <t>normal bell-curve</t>
  </si>
  <si>
    <t>In general, intermediate-sized nuclei are more stable than very small nuclei or very large nuclei. Because the binding energy per nucleon is greatest for intermediate-sized atoms (that is, intermediate-sized atoms are most stable), when small atoms combine or large atoms split, a great amount of energy is released.</t>
  </si>
  <si>
    <t>Exponential Decay</t>
  </si>
  <si>
    <r>
      <rPr/>
      <t xml:space="preserve">the </t>
    </r>
    <r>
      <rPr>
        <b/>
      </rPr>
      <t>RATE</t>
    </r>
    <r>
      <rPr/>
      <t xml:space="preserve"> at which a radioactive nuclei decays in a sample
</t>
    </r>
    <r>
      <rPr>
        <b/>
        <i/>
      </rPr>
      <t>(Δn / Δt)</t>
    </r>
  </si>
  <si>
    <r>
      <rPr/>
      <t xml:space="preserve">the number of radioactive nuclei </t>
    </r>
    <r>
      <rPr>
        <b/>
        <i/>
        <sz val="12.0"/>
      </rPr>
      <t xml:space="preserve">n </t>
    </r>
    <r>
      <rPr/>
      <t xml:space="preserve">that REMAINS
</t>
    </r>
    <r>
      <rPr>
        <i/>
        <sz val="8.0"/>
      </rPr>
      <t>(aka the number that has not yet decayed)</t>
    </r>
  </si>
  <si>
    <r>
      <rPr/>
      <t xml:space="preserve">Demonstrated by the </t>
    </r>
    <r>
      <rPr>
        <b/>
      </rPr>
      <t xml:space="preserve">Rate of Nuclear Decay Equation </t>
    </r>
    <r>
      <rPr/>
      <t xml:space="preserve">and </t>
    </r>
    <r>
      <rPr>
        <b/>
      </rPr>
      <t xml:space="preserve">Exponential Decay Equation/Curves:
</t>
    </r>
    <r>
      <rPr>
        <b/>
        <color rgb="FF0000FF"/>
      </rPr>
      <t xml:space="preserve">Δn / Δt  =  – λ n     </t>
    </r>
    <r>
      <rPr/>
      <t xml:space="preserve">and  </t>
    </r>
    <r>
      <rPr>
        <b/>
        <color rgb="FF0000FF"/>
      </rPr>
      <t xml:space="preserve">   N(t) = N</t>
    </r>
    <r>
      <rPr>
        <b/>
        <color rgb="FF0000FF"/>
        <sz val="6.0"/>
      </rPr>
      <t xml:space="preserve">0 </t>
    </r>
    <r>
      <rPr>
        <b/>
        <color rgb="FF0000FF"/>
      </rPr>
      <t xml:space="preserve">e^ –λt
</t>
    </r>
    <r>
      <rPr>
        <b/>
      </rPr>
      <t xml:space="preserve">
</t>
    </r>
    <r>
      <rPr/>
      <t xml:space="preserve">The rate at which radioactive nuclei decay, </t>
    </r>
    <r>
      <rPr>
        <i/>
      </rPr>
      <t>Δn / Δt</t>
    </r>
    <r>
      <rPr/>
      <t>, is proportional to the number that remain, "–</t>
    </r>
    <r>
      <rPr>
        <i/>
      </rPr>
      <t>n"</t>
    </r>
    <r>
      <rPr/>
      <t xml:space="preserve">. In other words, the rate of exponential decay slows down when there is less sample remaining. This relationship is also illustrated in a typical </t>
    </r>
    <r>
      <rPr>
        <b/>
      </rPr>
      <t xml:space="preserve">exponential decay curve </t>
    </r>
    <r>
      <rPr>
        <i/>
        <color rgb="FF0000FF"/>
        <sz val="7.0"/>
        <u/>
      </rPr>
      <t>http://schoolbag.info/physics/physics_math/physics_math.files/image653.jpg</t>
    </r>
    <r>
      <rPr/>
      <t xml:space="preserve"> ; notice how at points on the curve where the slope (aka the rate of change)  is the steeper, the percentage of sample remaining is higher.</t>
    </r>
  </si>
  <si>
    <t>Behavioral Sciences</t>
  </si>
  <si>
    <t>Psychology</t>
  </si>
  <si>
    <t>Sensation</t>
  </si>
  <si>
    <t>magnitude of a stimulus</t>
  </si>
  <si>
    <t>just-noticeable difference
(JND)</t>
  </si>
  <si>
    <r>
      <rPr>
        <b val="0"/>
        <color rgb="FF000000"/>
      </rPr>
      <t xml:space="preserve">Based on </t>
    </r>
    <r>
      <rPr>
        <b/>
        <color rgb="FF000000"/>
      </rPr>
      <t xml:space="preserve">Weber's Law:
</t>
    </r>
    <r>
      <rPr>
        <b/>
        <color rgb="FF0000FF"/>
      </rPr>
      <t>∆I / I = k</t>
    </r>
    <r>
      <rPr>
        <b/>
        <color rgb="FF000000"/>
      </rPr>
      <t xml:space="preserve">
</t>
    </r>
    <r>
      <rPr>
        <b val="0"/>
        <color rgb="FF000000"/>
      </rPr>
      <t xml:space="preserve">
It states that the just-noticeable difference for a stimulus is proportional to the magnitude of the stimulus, and this proportion is </t>
    </r>
    <r>
      <rPr>
        <b/>
        <color rgb="FF000000"/>
      </rPr>
      <t>constant</t>
    </r>
    <r>
      <rPr>
        <b val="0"/>
        <color rgb="FF000000"/>
      </rPr>
      <t xml:space="preserve"> over most of the range of possible stimulii
For example, if the just-noticeable difference (JND) of a 10 kg weight is 1 kg, then the JND of a 50 kg weight would be 5 kg.</t>
    </r>
  </si>
  <si>
    <t>Sexuality</t>
  </si>
  <si>
    <t>Rating on Kinsey Scale</t>
  </si>
  <si>
    <t>degree of homosexuality</t>
  </si>
  <si>
    <r>
      <rPr>
        <color rgb="FF000000"/>
      </rPr>
      <t xml:space="preserve">the </t>
    </r>
    <r>
      <rPr>
        <b/>
        <color rgb="FF000000"/>
      </rPr>
      <t xml:space="preserve">Kinsey Scale </t>
    </r>
    <r>
      <rPr>
        <color rgb="FF000000"/>
      </rPr>
      <t xml:space="preserve">scores sexuality from a scale of 0-6, with 0 being completely </t>
    </r>
    <r>
      <rPr>
        <b/>
        <color rgb="FF000000"/>
      </rPr>
      <t>HETERO-sexual</t>
    </r>
    <r>
      <rPr>
        <color rgb="FF000000"/>
      </rPr>
      <t xml:space="preserve"> and 6 being completely </t>
    </r>
    <r>
      <rPr>
        <b/>
        <color rgb="FF000000"/>
      </rPr>
      <t>HOMO-sexual</t>
    </r>
    <r>
      <rPr>
        <color rgb="FF000000"/>
      </rPr>
      <t xml:space="preserve">. A Kinsey Scale score of 3 would equate to bisexuality.
</t>
    </r>
    <r>
      <rPr>
        <i/>
        <color rgb="FF000000"/>
      </rPr>
      <t xml:space="preserve">(Ex:  man claims to have had sexual relationships with </t>
    </r>
    <r>
      <rPr>
        <i/>
        <color rgb="FF000000"/>
        <u/>
      </rPr>
      <t>mostly</t>
    </r>
    <r>
      <rPr>
        <i/>
        <color rgb="FF000000"/>
      </rPr>
      <t xml:space="preserve"> other men, although he </t>
    </r>
    <r>
      <rPr>
        <i/>
        <color rgb="FF000000"/>
        <u/>
      </rPr>
      <t>occasionally</t>
    </r>
    <r>
      <rPr>
        <i/>
        <color rgb="FF000000"/>
      </rPr>
      <t xml:space="preserve"> has been attracted to women at times. Therefore, this man would likely score a 4 or 5 on the Kinsey Scale)</t>
    </r>
  </si>
  <si>
    <t>Mnemonic</t>
  </si>
  <si>
    <t>Meaning</t>
  </si>
  <si>
    <t>Also Related To:</t>
  </si>
  <si>
    <t>Understanding/Memorizability</t>
  </si>
  <si>
    <t>Biology / Biochemistry</t>
  </si>
  <si>
    <t>anatomical terms</t>
  </si>
  <si>
    <t>Pronation vs. Supination</t>
  </si>
  <si>
    <r>
      <rPr>
        <b val="0"/>
        <color rgb="FF000000"/>
      </rPr>
      <t>You can hold</t>
    </r>
    <r>
      <rPr>
        <b/>
        <color rgb="FF000000"/>
      </rPr>
      <t xml:space="preserve"> SOUP</t>
    </r>
    <r>
      <rPr>
        <b val="0"/>
        <color rgb="FF000000"/>
      </rPr>
      <t xml:space="preserve"> in the palm of your hand when the flexed forearm is</t>
    </r>
    <r>
      <rPr>
        <b/>
        <color rgb="FF000000"/>
      </rPr>
      <t xml:space="preserve"> </t>
    </r>
    <r>
      <rPr>
        <b/>
        <i/>
        <color rgb="FF000000"/>
      </rPr>
      <t>sup</t>
    </r>
    <r>
      <rPr>
        <b/>
        <color rgb="FF000000"/>
      </rPr>
      <t>inated</t>
    </r>
    <r>
      <rPr>
        <b val="0"/>
        <color rgb="FF000000"/>
      </rPr>
      <t>, but are</t>
    </r>
    <r>
      <rPr>
        <b/>
        <color rgb="FF000000"/>
      </rPr>
      <t xml:space="preserve"> PRONE </t>
    </r>
    <r>
      <rPr>
        <b val="0"/>
        <color rgb="FF000000"/>
      </rPr>
      <t>to spill it if the forearm is</t>
    </r>
    <r>
      <rPr>
        <b/>
        <color rgb="FF000000"/>
      </rPr>
      <t xml:space="preserve"> </t>
    </r>
    <r>
      <rPr>
        <b/>
        <i/>
        <color rgb="FF000000"/>
      </rPr>
      <t>pron</t>
    </r>
    <r>
      <rPr>
        <b/>
        <color rgb="FF000000"/>
      </rPr>
      <t>ated.</t>
    </r>
  </si>
  <si>
    <t xml:space="preserve">Pronation rotates the radius medically so that the palm of the hand faces posteriorly and its dorsum faces anteriorly. When the elbow joint is flexed, pronation moves the hand so that the palm faces inferiorly (e.g. placing the palms flat on a table). Supination is the opposite rotational movement, rotating the radius laterally and uncrossing it from the ulna, returning the pronated forearm to the anatomical position. When the elbow joint is flexed, supination moves the hand so that the palm faces superiorly. </t>
  </si>
  <si>
    <t>reproductive</t>
  </si>
  <si>
    <t>Sperm Pathway</t>
  </si>
  <si>
    <t>SEVE(N) UP</t>
  </si>
  <si>
    <r>
      <rPr>
        <b/>
      </rPr>
      <t>S</t>
    </r>
    <r>
      <rPr/>
      <t xml:space="preserve">eminiferous Tubules
</t>
    </r>
    <r>
      <rPr>
        <b/>
      </rPr>
      <t>E</t>
    </r>
    <r>
      <rPr/>
      <t xml:space="preserve">pididymus
</t>
    </r>
    <r>
      <rPr>
        <b/>
      </rPr>
      <t>V</t>
    </r>
    <r>
      <rPr/>
      <t xml:space="preserve">as deferens
</t>
    </r>
    <r>
      <rPr>
        <b/>
      </rPr>
      <t>E</t>
    </r>
    <r>
      <rPr/>
      <t xml:space="preserve">jaculatory Duct
</t>
    </r>
    <r>
      <rPr>
        <i/>
      </rPr>
      <t>(</t>
    </r>
    <r>
      <rPr>
        <b/>
        <i/>
      </rPr>
      <t>N</t>
    </r>
    <r>
      <rPr>
        <i/>
      </rPr>
      <t xml:space="preserve">othing)
</t>
    </r>
    <r>
      <rPr/>
      <t xml:space="preserve">
</t>
    </r>
    <r>
      <rPr>
        <b/>
      </rPr>
      <t>U</t>
    </r>
    <r>
      <rPr/>
      <t xml:space="preserve">rethra
</t>
    </r>
    <r>
      <rPr>
        <b/>
      </rPr>
      <t>P</t>
    </r>
    <r>
      <rPr/>
      <t xml:space="preserve">enis
</t>
    </r>
    <r>
      <rPr>
        <i/>
      </rPr>
      <t>(recall that sperm is produced in the Seminiferous Tubules and drains to the Epididymus to be stored)</t>
    </r>
  </si>
  <si>
    <t>Estrogen</t>
  </si>
  <si>
    <r>
      <rPr>
        <b/>
        <color rgb="FF000000"/>
      </rPr>
      <t>Est</t>
    </r>
    <r>
      <rPr>
        <i/>
        <color rgb="FF000000"/>
      </rPr>
      <t xml:space="preserve">rogen </t>
    </r>
    <r>
      <rPr>
        <b/>
        <color rgb="FF000000"/>
      </rPr>
      <t>Est</t>
    </r>
    <r>
      <rPr>
        <i/>
        <color rgb="FF000000"/>
      </rPr>
      <t>ablishes</t>
    </r>
  </si>
  <si>
    <r>
      <rPr>
        <b/>
      </rPr>
      <t>Estrogen</t>
    </r>
    <r>
      <rPr/>
      <t xml:space="preserve"> is responsible for the development and maintenance of the female reproductive system and female secondary sexual characteristics (breast growth, widening of the hips, changes in fat distribution).
In the embryo, estrogens stimuluate the development of the reproductive tract.</t>
    </r>
  </si>
  <si>
    <t>Progesterone</t>
  </si>
  <si>
    <r>
      <rPr>
        <b/>
        <color rgb="FF000000"/>
      </rPr>
      <t>Pro</t>
    </r>
    <r>
      <rPr>
        <b val="0"/>
        <i/>
        <color rgb="FF000000"/>
      </rPr>
      <t xml:space="preserve">gesterone </t>
    </r>
    <r>
      <rPr>
        <b/>
        <color rgb="FF000000"/>
      </rPr>
      <t>Pro</t>
    </r>
    <r>
      <rPr>
        <b val="0"/>
        <i/>
        <color rgb="FF000000"/>
      </rPr>
      <t>tects the endometrium</t>
    </r>
  </si>
  <si>
    <r>
      <rPr>
        <b/>
      </rPr>
      <t>Progesterone</t>
    </r>
    <r>
      <rPr/>
      <t xml:space="preserve"> is involved in the maintenance of the endometrium, but not in the initial thickening of the endometrium--this is the role of estrogen.</t>
    </r>
  </si>
  <si>
    <t>embryogenesis</t>
  </si>
  <si>
    <t>Ectoderm</t>
  </si>
  <si>
    <r>
      <rPr>
        <color rgb="FF000000"/>
      </rPr>
      <t>"</t>
    </r>
    <r>
      <rPr>
        <i/>
        <color rgb="FF000000"/>
      </rPr>
      <t>attract</t>
    </r>
    <r>
      <rPr>
        <color rgb="FF000000"/>
      </rPr>
      <t>"oderm</t>
    </r>
  </si>
  <si>
    <r>
      <rPr/>
      <t>The things that arise from the e</t>
    </r>
    <r>
      <rPr>
        <b/>
      </rPr>
      <t>ct</t>
    </r>
    <r>
      <rPr/>
      <t xml:space="preserve">oderm are things that </t>
    </r>
    <r>
      <rPr>
        <i/>
      </rPr>
      <t>attra</t>
    </r>
    <r>
      <rPr>
        <b/>
        <i/>
      </rPr>
      <t>ct</t>
    </r>
    <r>
      <rPr/>
      <t xml:space="preserve"> us to others, such as cosmetic features and "smarts"
</t>
    </r>
    <r>
      <rPr>
        <i/>
      </rPr>
      <t>- our nervous system, epidermis (skin), lens of eye, inner ear, mouth</t>
    </r>
  </si>
  <si>
    <t>Mesoderm</t>
  </si>
  <si>
    <r>
      <rPr>
        <color rgb="FF000000"/>
      </rPr>
      <t>"</t>
    </r>
    <r>
      <rPr>
        <i/>
        <color rgb="FF000000"/>
      </rPr>
      <t>means</t>
    </r>
    <r>
      <rPr>
        <color rgb="FF000000"/>
      </rPr>
      <t>"oderm</t>
    </r>
  </si>
  <si>
    <r>
      <rPr/>
      <t xml:space="preserve">the </t>
    </r>
    <r>
      <rPr>
        <i/>
      </rPr>
      <t>means</t>
    </r>
    <r>
      <rPr/>
      <t xml:space="preserve"> of getting around as an organism, </t>
    </r>
    <r>
      <rPr>
        <i/>
      </rPr>
      <t>such as bones and muscle</t>
    </r>
    <r>
      <rPr/>
      <t xml:space="preserve">
the </t>
    </r>
    <r>
      <rPr>
        <i/>
      </rPr>
      <t>means</t>
    </r>
    <r>
      <rPr/>
      <t xml:space="preserve"> of getting around within the body, </t>
    </r>
    <r>
      <rPr>
        <i/>
      </rPr>
      <t xml:space="preserve">such as the circulatory system and kidney
</t>
    </r>
    <r>
      <rPr/>
      <t xml:space="preserve">the </t>
    </r>
    <r>
      <rPr>
        <i/>
      </rPr>
      <t xml:space="preserve">means </t>
    </r>
    <r>
      <rPr/>
      <t>of</t>
    </r>
    <r>
      <rPr>
        <i/>
      </rPr>
      <t xml:space="preserve"> "getting around </t>
    </r>
    <r>
      <rPr/>
      <t xml:space="preserve">;)" </t>
    </r>
    <r>
      <rPr>
        <i/>
      </rPr>
      <t>such as the testes and ovaries</t>
    </r>
  </si>
  <si>
    <t>Endoderm</t>
  </si>
  <si>
    <r>
      <rPr>
        <color rgb="FF000000"/>
      </rPr>
      <t>linings of the "</t>
    </r>
    <r>
      <rPr>
        <i/>
        <color rgb="FF000000"/>
      </rPr>
      <t>endernal</t>
    </r>
    <r>
      <rPr>
        <color rgb="FF000000"/>
      </rPr>
      <t>" organs</t>
    </r>
  </si>
  <si>
    <t>the digestive and respiratory tracts, and accessory organs (liver, pancreas, thyroid, and bladder) to these systems</t>
  </si>
  <si>
    <t>nervous</t>
  </si>
  <si>
    <t>Myelin-producing cells
(CNS vs. PNS)</t>
  </si>
  <si>
    <r>
      <rPr>
        <b/>
        <color rgb="FF000000"/>
      </rPr>
      <t>Schwann</t>
    </r>
    <r>
      <rPr>
        <color rgb="FF000000"/>
      </rPr>
      <t xml:space="preserve"> has a </t>
    </r>
    <r>
      <rPr>
        <b/>
        <color rgb="FF000000"/>
      </rPr>
      <t>P</t>
    </r>
    <r>
      <rPr>
        <color rgb="FF000000"/>
      </rPr>
      <t>e</t>
    </r>
    <r>
      <rPr>
        <b/>
        <color rgb="FF000000"/>
      </rPr>
      <t>n</t>
    </r>
    <r>
      <rPr>
        <color rgb="FF000000"/>
      </rPr>
      <t>i</t>
    </r>
    <r>
      <rPr>
        <b/>
        <color rgb="FF000000"/>
      </rPr>
      <t>s</t>
    </r>
  </si>
  <si>
    <r>
      <rPr/>
      <t>To</t>
    </r>
    <r>
      <rPr>
        <b/>
      </rPr>
      <t xml:space="preserve"> </t>
    </r>
    <r>
      <rPr/>
      <t xml:space="preserve">help remember which myelin-producing cell is found in the Central Nervous System (CNS) or the Peripheral Nervous System (PNS), remember the mnemonic that "Schwann has a PNS', meaning that myelin in the </t>
    </r>
    <r>
      <rPr>
        <b/>
      </rPr>
      <t>PNS</t>
    </r>
    <r>
      <rPr/>
      <t xml:space="preserve"> are formed by </t>
    </r>
    <r>
      <rPr>
        <b/>
      </rPr>
      <t>Schwann Cells</t>
    </r>
    <r>
      <rPr/>
      <t>. Therfore, the other type of myelin-producing cell, the Oligodendrocyte, produces myelin in the CNS.</t>
    </r>
  </si>
  <si>
    <t>endocrine</t>
  </si>
  <si>
    <t>Peptide Hormones</t>
  </si>
  <si>
    <r>
      <rPr>
        <b/>
        <color rgb="FF000000"/>
      </rPr>
      <t xml:space="preserve">"in" </t>
    </r>
    <r>
      <rPr>
        <b val="0"/>
        <color rgb="FF000000"/>
      </rPr>
      <t>the know</t>
    </r>
  </si>
  <si>
    <r>
      <rPr/>
      <t>•  if a hormone ends with "in" then it is likely a peptide hormone,</t>
    </r>
    <r>
      <rPr>
        <b/>
      </rPr>
      <t xml:space="preserve"> with the exception of glucagon</t>
    </r>
    <r>
      <rPr/>
      <t xml:space="preserve"> </t>
    </r>
    <r>
      <rPr>
        <i/>
      </rPr>
      <t>(insul</t>
    </r>
    <r>
      <rPr>
        <b/>
        <i/>
      </rPr>
      <t>in</t>
    </r>
    <r>
      <rPr>
        <i/>
      </rPr>
      <t>, oxytoc</t>
    </r>
    <r>
      <rPr>
        <b/>
        <i/>
      </rPr>
      <t>in</t>
    </r>
    <r>
      <rPr>
        <i/>
      </rPr>
      <t>, prolact</t>
    </r>
    <r>
      <rPr>
        <b/>
        <i/>
      </rPr>
      <t>in</t>
    </r>
    <r>
      <rPr>
        <i/>
      </rPr>
      <t>, vasopress</t>
    </r>
    <r>
      <rPr>
        <b/>
        <i/>
      </rPr>
      <t>in</t>
    </r>
    <r>
      <rPr>
        <i/>
      </rPr>
      <t>, somatostat</t>
    </r>
    <r>
      <rPr>
        <b/>
        <i/>
      </rPr>
      <t>in</t>
    </r>
    <r>
      <rPr>
        <i/>
      </rPr>
      <t xml:space="preserve">)
</t>
    </r>
    <r>
      <rPr/>
      <t xml:space="preserve">•  hormones that end in "-one" or "-ol" are steroid hormones, with the exception of estrogen </t>
    </r>
    <r>
      <rPr>
        <i/>
      </rPr>
      <t>(testoster</t>
    </r>
    <r>
      <rPr>
        <b/>
        <i/>
      </rPr>
      <t>one</t>
    </r>
    <r>
      <rPr>
        <i/>
      </rPr>
      <t>, progester</t>
    </r>
    <r>
      <rPr>
        <b/>
        <i/>
      </rPr>
      <t>one</t>
    </r>
    <r>
      <rPr>
        <i/>
      </rPr>
      <t>, estrodi</t>
    </r>
    <r>
      <rPr>
        <b/>
        <i/>
      </rPr>
      <t>ol</t>
    </r>
    <r>
      <rPr>
        <i/>
      </rPr>
      <t>)</t>
    </r>
  </si>
  <si>
    <t>Anterior Pituitary hormones</t>
  </si>
  <si>
    <t>FLAT PEG</t>
  </si>
  <si>
    <r>
      <rPr>
        <b/>
      </rPr>
      <t>F</t>
    </r>
    <r>
      <rPr/>
      <t xml:space="preserve">ollicle-stimulating hormone (FSH)
</t>
    </r>
    <r>
      <rPr>
        <b/>
      </rPr>
      <t>L</t>
    </r>
    <r>
      <rPr/>
      <t xml:space="preserve">uteinizing hormone (LH)
</t>
    </r>
    <r>
      <rPr>
        <b/>
      </rPr>
      <t>A</t>
    </r>
    <r>
      <rPr/>
      <t xml:space="preserve">drenocorticotropic hormone (ACTH)
</t>
    </r>
    <r>
      <rPr>
        <b/>
      </rPr>
      <t>T</t>
    </r>
    <r>
      <rPr/>
      <t xml:space="preserve">hyroid-stimulating hormone (TSH)
</t>
    </r>
    <r>
      <rPr>
        <b/>
      </rPr>
      <t>P</t>
    </r>
    <r>
      <rPr/>
      <t xml:space="preserve">rolactin
</t>
    </r>
    <r>
      <rPr>
        <b/>
      </rPr>
      <t>E</t>
    </r>
    <r>
      <rPr/>
      <t xml:space="preserve">ndorphins
</t>
    </r>
    <r>
      <rPr>
        <b/>
      </rPr>
      <t>G</t>
    </r>
    <r>
      <rPr/>
      <t xml:space="preserve">rowth hormone (GH)
The 4 hormones in </t>
    </r>
    <r>
      <rPr>
        <b/>
      </rPr>
      <t>FLAT</t>
    </r>
    <r>
      <rPr/>
      <t xml:space="preserve"> are all tropic hormones. The 3 hormones in </t>
    </r>
    <r>
      <rPr>
        <b/>
      </rPr>
      <t>PEG</t>
    </r>
    <r>
      <rPr/>
      <t xml:space="preserve"> are all direct hormones.</t>
    </r>
  </si>
  <si>
    <t>Calconin</t>
  </si>
  <si>
    <r>
      <rPr>
        <b val="0"/>
        <color rgb="FF000000"/>
      </rPr>
      <t>Calci</t>
    </r>
    <r>
      <rPr>
        <b/>
        <color rgb="FF000000"/>
      </rPr>
      <t>ton</t>
    </r>
    <r>
      <rPr>
        <b val="0"/>
        <color rgb="FF000000"/>
      </rPr>
      <t xml:space="preserve">in </t>
    </r>
    <r>
      <rPr>
        <b/>
        <color rgb="FF000000"/>
      </rPr>
      <t>ton</t>
    </r>
    <r>
      <rPr>
        <b val="0"/>
        <color rgb="FF000000"/>
      </rPr>
      <t>es down calcium levels in the blood</t>
    </r>
  </si>
  <si>
    <r>
      <rPr>
        <b/>
      </rPr>
      <t>Calcitonin</t>
    </r>
    <r>
      <rPr/>
      <t xml:space="preserve"> lowers plasma calcium levels in three ways: increasing calcium </t>
    </r>
    <r>
      <rPr>
        <i/>
      </rPr>
      <t>excretion</t>
    </r>
    <r>
      <rPr/>
      <t xml:space="preserve"> from the kidneys, decreasing calcium absorption from the gut, and increasing storage of calcium in the bone ("tones up bones"); stimulated by high levels of calcium in the blood</t>
    </r>
  </si>
  <si>
    <t>Corticosteroids functions</t>
  </si>
  <si>
    <r>
      <rPr>
        <b val="0"/>
        <color rgb="FF000000"/>
      </rPr>
      <t xml:space="preserve">the 3 </t>
    </r>
    <r>
      <rPr>
        <b/>
        <color rgb="FF000000"/>
      </rPr>
      <t>S</t>
    </r>
    <r>
      <rPr>
        <b val="0"/>
        <color rgb="FF000000"/>
      </rPr>
      <t>'s</t>
    </r>
  </si>
  <si>
    <r>
      <rPr>
        <b/>
      </rPr>
      <t>S</t>
    </r>
    <r>
      <rPr/>
      <t xml:space="preserve">alt (mineralcorticoids)
</t>
    </r>
    <r>
      <rPr>
        <b/>
      </rPr>
      <t>S</t>
    </r>
    <r>
      <rPr/>
      <t xml:space="preserve">ugar (glucocorticoids)
</t>
    </r>
    <r>
      <rPr>
        <b/>
      </rPr>
      <t>S</t>
    </r>
    <r>
      <rPr/>
      <t>ex (cortical sex hormones)</t>
    </r>
  </si>
  <si>
    <t>Glucagon</t>
  </si>
  <si>
    <r>
      <rPr>
        <b/>
        <color rgb="FF000000"/>
      </rPr>
      <t>Glucagon</t>
    </r>
    <r>
      <rPr>
        <b val="0"/>
        <color rgb="FF000000"/>
      </rPr>
      <t xml:space="preserve"> acts when </t>
    </r>
    <r>
      <rPr>
        <b/>
        <color rgb="FF000000"/>
      </rPr>
      <t>Gluc</t>
    </r>
    <r>
      <rPr>
        <b val="0"/>
        <color rgb="FF000000"/>
      </rPr>
      <t xml:space="preserve">ose is </t>
    </r>
    <r>
      <rPr>
        <b/>
        <color rgb="FF000000"/>
      </rPr>
      <t>gon</t>
    </r>
    <r>
      <rPr>
        <b val="0"/>
        <color rgb="FF000000"/>
      </rPr>
      <t>e</t>
    </r>
  </si>
  <si>
    <r>
      <rPr>
        <b/>
      </rPr>
      <t>Glucagon</t>
    </r>
    <r>
      <rPr/>
      <t xml:space="preserve"> is secreted during times of fasting in order to stimulate the degradation of protein and fat, conversion of glycogen to glucose, and production of new glucose via gluconeogenesis</t>
    </r>
  </si>
  <si>
    <t>Liver, Insulin, Gluconeogenesis</t>
  </si>
  <si>
    <t>cardiovascular</t>
  </si>
  <si>
    <t>Atrioventricular Valves</t>
  </si>
  <si>
    <r>
      <rPr>
        <b val="0"/>
        <color rgb="FF000000"/>
      </rPr>
      <t>•</t>
    </r>
    <r>
      <rPr>
        <b/>
        <color rgb="FF000000"/>
      </rPr>
      <t xml:space="preserve">  RAT 
</t>
    </r>
    <r>
      <rPr>
        <b val="0"/>
        <color rgb="FF000000"/>
      </rPr>
      <t>•</t>
    </r>
    <r>
      <rPr>
        <b/>
        <color rgb="FF000000"/>
      </rPr>
      <t xml:space="preserve">  LAMB</t>
    </r>
  </si>
  <si>
    <r>
      <rPr/>
      <t xml:space="preserve">•  </t>
    </r>
    <r>
      <rPr>
        <b/>
      </rPr>
      <t>R</t>
    </r>
    <r>
      <rPr/>
      <t xml:space="preserve">ight </t>
    </r>
    <r>
      <rPr>
        <b/>
      </rPr>
      <t>A</t>
    </r>
    <r>
      <rPr/>
      <t xml:space="preserve">trium = </t>
    </r>
    <r>
      <rPr>
        <b/>
      </rPr>
      <t>T</t>
    </r>
    <r>
      <rPr/>
      <t xml:space="preserve">ricuspid valve
•  </t>
    </r>
    <r>
      <rPr>
        <b/>
      </rPr>
      <t>L</t>
    </r>
    <r>
      <rPr/>
      <t xml:space="preserve">eft </t>
    </r>
    <r>
      <rPr>
        <b/>
      </rPr>
      <t>A</t>
    </r>
    <r>
      <rPr/>
      <t xml:space="preserve">trium = </t>
    </r>
    <r>
      <rPr>
        <b/>
      </rPr>
      <t>M</t>
    </r>
    <r>
      <rPr/>
      <t>itral/</t>
    </r>
    <r>
      <rPr>
        <b/>
      </rPr>
      <t>B</t>
    </r>
    <r>
      <rPr/>
      <t>icuspid valve</t>
    </r>
  </si>
  <si>
    <t>Oxyhemoglobin Dissociation Curve</t>
  </si>
  <si>
    <r>
      <rPr>
        <b/>
        <color rgb="FF000000"/>
      </rPr>
      <t>EXERCISE</t>
    </r>
    <r>
      <rPr>
        <b val="0"/>
        <color rgb="FF000000"/>
      </rPr>
      <t xml:space="preserve"> is the </t>
    </r>
    <r>
      <rPr>
        <b/>
        <color rgb="FF000000"/>
      </rPr>
      <t>RIGHT</t>
    </r>
    <r>
      <rPr>
        <b val="0"/>
        <color rgb="FF000000"/>
      </rPr>
      <t xml:space="preserve"> thing to do!</t>
    </r>
  </si>
  <si>
    <r>
      <rPr/>
      <t xml:space="preserve">everything associated with </t>
    </r>
    <r>
      <rPr>
        <b/>
      </rPr>
      <t>EXERCISE</t>
    </r>
    <r>
      <rPr/>
      <t xml:space="preserve"> causes the curve to shift </t>
    </r>
    <r>
      <rPr>
        <b/>
      </rPr>
      <t>RIGHT</t>
    </r>
    <r>
      <rPr/>
      <t xml:space="preserve">:
•  increased partial pressure of CO2 in the body (b/c CO2 is a byproduct of Krebs Cycle)
•  increased [H+] aka decreased blood pH
•  increased body temperature
•  increased 2,3-DPG
This is because exercised muscle benefits from more oxygen being unloaded from the RBC (aka </t>
    </r>
    <r>
      <rPr>
        <b/>
      </rPr>
      <t>decreased affinity</t>
    </r>
    <r>
      <rPr/>
      <t xml:space="preserve"> of Hb)</t>
    </r>
  </si>
  <si>
    <t>Bohr Effect</t>
  </si>
  <si>
    <t>immune</t>
  </si>
  <si>
    <t>T-Cells and MHC</t>
  </si>
  <si>
    <t>CD x MHC = 8</t>
  </si>
  <si>
    <r>
      <rPr/>
      <t>CD</t>
    </r>
    <r>
      <rPr>
        <b/>
      </rPr>
      <t>4</t>
    </r>
    <r>
      <rPr/>
      <t xml:space="preserve"> cells respond to MHC-</t>
    </r>
    <r>
      <rPr>
        <b/>
      </rPr>
      <t>II</t>
    </r>
    <r>
      <rPr/>
      <t xml:space="preserve">    (</t>
    </r>
    <r>
      <rPr>
        <b/>
      </rPr>
      <t>4 x 2 = 8</t>
    </r>
    <r>
      <rPr/>
      <t>)  and goes on to activate the rest of the immune system
CD</t>
    </r>
    <r>
      <rPr>
        <b/>
      </rPr>
      <t xml:space="preserve">8 </t>
    </r>
    <r>
      <rPr/>
      <t>cells respond to MHC-</t>
    </r>
    <r>
      <rPr>
        <b/>
      </rPr>
      <t xml:space="preserve">I    </t>
    </r>
    <r>
      <rPr/>
      <t>(</t>
    </r>
    <r>
      <rPr>
        <b/>
      </rPr>
      <t>4 x 1 = 8</t>
    </r>
    <r>
      <rPr/>
      <t xml:space="preserve">)  and kills the infected cell then and there
</t>
    </r>
    <r>
      <rPr>
        <i/>
        <color rgb="FF0000FF"/>
        <sz val="8.0"/>
      </rPr>
      <t>https://www.youtube.com/watch?v=oqI4skjr6lQ</t>
    </r>
  </si>
  <si>
    <t>Helper T-cells (CD4)
Cytotoxic T-cells (CD8)</t>
  </si>
  <si>
    <t>digestive</t>
  </si>
  <si>
    <t>Small Intestine Pathway</t>
  </si>
  <si>
    <r>
      <rPr>
        <b/>
        <color rgb="FF000000"/>
      </rPr>
      <t>D</t>
    </r>
    <r>
      <rPr>
        <color rgb="FF000000"/>
      </rPr>
      <t xml:space="preserve">ow </t>
    </r>
    <r>
      <rPr>
        <b/>
        <color rgb="FF000000"/>
      </rPr>
      <t>J</t>
    </r>
    <r>
      <rPr>
        <color rgb="FF000000"/>
      </rPr>
      <t xml:space="preserve">ones </t>
    </r>
    <r>
      <rPr>
        <b/>
        <color rgb="FF000000"/>
      </rPr>
      <t>I</t>
    </r>
    <r>
      <rPr>
        <color rgb="FF000000"/>
      </rPr>
      <t>ndex (</t>
    </r>
    <r>
      <rPr>
        <b/>
        <color rgb="FF000000"/>
      </rPr>
      <t>DJI</t>
    </r>
    <r>
      <rPr>
        <color rgb="FF000000"/>
      </rPr>
      <t>)</t>
    </r>
  </si>
  <si>
    <r>
      <rPr>
        <b/>
      </rPr>
      <t>D</t>
    </r>
    <r>
      <rPr/>
      <t xml:space="preserve">uodenum --&gt; </t>
    </r>
    <r>
      <rPr>
        <b/>
      </rPr>
      <t>J</t>
    </r>
    <r>
      <rPr/>
      <t xml:space="preserve">ejunum --&gt; </t>
    </r>
    <r>
      <rPr>
        <b/>
      </rPr>
      <t>I</t>
    </r>
    <r>
      <rPr/>
      <t>leum</t>
    </r>
  </si>
  <si>
    <t>Fat-Soluble Vitamins</t>
  </si>
  <si>
    <t>"ADEK"</t>
  </si>
  <si>
    <t>Vitamins A, D, E, and K are the 4 fat-soluble vitamins.
These vitamins will be absorbed into the lympatic system instead of the circulatory system.</t>
  </si>
  <si>
    <t>excretory</t>
  </si>
  <si>
    <t>Waste products in Urine</t>
  </si>
  <si>
    <r>
      <rPr>
        <i/>
        <color rgb="FF000000"/>
      </rPr>
      <t xml:space="preserve">Dump the </t>
    </r>
    <r>
      <rPr>
        <b/>
        <color rgb="FF000000"/>
      </rPr>
      <t>HUNK</t>
    </r>
  </si>
  <si>
    <r>
      <rPr/>
      <t xml:space="preserve">The major waste products in the kidneys to be excreted in the urine:
</t>
    </r>
    <r>
      <rPr>
        <b/>
      </rPr>
      <t>H</t>
    </r>
    <r>
      <rPr/>
      <t xml:space="preserve">+
</t>
    </r>
    <r>
      <rPr>
        <b/>
      </rPr>
      <t>U</t>
    </r>
    <r>
      <rPr/>
      <t xml:space="preserve">rea
</t>
    </r>
    <r>
      <rPr>
        <b/>
      </rPr>
      <t>N</t>
    </r>
    <r>
      <rPr/>
      <t>H</t>
    </r>
    <r>
      <rPr>
        <sz val="6.0"/>
      </rPr>
      <t>3</t>
    </r>
    <r>
      <rPr/>
      <t xml:space="preserve">
</t>
    </r>
    <r>
      <rPr>
        <b/>
      </rPr>
      <t>K</t>
    </r>
    <r>
      <rPr/>
      <t xml:space="preserve">+
</t>
    </r>
  </si>
  <si>
    <t>nephron</t>
  </si>
  <si>
    <t>integumentary</t>
  </si>
  <si>
    <t>Layers of the Epidermis</t>
  </si>
  <si>
    <r>
      <rPr>
        <b/>
        <color rgb="FF000000"/>
      </rPr>
      <t>C</t>
    </r>
    <r>
      <rPr>
        <color rgb="FF000000"/>
      </rPr>
      <t xml:space="preserve">ome, </t>
    </r>
    <r>
      <rPr>
        <b/>
        <color rgb="FF000000"/>
      </rPr>
      <t>L</t>
    </r>
    <r>
      <rPr>
        <color rgb="FF000000"/>
      </rPr>
      <t xml:space="preserve">et's </t>
    </r>
    <r>
      <rPr>
        <b/>
        <color rgb="FF000000"/>
      </rPr>
      <t>G</t>
    </r>
    <r>
      <rPr>
        <color rgb="FF000000"/>
      </rPr>
      <t xml:space="preserve">et </t>
    </r>
    <r>
      <rPr>
        <b/>
        <color rgb="FF000000"/>
      </rPr>
      <t>S</t>
    </r>
    <r>
      <rPr>
        <color rgb="FF000000"/>
      </rPr>
      <t xml:space="preserve">un </t>
    </r>
    <r>
      <rPr>
        <b/>
        <color rgb="FF000000"/>
      </rPr>
      <t>B</t>
    </r>
    <r>
      <rPr>
        <color rgb="FF000000"/>
      </rPr>
      <t>urned</t>
    </r>
  </si>
  <si>
    <r>
      <rPr>
        <i/>
      </rPr>
      <t xml:space="preserve">(from superficial to deep):
</t>
    </r>
    <r>
      <rPr/>
      <t xml:space="preserve">
Stratum </t>
    </r>
    <r>
      <rPr>
        <b/>
      </rPr>
      <t>C</t>
    </r>
    <r>
      <rPr/>
      <t xml:space="preserve">orneum
Stratum </t>
    </r>
    <r>
      <rPr>
        <b/>
      </rPr>
      <t>L</t>
    </r>
    <r>
      <rPr/>
      <t xml:space="preserve">ucidum
Stratum </t>
    </r>
    <r>
      <rPr>
        <b/>
      </rPr>
      <t>G</t>
    </r>
    <r>
      <rPr/>
      <t xml:space="preserve">ranulosum
Stratum </t>
    </r>
    <r>
      <rPr>
        <b/>
      </rPr>
      <t>S</t>
    </r>
    <r>
      <rPr/>
      <t xml:space="preserve">pinosum
Stratum </t>
    </r>
    <r>
      <rPr>
        <b/>
      </rPr>
      <t>B</t>
    </r>
    <r>
      <rPr/>
      <t xml:space="preserve">asale
</t>
    </r>
  </si>
  <si>
    <t>muscular</t>
  </si>
  <si>
    <t>Sarcomere parts</t>
  </si>
  <si>
    <r>
      <rPr>
        <b/>
        <color rgb="FF000000"/>
      </rPr>
      <t xml:space="preserve">Z </t>
    </r>
    <r>
      <rPr>
        <b val="0"/>
        <color rgb="FF000000"/>
      </rPr>
      <t xml:space="preserve">is at the end of the alphabet
</t>
    </r>
    <r>
      <rPr>
        <b/>
        <color rgb="FF000000"/>
      </rPr>
      <t xml:space="preserve">M </t>
    </r>
    <r>
      <rPr>
        <b val="0"/>
        <color rgb="FF000000"/>
      </rPr>
      <t xml:space="preserve">= "middle"
</t>
    </r>
    <r>
      <rPr>
        <b/>
        <color rgb="FF000000"/>
      </rPr>
      <t xml:space="preserve">I </t>
    </r>
    <r>
      <rPr>
        <b val="0"/>
        <color rgb="FF000000"/>
      </rPr>
      <t xml:space="preserve">is a thin letter
</t>
    </r>
    <r>
      <rPr>
        <b/>
        <color rgb="FF000000"/>
      </rPr>
      <t xml:space="preserve">H </t>
    </r>
    <r>
      <rPr>
        <b val="0"/>
        <color rgb="FF000000"/>
      </rPr>
      <t xml:space="preserve">is a thick letter
</t>
    </r>
    <r>
      <rPr>
        <b/>
        <color rgb="FF000000"/>
      </rPr>
      <t>A</t>
    </r>
    <r>
      <rPr>
        <b val="0"/>
        <color rgb="FF000000"/>
      </rPr>
      <t xml:space="preserve"> = "all"</t>
    </r>
  </si>
  <si>
    <t xml:space="preserve">
•  the Z-lines are found at both ends of a sarcomere
•  the M-line is the middle of the myosin filaments (and sarcomere)
•  the I-band consists of thin filaments only;  light also has the letter i
•  the H-zone consists of thick filaments only
•  the A-band consists of all of the thick filament, whether or not it is overlapping with the thin filament; dArk also has the letter A
</t>
  </si>
  <si>
    <t>skeletal</t>
  </si>
  <si>
    <t>Bone</t>
  </si>
  <si>
    <r>
      <rPr>
        <color rgb="FF000000"/>
      </rPr>
      <t>Osteo</t>
    </r>
    <r>
      <rPr>
        <b/>
        <color rgb="FF000000"/>
      </rPr>
      <t>B</t>
    </r>
    <r>
      <rPr>
        <color rgb="FF000000"/>
      </rPr>
      <t xml:space="preserve">lasts </t>
    </r>
    <r>
      <rPr>
        <b/>
        <color rgb="FF000000"/>
      </rPr>
      <t>B</t>
    </r>
    <r>
      <rPr>
        <color rgb="FF000000"/>
      </rPr>
      <t>uild bone
Osteo</t>
    </r>
    <r>
      <rPr>
        <b/>
        <color rgb="FF000000"/>
      </rPr>
      <t>C</t>
    </r>
    <r>
      <rPr>
        <color rgb="FF000000"/>
      </rPr>
      <t xml:space="preserve">lasts </t>
    </r>
    <r>
      <rPr>
        <b/>
        <color rgb="FF000000"/>
      </rPr>
      <t>C</t>
    </r>
    <r>
      <rPr>
        <color rgb="FF000000"/>
      </rPr>
      <t>leave bone</t>
    </r>
  </si>
  <si>
    <t xml:space="preserve">Osteoblast cells are responsible for building bones using high calcium concentration in the blood to deposit onto bones, stimulated by calcitonin. Osteoclasts promote resorbtion of calcium from bones into the blood stream, stimulated by Vitamin D and Parathyroid Hormone. Vitamin D is also activated by Parathyroid Hormone. </t>
  </si>
  <si>
    <t>Carpal (wrist) bones</t>
  </si>
  <si>
    <r>
      <rPr>
        <b/>
        <color rgb="FF000000"/>
      </rPr>
      <t>S</t>
    </r>
    <r>
      <rPr>
        <color rgb="FF000000"/>
      </rPr>
      <t xml:space="preserve">o </t>
    </r>
    <r>
      <rPr>
        <b/>
        <color rgb="FF000000"/>
      </rPr>
      <t>L</t>
    </r>
    <r>
      <rPr>
        <color rgb="FF000000"/>
      </rPr>
      <t xml:space="preserve">ong </t>
    </r>
    <r>
      <rPr>
        <b/>
        <color rgb="FF000000"/>
      </rPr>
      <t>T</t>
    </r>
    <r>
      <rPr>
        <color rgb="FF000000"/>
      </rPr>
      <t xml:space="preserve">o </t>
    </r>
    <r>
      <rPr>
        <b/>
        <color rgb="FF000000"/>
      </rPr>
      <t>P</t>
    </r>
    <r>
      <rPr>
        <color rgb="FF000000"/>
      </rPr>
      <t xml:space="preserve">inky, </t>
    </r>
    <r>
      <rPr>
        <b/>
        <color rgb="FF000000"/>
      </rPr>
      <t>H</t>
    </r>
    <r>
      <rPr>
        <color rgb="FF000000"/>
      </rPr>
      <t xml:space="preserve">ere </t>
    </r>
    <r>
      <rPr>
        <b/>
        <color rgb="FF000000"/>
      </rPr>
      <t>C</t>
    </r>
    <r>
      <rPr>
        <color rgb="FF000000"/>
      </rPr>
      <t xml:space="preserve">omes </t>
    </r>
    <r>
      <rPr>
        <b/>
        <color rgb="FF000000"/>
      </rPr>
      <t>T</t>
    </r>
    <r>
      <rPr>
        <color rgb="FF000000"/>
      </rPr>
      <t xml:space="preserve">he </t>
    </r>
    <r>
      <rPr>
        <b/>
        <color rgb="FF000000"/>
      </rPr>
      <t>T</t>
    </r>
    <r>
      <rPr>
        <color rgb="FF000000"/>
      </rPr>
      <t>humb</t>
    </r>
  </si>
  <si>
    <r>
      <rPr>
        <b/>
      </rPr>
      <t>S</t>
    </r>
    <r>
      <rPr/>
      <t xml:space="preserve">caphoid, </t>
    </r>
    <r>
      <rPr>
        <b/>
      </rPr>
      <t>L</t>
    </r>
    <r>
      <rPr/>
      <t xml:space="preserve">unate, </t>
    </r>
    <r>
      <rPr>
        <b/>
      </rPr>
      <t>T</t>
    </r>
    <r>
      <rPr/>
      <t xml:space="preserve">riquetrium, </t>
    </r>
    <r>
      <rPr>
        <b/>
      </rPr>
      <t>P</t>
    </r>
    <r>
      <rPr/>
      <t xml:space="preserve">isiform
</t>
    </r>
    <r>
      <rPr>
        <b/>
      </rPr>
      <t>H</t>
    </r>
    <r>
      <rPr/>
      <t xml:space="preserve">amate, </t>
    </r>
    <r>
      <rPr>
        <b/>
      </rPr>
      <t>C</t>
    </r>
    <r>
      <rPr/>
      <t xml:space="preserve">apitate, </t>
    </r>
    <r>
      <rPr>
        <b/>
      </rPr>
      <t>T</t>
    </r>
    <r>
      <rPr/>
      <t xml:space="preserve">rapezium, </t>
    </r>
    <r>
      <rPr>
        <b/>
      </rPr>
      <t>T</t>
    </r>
    <r>
      <rPr/>
      <t>rapezoid</t>
    </r>
  </si>
  <si>
    <t>waves</t>
  </si>
  <si>
    <r>
      <rPr/>
      <t xml:space="preserve">waves of </t>
    </r>
    <r>
      <rPr>
        <i/>
      </rPr>
      <t>increasing</t>
    </r>
    <r>
      <rPr/>
      <t xml:space="preserve"> frequency (and thus energy)</t>
    </r>
  </si>
  <si>
    <r>
      <rPr>
        <b val="0"/>
        <color rgb="FF000000"/>
      </rPr>
      <t>"</t>
    </r>
    <r>
      <rPr>
        <b/>
        <color rgb="FF000000"/>
      </rPr>
      <t>R</t>
    </r>
    <r>
      <rPr>
        <b val="0"/>
        <color rgb="FF000000"/>
      </rPr>
      <t xml:space="preserve">eal </t>
    </r>
    <r>
      <rPr>
        <b/>
        <color rgb="FF000000"/>
      </rPr>
      <t>M</t>
    </r>
    <r>
      <rPr>
        <b val="0"/>
        <color rgb="FF000000"/>
      </rPr>
      <t xml:space="preserve">en </t>
    </r>
    <r>
      <rPr>
        <b/>
        <color rgb="FF000000"/>
      </rPr>
      <t>I</t>
    </r>
    <r>
      <rPr>
        <b val="0"/>
        <color rgb="FF000000"/>
      </rPr>
      <t xml:space="preserve">n </t>
    </r>
    <r>
      <rPr>
        <b/>
        <color rgb="FF000000"/>
      </rPr>
      <t>V</t>
    </r>
    <r>
      <rPr>
        <b val="0"/>
        <color rgb="FF000000"/>
      </rPr>
      <t xml:space="preserve">iolet </t>
    </r>
    <r>
      <rPr>
        <b/>
        <color rgb="FF000000"/>
      </rPr>
      <t>U</t>
    </r>
    <r>
      <rPr>
        <b val="0"/>
        <color rgb="FF000000"/>
      </rPr>
      <t>nderwear... e</t>
    </r>
    <r>
      <rPr>
        <b/>
        <color rgb="FF000000"/>
      </rPr>
      <t>X</t>
    </r>
    <r>
      <rPr>
        <b val="0"/>
        <color rgb="FF000000"/>
      </rPr>
      <t xml:space="preserve">tremely </t>
    </r>
    <r>
      <rPr>
        <b/>
        <color rgb="FF000000"/>
      </rPr>
      <t>G</t>
    </r>
    <r>
      <rPr>
        <b val="0"/>
        <color rgb="FF000000"/>
      </rPr>
      <t>orgeous"</t>
    </r>
  </si>
  <si>
    <r>
      <rPr>
        <b/>
      </rPr>
      <t>R</t>
    </r>
    <r>
      <rPr/>
      <t xml:space="preserve">adiowaves  –&gt;  </t>
    </r>
    <r>
      <rPr>
        <b/>
      </rPr>
      <t>M</t>
    </r>
    <r>
      <rPr/>
      <t xml:space="preserve">icrowaves  –&gt;  </t>
    </r>
    <r>
      <rPr>
        <b/>
      </rPr>
      <t>I</t>
    </r>
    <r>
      <rPr/>
      <t xml:space="preserve">nfrared  –&gt;  </t>
    </r>
    <r>
      <rPr>
        <b/>
      </rPr>
      <t>V</t>
    </r>
    <r>
      <rPr/>
      <t xml:space="preserve">isible light  –&gt;  </t>
    </r>
    <r>
      <rPr>
        <b/>
      </rPr>
      <t>U</t>
    </r>
    <r>
      <rPr/>
      <t xml:space="preserve">V  –&gt;  </t>
    </r>
    <r>
      <rPr>
        <b/>
      </rPr>
      <t>X</t>
    </r>
    <r>
      <rPr/>
      <t xml:space="preserve">-rays  –&gt;  </t>
    </r>
    <r>
      <rPr>
        <b/>
      </rPr>
      <t>G</t>
    </r>
    <r>
      <rPr/>
      <t>amma-rays</t>
    </r>
  </si>
  <si>
    <t>vision</t>
  </si>
  <si>
    <t>Cones and Rods</t>
  </si>
  <si>
    <r>
      <rPr>
        <b val="0"/>
        <color rgb="FF000000"/>
      </rPr>
      <t xml:space="preserve">•  </t>
    </r>
    <r>
      <rPr>
        <b/>
        <color rgb="FF000000"/>
      </rPr>
      <t>Co</t>
    </r>
    <r>
      <rPr>
        <b val="0"/>
        <color rgb="FF000000"/>
      </rPr>
      <t xml:space="preserve">nes are for </t>
    </r>
    <r>
      <rPr>
        <b/>
        <color rgb="FF000000"/>
      </rPr>
      <t>co</t>
    </r>
    <r>
      <rPr>
        <b val="0"/>
        <color rgb="FF000000"/>
      </rPr>
      <t>lor vision; The f</t>
    </r>
    <r>
      <rPr>
        <b/>
        <color rgb="FF000000"/>
      </rPr>
      <t>o</t>
    </r>
    <r>
      <rPr>
        <b val="0"/>
        <color rgb="FF000000"/>
      </rPr>
      <t xml:space="preserve">vea </t>
    </r>
    <r>
      <rPr>
        <b/>
        <color rgb="FF000000"/>
      </rPr>
      <t>co</t>
    </r>
    <r>
      <rPr>
        <b val="0"/>
        <color rgb="FF000000"/>
      </rPr>
      <t xml:space="preserve">ntains only </t>
    </r>
    <r>
      <rPr>
        <b/>
        <color rgb="FF000000"/>
      </rPr>
      <t>co</t>
    </r>
    <r>
      <rPr>
        <b val="0"/>
        <color rgb="FF000000"/>
      </rPr>
      <t xml:space="preserve">nes. </t>
    </r>
    <r>
      <rPr>
        <b val="0"/>
        <i/>
        <color rgb="FF000000"/>
      </rPr>
      <t>(both have the long "o" sound)</t>
    </r>
    <r>
      <rPr>
        <b val="0"/>
        <color rgb="FF000000"/>
      </rPr>
      <t xml:space="preserve">
•  </t>
    </r>
    <r>
      <rPr>
        <b/>
        <color rgb="FF000000"/>
      </rPr>
      <t>Rod</t>
    </r>
    <r>
      <rPr>
        <b val="0"/>
        <color rgb="FF000000"/>
      </rPr>
      <t>s function best in "</t>
    </r>
    <r>
      <rPr>
        <b/>
        <color rgb="FF000000"/>
      </rPr>
      <t>rod</t>
    </r>
    <r>
      <rPr>
        <b val="0"/>
        <color rgb="FF000000"/>
      </rPr>
      <t xml:space="preserve">uced" lighting. </t>
    </r>
    <r>
      <rPr>
        <b/>
        <color rgb="FF000000"/>
      </rPr>
      <t>R</t>
    </r>
    <r>
      <rPr>
        <b val="0"/>
        <color rgb="FF000000"/>
      </rPr>
      <t>ods are found more on the pe</t>
    </r>
    <r>
      <rPr>
        <b/>
        <color rgb="FF000000"/>
      </rPr>
      <t>R</t>
    </r>
    <r>
      <rPr>
        <b val="0"/>
        <color rgb="FF000000"/>
      </rPr>
      <t>iphery.</t>
    </r>
  </si>
  <si>
    <r>
      <rPr>
        <b/>
      </rPr>
      <t>Cones</t>
    </r>
    <r>
      <rPr/>
      <t xml:space="preserve"> are used for color vision and to sense fine details; they are most effective in bright light. However in reduced illumination, </t>
    </r>
    <r>
      <rPr>
        <b/>
      </rPr>
      <t>rods</t>
    </r>
    <r>
      <rPr/>
      <t xml:space="preserve"> are more functional and only allow sensation of light and dark because they all contain a single pigment called </t>
    </r>
    <r>
      <rPr>
        <i/>
      </rPr>
      <t>rhodopsin</t>
    </r>
    <r>
      <rPr/>
      <t xml:space="preserve">. Rods have low sensitivity to details and are not involved in color vision, but permit "night" vision. The </t>
    </r>
    <r>
      <rPr>
        <b/>
      </rPr>
      <t>fovea</t>
    </r>
    <r>
      <rPr/>
      <t xml:space="preserve"> is the part of the retina that contains a high density of cones for daytime vision, whereas the </t>
    </r>
    <r>
      <rPr>
        <b/>
      </rPr>
      <t>periphery of the retina</t>
    </r>
    <r>
      <rPr/>
      <t xml:space="preserve"> contains a high density of rods which are more photosenstitive and can detect dim light.</t>
    </r>
  </si>
  <si>
    <t>sensation</t>
  </si>
  <si>
    <t>Vision and Sound</t>
  </si>
  <si>
    <r>
      <rPr>
        <b val="0"/>
        <color rgb="FF000000"/>
      </rPr>
      <t xml:space="preserve">•  </t>
    </r>
    <r>
      <rPr>
        <b/>
        <color rgb="FF000000"/>
      </rPr>
      <t>L</t>
    </r>
    <r>
      <rPr>
        <b val="0"/>
        <color rgb="FF000000"/>
      </rPr>
      <t>ateral geniculate nucleus (</t>
    </r>
    <r>
      <rPr>
        <b/>
        <color rgb="FF000000"/>
      </rPr>
      <t>L</t>
    </r>
    <r>
      <rPr>
        <b val="0"/>
        <color rgb="FF000000"/>
      </rPr>
      <t xml:space="preserve">GN) is for </t>
    </r>
    <r>
      <rPr>
        <b/>
        <color rgb="FF000000"/>
      </rPr>
      <t>L</t>
    </r>
    <r>
      <rPr>
        <b val="0"/>
        <color rgb="FF000000"/>
      </rPr>
      <t xml:space="preserve">ight;
• </t>
    </r>
    <r>
      <rPr>
        <b/>
        <color rgb="FF000000"/>
      </rPr>
      <t xml:space="preserve"> M</t>
    </r>
    <r>
      <rPr>
        <b val="0"/>
        <color rgb="FF000000"/>
      </rPr>
      <t>edial geniculate nucleus (</t>
    </r>
    <r>
      <rPr>
        <b/>
        <color rgb="FF000000"/>
      </rPr>
      <t>M</t>
    </r>
    <r>
      <rPr>
        <b val="0"/>
        <color rgb="FF000000"/>
      </rPr>
      <t xml:space="preserve">GN) is for </t>
    </r>
    <r>
      <rPr>
        <b/>
        <color rgb="FF000000"/>
      </rPr>
      <t>M</t>
    </r>
    <r>
      <rPr>
        <b val="0"/>
        <color rgb="FF000000"/>
      </rPr>
      <t>usic.</t>
    </r>
  </si>
  <si>
    <r>
      <rPr/>
      <t xml:space="preserve">The </t>
    </r>
    <r>
      <rPr>
        <b/>
      </rPr>
      <t xml:space="preserve">Lateral geniculate nucleus </t>
    </r>
    <r>
      <rPr/>
      <t xml:space="preserve">conveys info from the visual cortex. The </t>
    </r>
    <r>
      <rPr>
        <b/>
      </rPr>
      <t xml:space="preserve">Medial geniculate nucleus </t>
    </r>
    <r>
      <rPr/>
      <t>conveys info from the auditory cortex.</t>
    </r>
  </si>
  <si>
    <t>genetics</t>
  </si>
  <si>
    <t>Patterns of Inheritance</t>
  </si>
  <si>
    <r>
      <rPr>
        <i/>
        <color rgb="FF000000"/>
      </rPr>
      <t>"</t>
    </r>
    <r>
      <rPr>
        <b/>
        <i/>
        <color rgb="FF000000"/>
      </rPr>
      <t>X</t>
    </r>
    <r>
      <rPr>
        <color rgb="FF000000"/>
      </rPr>
      <t>-linked is se</t>
    </r>
    <r>
      <rPr>
        <b/>
        <color rgb="FF000000"/>
      </rPr>
      <t>x</t>
    </r>
    <r>
      <rPr>
        <color rgb="FF000000"/>
      </rPr>
      <t xml:space="preserve"> linked"</t>
    </r>
  </si>
  <si>
    <t>X-linked traits have no male-to-male transmission, and more males are affected.</t>
  </si>
  <si>
    <t>•  color blindness
•  hemophilia A
•  male-pattern baldness</t>
  </si>
  <si>
    <t>DNA nitrogenous bases</t>
  </si>
  <si>
    <r>
      <rPr>
        <b/>
        <color rgb="FF000000"/>
      </rPr>
      <t xml:space="preserve">CUT </t>
    </r>
    <r>
      <rPr>
        <color rgb="FF000000"/>
      </rPr>
      <t xml:space="preserve">the </t>
    </r>
    <r>
      <rPr>
        <b/>
        <color rgb="FF000000"/>
      </rPr>
      <t>Py</t>
    </r>
    <r>
      <rPr>
        <color rgb="FF000000"/>
      </rPr>
      <t>e</t>
    </r>
  </si>
  <si>
    <r>
      <rPr>
        <b/>
      </rPr>
      <t>C</t>
    </r>
    <r>
      <rPr/>
      <t xml:space="preserve">, </t>
    </r>
    <r>
      <rPr>
        <b/>
      </rPr>
      <t>U</t>
    </r>
    <r>
      <rPr/>
      <t xml:space="preserve">, and </t>
    </r>
    <r>
      <rPr>
        <b/>
      </rPr>
      <t>T</t>
    </r>
    <r>
      <rPr/>
      <t xml:space="preserve"> are </t>
    </r>
    <r>
      <rPr>
        <b/>
      </rPr>
      <t>Py</t>
    </r>
    <r>
      <rPr/>
      <t xml:space="preserve">rimidines.
- Note that a pie only has </t>
    </r>
    <r>
      <rPr>
        <i/>
      </rPr>
      <t>ONE</t>
    </r>
    <r>
      <rPr/>
      <t xml:space="preserve"> ring of crust, and likewise </t>
    </r>
    <r>
      <rPr>
        <b/>
      </rPr>
      <t>py</t>
    </r>
    <r>
      <rPr/>
      <t xml:space="preserve">rimidines have only </t>
    </r>
    <r>
      <rPr>
        <i/>
      </rPr>
      <t>one</t>
    </r>
    <r>
      <rPr/>
      <t xml:space="preserve"> ring in their structure</t>
    </r>
  </si>
  <si>
    <r>
      <rPr>
        <b/>
        <color rgb="FF000000"/>
      </rPr>
      <t>PUR</t>
    </r>
    <r>
      <rPr>
        <b val="0"/>
        <color rgb="FF000000"/>
      </rPr>
      <t>e</t>
    </r>
    <r>
      <rPr>
        <b/>
        <color rgb="FF000000"/>
      </rPr>
      <t xml:space="preserve"> A</t>
    </r>
    <r>
      <rPr>
        <b val="0"/>
        <color rgb="FF000000"/>
      </rPr>
      <t xml:space="preserve">s </t>
    </r>
    <r>
      <rPr>
        <b/>
        <color rgb="FF000000"/>
      </rPr>
      <t>G</t>
    </r>
    <r>
      <rPr>
        <b val="0"/>
        <color rgb="FF000000"/>
      </rPr>
      <t>old</t>
    </r>
  </si>
  <si>
    <r>
      <rPr>
        <b/>
      </rPr>
      <t>A</t>
    </r>
    <r>
      <rPr>
        <b val="0"/>
      </rPr>
      <t xml:space="preserve"> and </t>
    </r>
    <r>
      <rPr>
        <b/>
      </rPr>
      <t>G</t>
    </r>
    <r>
      <rPr>
        <b val="0"/>
      </rPr>
      <t xml:space="preserve"> are </t>
    </r>
    <r>
      <rPr>
        <b/>
      </rPr>
      <t>pur</t>
    </r>
    <r>
      <rPr>
        <b val="0"/>
      </rPr>
      <t xml:space="preserve">ines
- Think of </t>
    </r>
    <r>
      <rPr>
        <b/>
      </rPr>
      <t>G</t>
    </r>
    <r>
      <rPr>
        <b val="0"/>
      </rPr>
      <t xml:space="preserve">old wedding rings. It takes </t>
    </r>
    <r>
      <rPr>
        <b val="0"/>
        <i/>
      </rPr>
      <t>TWO</t>
    </r>
    <r>
      <rPr>
        <b val="0"/>
      </rPr>
      <t xml:space="preserve"> gold rings (bride + groom) to complete a wedding, and likewise purines have </t>
    </r>
    <r>
      <rPr>
        <b val="0"/>
        <i/>
      </rPr>
      <t>two</t>
    </r>
    <r>
      <rPr>
        <b val="0"/>
      </rPr>
      <t xml:space="preserve"> rings in their structure</t>
    </r>
  </si>
  <si>
    <t>DNA Splicing</t>
  </si>
  <si>
    <r>
      <rPr>
        <color rgb="FF000000"/>
      </rPr>
      <t xml:space="preserve">•  </t>
    </r>
    <r>
      <rPr>
        <b/>
        <color rgb="FF000000"/>
      </rPr>
      <t>EX</t>
    </r>
    <r>
      <rPr>
        <color rgb="FF000000"/>
      </rPr>
      <t xml:space="preserve">ons are </t>
    </r>
    <r>
      <rPr>
        <b/>
        <color rgb="FF000000"/>
      </rPr>
      <t>EX</t>
    </r>
    <r>
      <rPr>
        <color rgb="FF000000"/>
      </rPr>
      <t xml:space="preserve">pressed
•  </t>
    </r>
    <r>
      <rPr>
        <b/>
        <color rgb="FF000000"/>
      </rPr>
      <t>IN</t>
    </r>
    <r>
      <rPr>
        <color rgb="FF000000"/>
      </rPr>
      <t xml:space="preserve">trons go </t>
    </r>
    <r>
      <rPr>
        <b/>
        <color rgb="FF000000"/>
      </rPr>
      <t xml:space="preserve">IN </t>
    </r>
    <r>
      <rPr>
        <color rgb="FF000000"/>
      </rPr>
      <t>the trash</t>
    </r>
  </si>
  <si>
    <r>
      <rPr/>
      <t xml:space="preserve">•  Exons fragments of pre-mRNA are are kept and later on translated in the cytoplasm.
•  Intron fragments of pre-mRNA are spliced out and are not translated; they are kept </t>
    </r>
    <r>
      <rPr>
        <b/>
      </rPr>
      <t>in</t>
    </r>
    <r>
      <rPr/>
      <t xml:space="preserve"> the nucleus.</t>
    </r>
  </si>
  <si>
    <t>DNA mutations</t>
  </si>
  <si>
    <r>
      <rPr>
        <b val="0"/>
        <color rgb="FF000000"/>
      </rPr>
      <t xml:space="preserve">STOP that </t>
    </r>
    <r>
      <rPr>
        <b/>
        <color rgb="FF000000"/>
      </rPr>
      <t>nonsense!</t>
    </r>
  </si>
  <si>
    <r>
      <rPr/>
      <t xml:space="preserve">Point mutations can sometimes cause a </t>
    </r>
    <r>
      <rPr>
        <b/>
      </rPr>
      <t>nonsense</t>
    </r>
    <r>
      <rPr/>
      <t xml:space="preserve"> </t>
    </r>
    <r>
      <rPr>
        <b/>
      </rPr>
      <t>mutation</t>
    </r>
    <r>
      <rPr/>
      <t xml:space="preserve">, which produces a premature </t>
    </r>
    <r>
      <rPr>
        <b/>
      </rPr>
      <t>stop codon</t>
    </r>
    <r>
      <rPr/>
      <t>. These are bad because they lead to a truncated protein or truncated polypeptide chain.</t>
    </r>
  </si>
  <si>
    <t>Translation</t>
  </si>
  <si>
    <t>Start codon</t>
  </si>
  <si>
    <r>
      <rPr>
        <b val="0"/>
        <color rgb="FF000000"/>
      </rPr>
      <t xml:space="preserve">the class </t>
    </r>
    <r>
      <rPr>
        <b/>
        <color rgb="FF000000"/>
      </rPr>
      <t>MET</t>
    </r>
    <r>
      <rPr>
        <b val="0"/>
        <color rgb="FF000000"/>
      </rPr>
      <t xml:space="preserve"> in </t>
    </r>
    <r>
      <rPr>
        <b/>
        <color rgb="FF000000"/>
      </rPr>
      <t>AUG</t>
    </r>
    <r>
      <rPr>
        <b val="0"/>
        <color rgb="FF000000"/>
      </rPr>
      <t>ust</t>
    </r>
  </si>
  <si>
    <r>
      <rPr/>
      <t xml:space="preserve">school starts in august and the start codon for translation is </t>
    </r>
    <r>
      <rPr>
        <b/>
      </rPr>
      <t xml:space="preserve">AUG </t>
    </r>
    <r>
      <rPr/>
      <t xml:space="preserve">(which codes for </t>
    </r>
    <r>
      <rPr>
        <b/>
      </rPr>
      <t>met</t>
    </r>
    <r>
      <rPr/>
      <t>hionine)</t>
    </r>
  </si>
  <si>
    <t>Stop codons</t>
  </si>
  <si>
    <r>
      <rPr>
        <b val="0"/>
        <color rgb="FF000000"/>
        <u/>
      </rPr>
      <t xml:space="preserve">STOP,
</t>
    </r>
    <r>
      <rPr>
        <b/>
        <color rgb="FF000000"/>
        <u/>
      </rPr>
      <t>U</t>
    </r>
    <r>
      <rPr>
        <b val="0"/>
        <color rgb="FF000000"/>
        <u/>
      </rPr>
      <t xml:space="preserve"> </t>
    </r>
    <r>
      <rPr>
        <b/>
        <color rgb="FF000000"/>
        <u/>
      </rPr>
      <t>A</t>
    </r>
    <r>
      <rPr>
        <b val="0"/>
        <color rgb="FF000000"/>
        <u/>
      </rPr>
      <t xml:space="preserve">re </t>
    </r>
    <r>
      <rPr>
        <b/>
        <color rgb="FF000000"/>
        <u/>
      </rPr>
      <t>A</t>
    </r>
    <r>
      <rPr>
        <b val="0"/>
        <color rgb="FF000000"/>
        <u/>
      </rPr>
      <t xml:space="preserve">nnoying!
</t>
    </r>
    <r>
      <rPr>
        <b/>
        <color rgb="FF000000"/>
        <u/>
      </rPr>
      <t>U</t>
    </r>
    <r>
      <rPr>
        <b val="0"/>
        <color rgb="FF000000"/>
        <u/>
      </rPr>
      <t xml:space="preserve"> </t>
    </r>
    <r>
      <rPr>
        <b/>
        <color rgb="FF000000"/>
        <u/>
      </rPr>
      <t>G</t>
    </r>
    <r>
      <rPr>
        <b val="0"/>
        <color rgb="FF000000"/>
        <u/>
      </rPr>
      <t xml:space="preserve">o </t>
    </r>
    <r>
      <rPr>
        <b/>
        <color rgb="FF000000"/>
        <u/>
      </rPr>
      <t>A</t>
    </r>
    <r>
      <rPr>
        <b val="0"/>
        <color rgb="FF000000"/>
        <u/>
      </rPr>
      <t xml:space="preserve">way!
</t>
    </r>
    <r>
      <rPr>
        <b/>
        <color rgb="FF000000"/>
        <u/>
      </rPr>
      <t>U</t>
    </r>
    <r>
      <rPr>
        <b val="0"/>
        <color rgb="FF000000"/>
        <u/>
      </rPr>
      <t xml:space="preserve"> </t>
    </r>
    <r>
      <rPr>
        <b/>
        <color rgb="FF000000"/>
        <u/>
      </rPr>
      <t>A</t>
    </r>
    <r>
      <rPr>
        <b val="0"/>
        <color rgb="FF000000"/>
        <u/>
      </rPr>
      <t xml:space="preserve">re </t>
    </r>
    <r>
      <rPr>
        <b/>
        <color rgb="FF000000"/>
        <u/>
      </rPr>
      <t>G</t>
    </r>
    <r>
      <rPr>
        <b val="0"/>
        <color rgb="FF000000"/>
        <u/>
      </rPr>
      <t>one!</t>
    </r>
  </si>
  <si>
    <r>
      <rPr/>
      <t xml:space="preserve">The three </t>
    </r>
    <r>
      <rPr>
        <b/>
      </rPr>
      <t>stop codons</t>
    </r>
    <r>
      <rPr/>
      <t xml:space="preserve"> are:
</t>
    </r>
    <r>
      <rPr>
        <b/>
      </rPr>
      <t>•  UAA
•  UGA
•  UAG</t>
    </r>
  </si>
  <si>
    <t>Ribosome binding sites</t>
  </si>
  <si>
    <t>APE</t>
  </si>
  <si>
    <r>
      <rPr/>
      <t xml:space="preserve">the order of sites in the ribosome during translation: the A site, then the P site, then the E site.
•  "A" stands for </t>
    </r>
    <r>
      <rPr>
        <i/>
      </rPr>
      <t>amino-acyl</t>
    </r>
    <r>
      <rPr/>
      <t xml:space="preserve">; it is the first site, where tRNA brings in the amino acid
•  "P" stands for </t>
    </r>
    <r>
      <rPr>
        <i/>
      </rPr>
      <t>peptidyl</t>
    </r>
    <r>
      <rPr/>
      <t xml:space="preserve">; it is the second site, where the amino acids from the P and A site form a peptide bond 
•  "E" stands for </t>
    </r>
    <r>
      <rPr>
        <i/>
      </rPr>
      <t>exit</t>
    </r>
    <r>
      <rPr/>
      <t>; it is the final site, where tRNA that was previously on the P site exits the ribosome.</t>
    </r>
  </si>
  <si>
    <t>prokaryotes</t>
  </si>
  <si>
    <t>Shape of bacteria</t>
  </si>
  <si>
    <r>
      <rPr>
        <b/>
        <color rgb="FF000000"/>
      </rPr>
      <t>SPIR</t>
    </r>
    <r>
      <rPr>
        <color rgb="FF000000"/>
      </rPr>
      <t xml:space="preserve">illi
</t>
    </r>
    <r>
      <rPr>
        <b/>
        <color rgb="FF000000"/>
      </rPr>
      <t xml:space="preserve">COCCI </t>
    </r>
    <r>
      <rPr>
        <color rgb="FF000000"/>
      </rPr>
      <t>(they're thicc)
Baci</t>
    </r>
    <r>
      <rPr>
        <b/>
        <color rgb="FF000000"/>
      </rPr>
      <t>ll</t>
    </r>
    <r>
      <rPr>
        <color rgb="FF000000"/>
      </rPr>
      <t>i</t>
    </r>
  </si>
  <si>
    <r>
      <rPr/>
      <t xml:space="preserve">•  </t>
    </r>
    <r>
      <rPr>
        <b/>
      </rPr>
      <t>spir</t>
    </r>
    <r>
      <rPr/>
      <t xml:space="preserve">ili are </t>
    </r>
    <r>
      <rPr>
        <b/>
      </rPr>
      <t>spir</t>
    </r>
    <r>
      <rPr/>
      <t>al-shaped bacteria
•  Cocci are spherical shaped (the letters C and O are round letters)
•  baci</t>
    </r>
    <r>
      <rPr>
        <b/>
      </rPr>
      <t>ll</t>
    </r>
    <r>
      <rPr/>
      <t xml:space="preserve">i are rode shaped (the letter </t>
    </r>
    <r>
      <rPr>
        <b/>
      </rPr>
      <t>l</t>
    </r>
    <r>
      <rPr/>
      <t xml:space="preserve"> looks like a rod)</t>
    </r>
  </si>
  <si>
    <t>Distinguishing between 
gram-positive vs.
gram-negative bacteria</t>
  </si>
  <si>
    <r>
      <rPr>
        <color rgb="FF000000"/>
      </rPr>
      <t>Gram-</t>
    </r>
    <r>
      <rPr>
        <b/>
        <color rgb="FF000000"/>
      </rPr>
      <t>NEGATIVE</t>
    </r>
    <r>
      <rPr>
        <color rgb="FF000000"/>
      </rPr>
      <t xml:space="preserve"> :(</t>
    </r>
  </si>
  <si>
    <r>
      <rPr/>
      <t xml:space="preserve">Unlike gram-positive :) bacteria... gram-negative :( bacteria can set off an immune response </t>
    </r>
    <r>
      <rPr>
        <b/>
      </rPr>
      <t>due to the presence of lipopolysaccharides in its peptidoglycan wall</t>
    </r>
    <r>
      <rPr/>
      <t>. (immune responses are NEGATIVE b/c I hate getting sick).
Gram-positive bacteria DO NOT have lipopolysaccharides in its peptidoglycan wall, and thus do not set off an immune response, which is a positive thing!</t>
    </r>
  </si>
  <si>
    <t>Major Enzyme Classifications</t>
  </si>
  <si>
    <t>LIL HOT</t>
  </si>
  <si>
    <r>
      <rPr/>
      <t xml:space="preserve">Enzymes can be classified into 6 categories, based on their function or mechansism:
•  </t>
    </r>
    <r>
      <rPr>
        <b/>
      </rPr>
      <t>L</t>
    </r>
    <r>
      <rPr/>
      <t xml:space="preserve">igase
•  </t>
    </r>
    <r>
      <rPr>
        <b/>
      </rPr>
      <t>I</t>
    </r>
    <r>
      <rPr/>
      <t xml:space="preserve">somerase
•  </t>
    </r>
    <r>
      <rPr>
        <b/>
      </rPr>
      <t>L</t>
    </r>
    <r>
      <rPr/>
      <t xml:space="preserve">yase
</t>
    </r>
    <r>
      <rPr>
        <b/>
      </rPr>
      <t>•  H</t>
    </r>
    <r>
      <rPr/>
      <t>ydrolase
•</t>
    </r>
    <r>
      <rPr>
        <b/>
      </rPr>
      <t xml:space="preserve">  O</t>
    </r>
    <r>
      <rPr/>
      <t xml:space="preserve">xidoreductase
•  </t>
    </r>
    <r>
      <rPr>
        <b/>
      </rPr>
      <t>T</t>
    </r>
    <r>
      <rPr/>
      <t>ransferase</t>
    </r>
  </si>
  <si>
    <t>Protein Analysis</t>
  </si>
  <si>
    <r>
      <rPr/>
      <t xml:space="preserve">Isoelectric Focusing
</t>
    </r>
    <r>
      <rPr>
        <i/>
      </rPr>
      <t>(electrolytic cell)</t>
    </r>
  </si>
  <si>
    <r>
      <rPr>
        <b val="0"/>
        <color rgb="FF000000"/>
      </rPr>
      <t xml:space="preserve">In isoelectric focusing, 
</t>
    </r>
    <r>
      <rPr>
        <b/>
        <color rgb="FF000000"/>
      </rPr>
      <t>A</t>
    </r>
    <r>
      <rPr>
        <b val="0"/>
        <color rgb="FF000000"/>
      </rPr>
      <t>node gets an "</t>
    </r>
    <r>
      <rPr>
        <b/>
        <color rgb="FF000000"/>
      </rPr>
      <t>A+</t>
    </r>
    <r>
      <rPr>
        <b val="0"/>
        <color rgb="FF000000"/>
      </rPr>
      <t>"</t>
    </r>
  </si>
  <si>
    <r>
      <rPr>
        <b/>
      </rPr>
      <t>A</t>
    </r>
    <r>
      <rPr/>
      <t xml:space="preserve">node has </t>
    </r>
    <r>
      <rPr>
        <b/>
      </rPr>
      <t>A</t>
    </r>
    <r>
      <rPr/>
      <t>cidic (H</t>
    </r>
    <r>
      <rPr>
        <b/>
        <sz val="11.0"/>
      </rPr>
      <t>+</t>
    </r>
    <r>
      <rPr>
        <b/>
      </rPr>
      <t xml:space="preserve"> </t>
    </r>
    <r>
      <rPr/>
      <t>rich) gel and a (</t>
    </r>
    <r>
      <rPr>
        <b/>
        <sz val="11.0"/>
      </rPr>
      <t>+</t>
    </r>
    <r>
      <rPr/>
      <t xml:space="preserve">) charge in isoelectric focusing.
</t>
    </r>
    <r>
      <rPr>
        <i/>
      </rPr>
      <t>(remember that anodes traditionally are designated (–) in spontaneous, galvanic (–ΔG) cells, BUT Isoelectric Focusing uses an nonspontaneous, electroyltic (+ΔG) cell, so the sign designation is reversed)</t>
    </r>
  </si>
  <si>
    <t>Proteins</t>
  </si>
  <si>
    <t>Lab Techniques</t>
  </si>
  <si>
    <t>Different kinds of Blots</t>
  </si>
  <si>
    <r>
      <rPr>
        <b val="0"/>
        <color rgb="FF000000"/>
      </rPr>
      <t xml:space="preserve">"snow drop"
</t>
    </r>
    <r>
      <rPr>
        <b val="0"/>
        <color rgb="FF000000"/>
        <u/>
      </rPr>
      <t xml:space="preserve">
</t>
    </r>
    <r>
      <rPr>
        <b/>
        <color rgb="FF000000"/>
      </rPr>
      <t>S     D
N     R
O     O
W     P</t>
    </r>
  </si>
  <si>
    <r>
      <rPr>
        <b/>
      </rPr>
      <t>S</t>
    </r>
    <r>
      <rPr/>
      <t xml:space="preserve">outhern blot   =  </t>
    </r>
    <r>
      <rPr>
        <b/>
      </rPr>
      <t>D</t>
    </r>
    <r>
      <rPr/>
      <t xml:space="preserve">NA
</t>
    </r>
    <r>
      <rPr>
        <b/>
      </rPr>
      <t>N</t>
    </r>
    <r>
      <rPr/>
      <t xml:space="preserve">orthern blot   =   </t>
    </r>
    <r>
      <rPr>
        <b/>
      </rPr>
      <t>R</t>
    </r>
    <r>
      <rPr/>
      <t xml:space="preserve">NA
(O)                      (O)
</t>
    </r>
    <r>
      <rPr>
        <b/>
      </rPr>
      <t>W</t>
    </r>
    <r>
      <rPr/>
      <t xml:space="preserve">estern blot    =  </t>
    </r>
    <r>
      <rPr>
        <b/>
      </rPr>
      <t>P</t>
    </r>
    <r>
      <rPr/>
      <t>roteins</t>
    </r>
  </si>
  <si>
    <t>Vitamins</t>
  </si>
  <si>
    <r>
      <rPr>
        <color rgb="FF000000"/>
      </rPr>
      <t xml:space="preserve">•  </t>
    </r>
    <r>
      <rPr>
        <b/>
        <color rgb="FF000000"/>
      </rPr>
      <t>Carrot</t>
    </r>
    <r>
      <rPr>
        <color rgb="FF000000"/>
      </rPr>
      <t>ene</t>
    </r>
    <r>
      <rPr>
        <b/>
        <color rgb="FF000000"/>
      </rPr>
      <t>/</t>
    </r>
    <r>
      <rPr>
        <color rgb="FF000000"/>
      </rPr>
      <t>vitamin</t>
    </r>
    <r>
      <rPr>
        <b/>
        <color rgb="FF000000"/>
      </rPr>
      <t xml:space="preserve"> A</t>
    </r>
    <r>
      <rPr>
        <color rgb="FF000000"/>
      </rPr>
      <t xml:space="preserve"> --&gt; </t>
    </r>
    <r>
      <rPr>
        <b/>
        <color rgb="FF000000"/>
      </rPr>
      <t>vision</t>
    </r>
    <r>
      <rPr>
        <color rgb="FF000000"/>
      </rPr>
      <t xml:space="preserve">
•  Vitamin </t>
    </r>
    <r>
      <rPr>
        <b/>
        <color rgb="FF000000"/>
      </rPr>
      <t xml:space="preserve">D </t>
    </r>
    <r>
      <rPr>
        <color rgb="FF000000"/>
      </rPr>
      <t xml:space="preserve">--&gt; </t>
    </r>
    <r>
      <rPr>
        <b/>
        <color rgb="FF000000"/>
      </rPr>
      <t>milk</t>
    </r>
    <r>
      <rPr>
        <color rgb="FF000000"/>
      </rPr>
      <t xml:space="preserve"> --&gt; </t>
    </r>
    <r>
      <rPr>
        <b/>
        <color rgb="FF000000"/>
      </rPr>
      <t>calcium</t>
    </r>
    <r>
      <rPr>
        <color rgb="FF000000"/>
      </rPr>
      <t>.
•  Vitamin</t>
    </r>
    <r>
      <rPr>
        <b/>
        <color rgb="FF000000"/>
      </rPr>
      <t xml:space="preserve"> K </t>
    </r>
    <r>
      <rPr>
        <color rgb="FF000000"/>
      </rPr>
      <t xml:space="preserve">--&gt; </t>
    </r>
    <r>
      <rPr>
        <b/>
        <color rgb="FF000000"/>
      </rPr>
      <t>K</t>
    </r>
    <r>
      <rPr>
        <color rgb="FF000000"/>
      </rPr>
      <t>oagulation</t>
    </r>
  </si>
  <si>
    <r>
      <rPr/>
      <t xml:space="preserve">•  one way to remember </t>
    </r>
    <r>
      <rPr>
        <b/>
      </rPr>
      <t xml:space="preserve">Carotene </t>
    </r>
    <r>
      <rPr>
        <i/>
      </rPr>
      <t>(another name for vitamin A)</t>
    </r>
    <r>
      <rPr/>
      <t xml:space="preserve"> is to remember that </t>
    </r>
    <r>
      <rPr>
        <b/>
      </rPr>
      <t>carrots</t>
    </r>
    <r>
      <rPr/>
      <t xml:space="preserve"> are high in </t>
    </r>
    <r>
      <rPr>
        <b/>
      </rPr>
      <t>Vitamin A</t>
    </r>
    <r>
      <rPr/>
      <t xml:space="preserve">, which is why eating carrots is colloquilly suggested to improve </t>
    </r>
    <r>
      <rPr>
        <b/>
      </rPr>
      <t>vision</t>
    </r>
    <r>
      <rPr/>
      <t xml:space="preserve">.
•  to remember that </t>
    </r>
    <r>
      <rPr>
        <b/>
      </rPr>
      <t xml:space="preserve">Vitamin D </t>
    </r>
    <r>
      <rPr/>
      <t xml:space="preserve">regulates calcium, remember that it is frequently added to </t>
    </r>
    <r>
      <rPr>
        <b/>
      </rPr>
      <t>milk</t>
    </r>
    <r>
      <rPr/>
      <t xml:space="preserve"> in order to aid in the absorption of </t>
    </r>
    <r>
      <rPr>
        <b/>
      </rPr>
      <t>calcium</t>
    </r>
    <r>
      <rPr/>
      <t>.
•  Vitamin</t>
    </r>
    <r>
      <rPr>
        <b/>
      </rPr>
      <t xml:space="preserve"> K </t>
    </r>
    <r>
      <rPr/>
      <t xml:space="preserve">is for </t>
    </r>
    <r>
      <rPr>
        <b/>
      </rPr>
      <t>K</t>
    </r>
    <r>
      <rPr/>
      <t>oagulation (as it is vital in the formation of clotting factors in blood).</t>
    </r>
  </si>
  <si>
    <t>Biological Membranes</t>
  </si>
  <si>
    <t>Osmosis</t>
  </si>
  <si>
    <r>
      <rPr>
        <color rgb="FF000000"/>
      </rPr>
      <t>hyp</t>
    </r>
    <r>
      <rPr>
        <color rgb="FF000000"/>
        <sz val="13.0"/>
      </rPr>
      <t>O</t>
    </r>
    <r>
      <rPr>
        <color rgb="FF000000"/>
      </rPr>
      <t>tonic</t>
    </r>
  </si>
  <si>
    <r>
      <rPr/>
      <t>To remember that water flows into a cell placed in a hyp</t>
    </r>
    <r>
      <rPr>
        <b/>
      </rPr>
      <t>O</t>
    </r>
    <r>
      <rPr/>
      <t xml:space="preserve">tonic solution, imagine the cell swelling to form a giant letter </t>
    </r>
    <r>
      <rPr>
        <b/>
      </rPr>
      <t>O</t>
    </r>
    <r>
      <rPr/>
      <t>. Hypotonic also means less concentrated because there is more water present. For example, after drinking a large up of coffee, the activity of ADH is blocked, and the urine will be more clear, indicative of its low concentration and hypotonic status, relative to the blood.</t>
    </r>
  </si>
  <si>
    <t>Carbohydrate Structure</t>
  </si>
  <si>
    <t>Structures of Common Monosaccharides</t>
  </si>
  <si>
    <r>
      <rPr>
        <b/>
        <color rgb="FF000000"/>
      </rPr>
      <t>•  R</t>
    </r>
    <r>
      <rPr>
        <color rgb="FF000000"/>
      </rPr>
      <t xml:space="preserve">ibose is ALL </t>
    </r>
    <r>
      <rPr>
        <b/>
        <color rgb="FF000000"/>
      </rPr>
      <t>R</t>
    </r>
    <r>
      <rPr>
        <color rgb="FF000000"/>
      </rPr>
      <t xml:space="preserve">IGHT
•  "fuck you Glucose (middle finger)"
</t>
    </r>
    <r>
      <rPr>
        <b/>
        <color rgb="FF000000"/>
      </rPr>
      <t>•  Man</t>
    </r>
    <r>
      <rPr>
        <color rgb="FF000000"/>
      </rPr>
      <t xml:space="preserve">nose looks like a </t>
    </r>
    <r>
      <rPr>
        <b/>
        <color rgb="FF000000"/>
      </rPr>
      <t>man</t>
    </r>
    <r>
      <rPr>
        <color rgb="FF000000"/>
      </rPr>
      <t xml:space="preserve"> holding a gun (C-2 epimer)
•  Galactose is the C-4 epimer of glucose
•  Fructose is the </t>
    </r>
    <r>
      <rPr>
        <b/>
        <color rgb="FF000000"/>
      </rPr>
      <t>ketose</t>
    </r>
    <r>
      <rPr>
        <color rgb="FF000000"/>
      </rPr>
      <t xml:space="preserve"> of glucose</t>
    </r>
  </si>
  <si>
    <r>
      <rPr/>
      <t xml:space="preserve">watch the video at </t>
    </r>
    <r>
      <rPr>
        <color rgb="FF0000FF"/>
      </rPr>
      <t xml:space="preserve">7:40 </t>
    </r>
    <r>
      <rPr/>
      <t>for explanation ---&gt;</t>
    </r>
  </si>
  <si>
    <t>https://www.youtube.com/watch?v=U5xnGyw2llY</t>
  </si>
  <si>
    <t>Carbohydrate Metabolism</t>
  </si>
  <si>
    <t>Irreversible Steps of Glycolysis</t>
  </si>
  <si>
    <r>
      <rPr>
        <color rgb="FF000000"/>
      </rPr>
      <t>"</t>
    </r>
    <r>
      <rPr>
        <b/>
        <color rgb="FF000000"/>
      </rPr>
      <t>H</t>
    </r>
    <r>
      <rPr>
        <color rgb="FF000000"/>
      </rPr>
      <t xml:space="preserve">ow </t>
    </r>
    <r>
      <rPr>
        <b/>
        <color rgb="FF000000"/>
      </rPr>
      <t>G</t>
    </r>
    <r>
      <rPr>
        <color rgb="FF000000"/>
      </rPr>
      <t xml:space="preserve">lycolysis </t>
    </r>
    <r>
      <rPr>
        <b/>
        <color rgb="FF000000"/>
      </rPr>
      <t>P</t>
    </r>
    <r>
      <rPr>
        <color rgb="FF000000"/>
      </rPr>
      <t xml:space="preserve">ushes </t>
    </r>
    <r>
      <rPr>
        <b/>
        <color rgb="FF000000"/>
      </rPr>
      <t>F</t>
    </r>
    <r>
      <rPr>
        <color rgb="FF000000"/>
      </rPr>
      <t xml:space="preserve">orward the </t>
    </r>
    <r>
      <rPr>
        <b/>
        <color rgb="FF000000"/>
      </rPr>
      <t>P</t>
    </r>
    <r>
      <rPr>
        <color rgb="FF000000"/>
      </rPr>
      <t xml:space="preserve">rocess: </t>
    </r>
    <r>
      <rPr>
        <b/>
        <color rgb="FF000000"/>
      </rPr>
      <t>K</t>
    </r>
    <r>
      <rPr>
        <color rgb="FF000000"/>
      </rPr>
      <t>inases."</t>
    </r>
  </si>
  <si>
    <r>
      <rPr>
        <b/>
      </rPr>
      <t>H</t>
    </r>
    <r>
      <rPr/>
      <t xml:space="preserve">exokinase
</t>
    </r>
    <r>
      <rPr>
        <b/>
      </rPr>
      <t>G</t>
    </r>
    <r>
      <rPr/>
      <t xml:space="preserve">lucokinase
</t>
    </r>
    <r>
      <rPr>
        <b/>
      </rPr>
      <t>PF</t>
    </r>
    <r>
      <rPr/>
      <t xml:space="preserve">K-1
</t>
    </r>
    <r>
      <rPr>
        <b/>
      </rPr>
      <t>P</t>
    </r>
    <r>
      <rPr/>
      <t xml:space="preserve">yruvate </t>
    </r>
    <r>
      <rPr>
        <b/>
      </rPr>
      <t>K</t>
    </r>
    <r>
      <rPr/>
      <t>inase</t>
    </r>
  </si>
  <si>
    <r>
      <rPr/>
      <t>Glyco</t>
    </r>
    <r>
      <rPr>
        <i/>
      </rPr>
      <t>genesis</t>
    </r>
    <r>
      <rPr/>
      <t xml:space="preserve"> Enzymes</t>
    </r>
  </si>
  <si>
    <r>
      <rPr>
        <color rgb="FF000000"/>
      </rPr>
      <t>•  α-1,</t>
    </r>
    <r>
      <rPr>
        <b/>
        <color rgb="FF000000"/>
      </rPr>
      <t>4</t>
    </r>
    <r>
      <rPr>
        <color rgb="FF000000"/>
      </rPr>
      <t xml:space="preserve"> keeps the same branch moving "</t>
    </r>
    <r>
      <rPr>
        <b/>
        <color rgb="FF000000"/>
      </rPr>
      <t>4</t>
    </r>
    <r>
      <rPr>
        <color rgb="FF000000"/>
      </rPr>
      <t>ward"
•  α-1,</t>
    </r>
    <r>
      <rPr>
        <b/>
        <color rgb="FF000000"/>
      </rPr>
      <t xml:space="preserve">6 </t>
    </r>
    <r>
      <rPr>
        <color rgb="FF000000"/>
      </rPr>
      <t xml:space="preserve">puts a </t>
    </r>
    <r>
      <rPr>
        <b/>
        <color rgb="FF000000"/>
      </rPr>
      <t>branch</t>
    </r>
    <r>
      <rPr>
        <color rgb="FF000000"/>
      </rPr>
      <t xml:space="preserve"> in the mix</t>
    </r>
  </si>
  <si>
    <r>
      <rPr/>
      <t xml:space="preserve">•  </t>
    </r>
    <r>
      <rPr>
        <b/>
      </rPr>
      <t>Glycogen</t>
    </r>
    <r>
      <rPr/>
      <t xml:space="preserve"> </t>
    </r>
    <r>
      <rPr>
        <b/>
      </rPr>
      <t>Synthase</t>
    </r>
    <r>
      <rPr/>
      <t xml:space="preserve"> (synthase = building more glycogen), which creates α-1,4 glycosidic links between glucose molecules, is activated by insulin in the liver and muscles. Links only occur at the 1,4 position.
•  </t>
    </r>
    <r>
      <rPr>
        <b/>
      </rPr>
      <t>Branching</t>
    </r>
    <r>
      <rPr/>
      <t xml:space="preserve"> </t>
    </r>
    <r>
      <rPr>
        <b/>
      </rPr>
      <t>Enzyme</t>
    </r>
    <r>
      <rPr/>
      <t xml:space="preserve">, which moves a block of oligoglucose from one chain and connects it </t>
    </r>
    <r>
      <rPr>
        <i/>
      </rPr>
      <t>as a branch</t>
    </r>
    <r>
      <rPr/>
      <t xml:space="preserve"> using an α-1,6, glycosidic link. Branches only occur at the 1,6 position. </t>
    </r>
  </si>
  <si>
    <t>Citric Acid Cycle Substrates</t>
  </si>
  <si>
    <r>
      <rPr>
        <b/>
        <color rgb="FF000000"/>
      </rPr>
      <t>C</t>
    </r>
    <r>
      <rPr>
        <color rgb="FF000000"/>
      </rPr>
      <t xml:space="preserve">an </t>
    </r>
    <r>
      <rPr>
        <b/>
        <color rgb="FF000000"/>
      </rPr>
      <t>I</t>
    </r>
    <r>
      <rPr>
        <color rgb="FF000000"/>
      </rPr>
      <t xml:space="preserve"> </t>
    </r>
    <r>
      <rPr>
        <b/>
        <color rgb="FF000000"/>
      </rPr>
      <t>K</t>
    </r>
    <r>
      <rPr>
        <color rgb="FF000000"/>
      </rPr>
      <t xml:space="preserve">eep </t>
    </r>
    <r>
      <rPr>
        <b/>
        <color rgb="FF000000"/>
      </rPr>
      <t>S</t>
    </r>
    <r>
      <rPr>
        <color rgb="FF000000"/>
      </rPr>
      <t xml:space="preserve">elling </t>
    </r>
    <r>
      <rPr>
        <b/>
        <color rgb="FF000000"/>
      </rPr>
      <t>S</t>
    </r>
    <r>
      <rPr>
        <color rgb="FF000000"/>
      </rPr>
      <t xml:space="preserve">ex </t>
    </r>
    <r>
      <rPr>
        <b/>
        <color rgb="FF000000"/>
      </rPr>
      <t>F</t>
    </r>
    <r>
      <rPr>
        <color rgb="FF000000"/>
      </rPr>
      <t xml:space="preserve">or </t>
    </r>
    <r>
      <rPr>
        <b/>
        <color rgb="FF000000"/>
      </rPr>
      <t>M</t>
    </r>
    <r>
      <rPr>
        <color rgb="FF000000"/>
      </rPr>
      <t xml:space="preserve">oney, </t>
    </r>
    <r>
      <rPr>
        <b/>
        <color rgb="FF000000"/>
      </rPr>
      <t>O</t>
    </r>
    <r>
      <rPr>
        <color rgb="FF000000"/>
      </rPr>
      <t>fficer?</t>
    </r>
  </si>
  <si>
    <r>
      <rPr>
        <b/>
      </rPr>
      <t>C</t>
    </r>
    <r>
      <rPr/>
      <t xml:space="preserve">itrate, </t>
    </r>
    <r>
      <rPr>
        <b/>
      </rPr>
      <t>I</t>
    </r>
    <r>
      <rPr/>
      <t>socitrate, α-</t>
    </r>
    <r>
      <rPr>
        <b/>
      </rPr>
      <t>K</t>
    </r>
    <r>
      <rPr/>
      <t xml:space="preserve">etoglutarate, </t>
    </r>
    <r>
      <rPr>
        <b/>
      </rPr>
      <t>S</t>
    </r>
    <r>
      <rPr/>
      <t xml:space="preserve">uccinyl-CoA, </t>
    </r>
    <r>
      <rPr>
        <b/>
      </rPr>
      <t>S</t>
    </r>
    <r>
      <rPr/>
      <t xml:space="preserve">uccinate, </t>
    </r>
    <r>
      <rPr>
        <b/>
      </rPr>
      <t>F</t>
    </r>
    <r>
      <rPr/>
      <t xml:space="preserve">umarate, </t>
    </r>
    <r>
      <rPr>
        <b/>
      </rPr>
      <t>M</t>
    </r>
    <r>
      <rPr/>
      <t xml:space="preserve">alate, </t>
    </r>
    <r>
      <rPr>
        <b/>
      </rPr>
      <t>O</t>
    </r>
    <r>
      <rPr/>
      <t>xaloacetate</t>
    </r>
  </si>
  <si>
    <t>Amino Acids</t>
  </si>
  <si>
    <r>
      <rPr/>
      <t xml:space="preserve">Which amino acids are </t>
    </r>
    <r>
      <rPr>
        <b/>
      </rPr>
      <t>essential</t>
    </r>
    <r>
      <rPr/>
      <t xml:space="preserve"> vs. non-essential?</t>
    </r>
  </si>
  <si>
    <r>
      <rPr>
        <b/>
        <color rgb="FF000000"/>
      </rPr>
      <t>V</t>
    </r>
    <r>
      <rPr>
        <b val="0"/>
        <color rgb="FF000000"/>
      </rPr>
      <t xml:space="preserve">ery </t>
    </r>
    <r>
      <rPr>
        <b/>
        <color rgb="FF000000"/>
      </rPr>
      <t>H</t>
    </r>
    <r>
      <rPr>
        <b val="0"/>
        <color rgb="FF000000"/>
      </rPr>
      <t xml:space="preserve">eavy </t>
    </r>
    <r>
      <rPr>
        <b/>
        <color rgb="FF000000"/>
      </rPr>
      <t xml:space="preserve">MILK </t>
    </r>
    <r>
      <rPr>
        <b val="0"/>
        <color rgb="FF000000"/>
      </rPr>
      <t xml:space="preserve">is </t>
    </r>
    <r>
      <rPr>
        <b/>
        <color rgb="FF000000"/>
      </rPr>
      <t>essential</t>
    </r>
    <r>
      <rPr>
        <b val="0"/>
        <color rgb="FF000000"/>
      </rPr>
      <t>???</t>
    </r>
    <r>
      <rPr>
        <b/>
        <color rgb="FF000000"/>
      </rPr>
      <t xml:space="preserve">  WTF</t>
    </r>
    <r>
      <rPr>
        <b val="0"/>
        <color rgb="FF000000"/>
      </rPr>
      <t>.</t>
    </r>
  </si>
  <si>
    <r>
      <rPr/>
      <t xml:space="preserve">The 9 essential amino acids are ones with the one-letter abbreviations:
</t>
    </r>
    <r>
      <rPr>
        <b/>
      </rPr>
      <t>V</t>
    </r>
    <r>
      <rPr/>
      <t xml:space="preserve">, </t>
    </r>
    <r>
      <rPr>
        <b/>
      </rPr>
      <t xml:space="preserve">H, M, I, L, K, W, T, F
</t>
    </r>
    <r>
      <rPr/>
      <t>Thus, all the remaining 11 amino acids that were excluded from the list above must be non-essential</t>
    </r>
    <r>
      <rPr>
        <b/>
      </rPr>
      <t>.</t>
    </r>
  </si>
  <si>
    <t>amino acids that are strictly Ketogenic</t>
  </si>
  <si>
    <r>
      <rPr>
        <color rgb="FF000000"/>
      </rPr>
      <t xml:space="preserve">the two amino acids that begin with </t>
    </r>
    <r>
      <rPr>
        <b/>
        <color rgb="FF000000"/>
        <u/>
      </rPr>
      <t>L</t>
    </r>
    <r>
      <rPr>
        <b/>
        <color rgb="FF000000"/>
      </rPr>
      <t xml:space="preserve">
</t>
    </r>
    <r>
      <rPr>
        <color rgb="FF000000"/>
      </rPr>
      <t>can be converted into acety</t>
    </r>
    <r>
      <rPr>
        <b/>
        <color rgb="FF000000"/>
        <u/>
      </rPr>
      <t>L</t>
    </r>
    <r>
      <rPr>
        <color rgb="FF000000"/>
      </rPr>
      <t xml:space="preserve"> CoA.</t>
    </r>
  </si>
  <si>
    <r>
      <rPr>
        <b/>
      </rPr>
      <t>Ketogenic</t>
    </r>
    <r>
      <rPr/>
      <t xml:space="preserve"> </t>
    </r>
    <r>
      <rPr>
        <b/>
      </rPr>
      <t>amino acids</t>
    </r>
    <r>
      <rPr/>
      <t xml:space="preserve">, by definition, are ones that can be degraded into Acetyl-CoA. </t>
    </r>
    <r>
      <rPr>
        <b/>
      </rPr>
      <t xml:space="preserve">Glucogenic amino acids </t>
    </r>
    <r>
      <rPr/>
      <t xml:space="preserve">are those that can be converted into Pyruvate, the by-product of </t>
    </r>
    <r>
      <rPr>
        <b/>
      </rPr>
      <t>Glucose</t>
    </r>
    <r>
      <rPr/>
      <t xml:space="preserve">.
The two amino acids that are </t>
    </r>
    <r>
      <rPr>
        <i/>
      </rPr>
      <t xml:space="preserve">exclusively </t>
    </r>
    <r>
      <rPr/>
      <t>ketogenic (and can be converted into Acety</t>
    </r>
    <r>
      <rPr>
        <b/>
      </rPr>
      <t xml:space="preserve">LLLL </t>
    </r>
    <r>
      <rPr/>
      <t xml:space="preserve">CoA) are the only two amino acids that begin with the letter </t>
    </r>
    <r>
      <rPr>
        <b/>
      </rPr>
      <t>L</t>
    </r>
    <r>
      <rPr/>
      <t>.</t>
    </r>
  </si>
  <si>
    <t>Krebs Cycle</t>
  </si>
  <si>
    <t>amino acids that are BOTH
Glucogenic &amp; Ketogenic</t>
  </si>
  <si>
    <r>
      <rPr>
        <b val="0"/>
        <color rgb="FF000000"/>
      </rPr>
      <t xml:space="preserve">To be BOTH glucocenic and ketogenic, you gotta be </t>
    </r>
    <r>
      <rPr>
        <b/>
        <color rgb="FF000000"/>
      </rPr>
      <t>FITTT</t>
    </r>
  </si>
  <si>
    <r>
      <rPr/>
      <t xml:space="preserve">(F)henylalanine, </t>
    </r>
    <r>
      <rPr>
        <b/>
      </rPr>
      <t>I</t>
    </r>
    <r>
      <rPr/>
      <t xml:space="preserve">soleucine, </t>
    </r>
    <r>
      <rPr>
        <b/>
      </rPr>
      <t>T</t>
    </r>
    <r>
      <rPr/>
      <t xml:space="preserve">yrosine, </t>
    </r>
    <r>
      <rPr>
        <b/>
      </rPr>
      <t>T</t>
    </r>
    <r>
      <rPr/>
      <t xml:space="preserve">ryptophan, </t>
    </r>
    <r>
      <rPr>
        <b/>
      </rPr>
      <t>T</t>
    </r>
    <r>
      <rPr/>
      <t xml:space="preserve">hreonine
the 5 amino acids that are BOTH glucogenic and ketogenic are:
•  the amino acids with the </t>
    </r>
    <r>
      <rPr>
        <i/>
        <u/>
      </rPr>
      <t>abbreviations</t>
    </r>
    <r>
      <rPr/>
      <t xml:space="preserve"> F and I
•  the 3 amino acids that </t>
    </r>
    <r>
      <rPr>
        <i/>
      </rPr>
      <t>start</t>
    </r>
    <r>
      <rPr/>
      <t xml:space="preserve"> with the letter T </t>
    </r>
  </si>
  <si>
    <t>Equation for Catalytic Efficiency</t>
  </si>
  <si>
    <r>
      <rPr>
        <b val="0"/>
        <color rgb="FF000000"/>
      </rPr>
      <t xml:space="preserve">the </t>
    </r>
    <r>
      <rPr>
        <b/>
        <color rgb="FF000000"/>
      </rPr>
      <t>Cat</t>
    </r>
    <r>
      <rPr>
        <b val="0"/>
        <color rgb="FF000000"/>
      </rPr>
      <t xml:space="preserve"> pounces </t>
    </r>
    <r>
      <rPr>
        <b/>
        <color rgb="FF000000"/>
      </rPr>
      <t>on top</t>
    </r>
    <r>
      <rPr>
        <b val="0"/>
        <color rgb="FF000000"/>
      </rPr>
      <t xml:space="preserve"> of the </t>
    </r>
    <r>
      <rPr>
        <b/>
        <color rgb="FF000000"/>
      </rPr>
      <t>M</t>
    </r>
    <r>
      <rPr>
        <b val="0"/>
        <color rgb="FF000000"/>
      </rPr>
      <t>ouse</t>
    </r>
  </si>
  <si>
    <r>
      <rPr>
        <rFont val="Arial"/>
        <b/>
        <color rgb="FF000000"/>
        <sz val="10.0"/>
      </rPr>
      <t>Catalytic Efficiency of an Enzyme</t>
    </r>
    <r>
      <rPr>
        <rFont val="Arial"/>
        <color rgb="FF000000"/>
        <sz val="10.0"/>
      </rPr>
      <t xml:space="preserve"> = (</t>
    </r>
    <r>
      <rPr>
        <rFont val="Arial"/>
        <color rgb="FF000000"/>
        <sz val="12.0"/>
      </rPr>
      <t>K</t>
    </r>
    <r>
      <rPr>
        <rFont val="Arial"/>
        <i/>
        <color rgb="FF000000"/>
        <sz val="8.0"/>
      </rPr>
      <t>cat</t>
    </r>
    <r>
      <rPr>
        <rFont val="Arial"/>
        <color rgb="FF000000"/>
        <sz val="10.0"/>
      </rPr>
      <t>) / (</t>
    </r>
    <r>
      <rPr>
        <rFont val="Arial"/>
        <color rgb="FF000000"/>
        <sz val="12.0"/>
      </rPr>
      <t>K</t>
    </r>
    <r>
      <rPr>
        <rFont val="Arial"/>
        <i/>
        <color rgb="FF000000"/>
        <sz val="8.0"/>
      </rPr>
      <t>m</t>
    </r>
    <r>
      <rPr>
        <rFont val="Arial"/>
        <color rgb="FF000000"/>
        <sz val="10.0"/>
      </rPr>
      <t xml:space="preserve">)
</t>
    </r>
    <r>
      <rPr>
        <rFont val="Arial"/>
        <i/>
        <color rgb="FF000000"/>
        <sz val="12.0"/>
      </rPr>
      <t>K</t>
    </r>
    <r>
      <rPr>
        <rFont val="Arial"/>
        <b/>
        <i/>
        <color rgb="FF000000"/>
        <sz val="10.0"/>
      </rPr>
      <t>cat</t>
    </r>
    <r>
      <rPr>
        <rFont val="Arial"/>
        <i/>
        <color rgb="FF000000"/>
        <sz val="10.0"/>
      </rPr>
      <t xml:space="preserve"> goes on the top (numerator), while </t>
    </r>
    <r>
      <rPr>
        <rFont val="Arial"/>
        <i/>
        <color rgb="FF000000"/>
        <sz val="12.0"/>
      </rPr>
      <t>K</t>
    </r>
    <r>
      <rPr>
        <rFont val="Arial"/>
        <b/>
        <i/>
        <color rgb="FF000000"/>
        <sz val="10.0"/>
      </rPr>
      <t>M</t>
    </r>
    <r>
      <rPr>
        <rFont val="Arial"/>
        <i/>
        <color rgb="FF000000"/>
        <sz val="10.0"/>
      </rPr>
      <t xml:space="preserve"> goes on the bottom (denominator)</t>
    </r>
  </si>
  <si>
    <t>Behavioral Sciences (Psych + Soc)</t>
  </si>
  <si>
    <t>Lateral Hypothalamus</t>
  </si>
  <si>
    <r>
      <rPr>
        <color rgb="FF000000"/>
      </rPr>
      <t xml:space="preserve">When the </t>
    </r>
    <r>
      <rPr>
        <b/>
        <color rgb="FF000000"/>
      </rPr>
      <t>L</t>
    </r>
    <r>
      <rPr>
        <color rgb="FF000000"/>
      </rPr>
      <t xml:space="preserve">ateral </t>
    </r>
    <r>
      <rPr>
        <b/>
        <color rgb="FF000000"/>
      </rPr>
      <t>H</t>
    </r>
    <r>
      <rPr>
        <color rgb="FF000000"/>
      </rPr>
      <t xml:space="preserve">ypothalamus is destroyed </t>
    </r>
    <r>
      <rPr>
        <b/>
        <color rgb="FF000000"/>
      </rPr>
      <t>(LH),</t>
    </r>
    <r>
      <rPr>
        <color rgb="FF000000"/>
      </rPr>
      <t xml:space="preserve"> one </t>
    </r>
    <r>
      <rPr>
        <b/>
        <color rgb="FF000000"/>
      </rPr>
      <t>L</t>
    </r>
    <r>
      <rPr>
        <color rgb="FF000000"/>
      </rPr>
      <t xml:space="preserve">acks </t>
    </r>
    <r>
      <rPr>
        <b/>
        <color rgb="FF000000"/>
      </rPr>
      <t>H</t>
    </r>
    <r>
      <rPr>
        <color rgb="FF000000"/>
      </rPr>
      <t>unger</t>
    </r>
  </si>
  <si>
    <r>
      <rPr/>
      <t xml:space="preserve">The </t>
    </r>
    <r>
      <rPr>
        <b/>
      </rPr>
      <t>L</t>
    </r>
    <r>
      <rPr/>
      <t xml:space="preserve">ateral </t>
    </r>
    <r>
      <rPr>
        <b/>
      </rPr>
      <t>H</t>
    </r>
    <r>
      <rPr/>
      <t>ypothalamus is referred to as the hunger center becuase it has receptors that detect when the body needs more food or fluid.</t>
    </r>
  </si>
  <si>
    <t>Cognition</t>
  </si>
  <si>
    <t>Schemas:
Assimilation  vs.  Accommodation</t>
  </si>
  <si>
    <r>
      <rPr>
        <color rgb="FF000000"/>
      </rPr>
      <t>•  A</t>
    </r>
    <r>
      <rPr>
        <b/>
        <color rgb="FF000000"/>
        <u/>
      </rPr>
      <t>ss</t>
    </r>
    <r>
      <rPr>
        <color rgb="FF000000"/>
      </rPr>
      <t>imilation has two s’s
•  A</t>
    </r>
    <r>
      <rPr>
        <b/>
        <color rgb="FF000000"/>
        <u/>
      </rPr>
      <t>cc</t>
    </r>
    <r>
      <rPr>
        <color rgb="FF000000"/>
      </rPr>
      <t>ommodation has two c’s.</t>
    </r>
  </si>
  <si>
    <t>•  Assimilation refers to taking in new information from your environment and adding it to the “Same Schema”. (two s's = same schema)
•  Accommodation refers to taking in new information from your environment, but since it doesn’t match an existing schema you have in your head, you have to “Change your existing schema or Create a new schema (two c’s = change and create).</t>
  </si>
  <si>
    <t>https://www.khanacademy.org/test-prep/mcat/processing-the-environment/cognition/v/schemas-assimilation-and-accommodation-2</t>
  </si>
  <si>
    <t>Theories of Identity</t>
  </si>
  <si>
    <r>
      <rPr>
        <b/>
      </rPr>
      <t>Sigmund Freud's</t>
    </r>
    <r>
      <rPr/>
      <t xml:space="preserve"> 
5 Stages of Psychosexual Development </t>
    </r>
  </si>
  <si>
    <r>
      <rPr>
        <b/>
        <color rgb="FF000000"/>
      </rPr>
      <t>O</t>
    </r>
    <r>
      <rPr>
        <color rgb="FF000000"/>
      </rPr>
      <t xml:space="preserve">ld  </t>
    </r>
    <r>
      <rPr>
        <b/>
        <color rgb="FF000000"/>
      </rPr>
      <t>A</t>
    </r>
    <r>
      <rPr>
        <color rgb="FF000000"/>
      </rPr>
      <t xml:space="preserve">ge  </t>
    </r>
    <r>
      <rPr>
        <b/>
        <color rgb="FF000000"/>
      </rPr>
      <t>P</t>
    </r>
    <r>
      <rPr>
        <color rgb="FF000000"/>
      </rPr>
      <t xml:space="preserve">edophiles  </t>
    </r>
    <r>
      <rPr>
        <b/>
        <color rgb="FF000000"/>
      </rPr>
      <t>L</t>
    </r>
    <r>
      <rPr>
        <color rgb="FF000000"/>
      </rPr>
      <t xml:space="preserve">ove  </t>
    </r>
    <r>
      <rPr>
        <b/>
        <color rgb="FF000000"/>
      </rPr>
      <t>G</t>
    </r>
    <r>
      <rPr>
        <color rgb="FF000000"/>
      </rPr>
      <t>enitals</t>
    </r>
  </si>
  <si>
    <r>
      <rPr>
        <b/>
      </rPr>
      <t>O</t>
    </r>
    <r>
      <rPr/>
      <t xml:space="preserve">ral (0-1 years)
</t>
    </r>
    <r>
      <rPr>
        <b/>
      </rPr>
      <t>A</t>
    </r>
    <r>
      <rPr/>
      <t xml:space="preserve">nal (1-3 years)
</t>
    </r>
    <r>
      <rPr>
        <b/>
      </rPr>
      <t>P</t>
    </r>
    <r>
      <rPr/>
      <t xml:space="preserve">halic (3-5 years)
</t>
    </r>
    <r>
      <rPr>
        <b/>
      </rPr>
      <t>L</t>
    </r>
    <r>
      <rPr/>
      <t xml:space="preserve">atency (5 years - puberty)
</t>
    </r>
    <r>
      <rPr>
        <b/>
      </rPr>
      <t>G</t>
    </r>
    <r>
      <rPr/>
      <t>ential (puberty - adulthood)</t>
    </r>
  </si>
  <si>
    <r>
      <rPr>
        <b/>
      </rPr>
      <t xml:space="preserve">Erik Erikon's
</t>
    </r>
    <r>
      <rPr>
        <b val="0"/>
      </rPr>
      <t>8 Stages of Psychosocial Development</t>
    </r>
  </si>
  <si>
    <r>
      <rPr>
        <i/>
        <color rgb="FF000000"/>
      </rPr>
      <t xml:space="preserve">(if you know how to play the Drinking Card Game "Circle of Death" or "King's Cup", use the card numbers to associate Erikson's 8 stages with the corresponding card using the </t>
    </r>
    <r>
      <rPr>
        <b/>
        <i/>
        <color rgb="FF000000"/>
      </rPr>
      <t>PEGWORD system</t>
    </r>
    <r>
      <rPr>
        <i/>
        <color rgb="FF000000"/>
      </rPr>
      <t>; be imaginative and think of something that works for you)</t>
    </r>
  </si>
  <si>
    <t xml:space="preserve">2 is You. 3 is Me. 4 is Floor. 5 is Guys. 6 is Chicks. 7 is Heaven. 8 is Date.
(ex: Erikson's stage 4 is Industry vs. Inferiority. 4 in Circle of Death is 'Floor', so I associate stage 4 with the Bottom Floor of a big Industry building) </t>
  </si>
  <si>
    <t>Consciousness</t>
  </si>
  <si>
    <t>Sleep Waves Order</t>
  </si>
  <si>
    <t>BAT – D</t>
  </si>
  <si>
    <r>
      <rPr>
        <b/>
      </rPr>
      <t>in order of descreasing frequency: 
B</t>
    </r>
    <r>
      <rPr/>
      <t xml:space="preserve">eta           (awake; REM is mostly beta with dreams)
</t>
    </r>
    <r>
      <rPr>
        <b/>
      </rPr>
      <t>A</t>
    </r>
    <r>
      <rPr/>
      <t xml:space="preserve">lpha         (awake)
</t>
    </r>
    <r>
      <rPr>
        <b/>
      </rPr>
      <t>T</t>
    </r>
    <r>
      <rPr/>
      <t xml:space="preserve">heta          (stage 1-2)    (stage 2 has </t>
    </r>
    <r>
      <rPr>
        <b/>
      </rPr>
      <t>sleep spindle</t>
    </r>
    <r>
      <rPr/>
      <t xml:space="preserve">s and </t>
    </r>
    <r>
      <rPr>
        <b/>
      </rPr>
      <t>K-complexes</t>
    </r>
    <r>
      <rPr/>
      <t xml:space="preserve">)
</t>
    </r>
    <r>
      <rPr>
        <b/>
      </rPr>
      <t>D</t>
    </r>
    <r>
      <rPr/>
      <t>elta          (stage 3-4)     (</t>
    </r>
    <r>
      <rPr>
        <b/>
      </rPr>
      <t>D</t>
    </r>
    <r>
      <rPr/>
      <t xml:space="preserve">eep sleep and </t>
    </r>
    <r>
      <rPr>
        <b/>
      </rPr>
      <t>D</t>
    </r>
    <r>
      <rPr/>
      <t xml:space="preserve">reams)         
"a </t>
    </r>
    <r>
      <rPr>
        <b/>
      </rPr>
      <t>BAT</t>
    </r>
    <r>
      <rPr/>
      <t xml:space="preserve"> sleeps during the </t>
    </r>
    <r>
      <rPr>
        <b/>
      </rPr>
      <t>D</t>
    </r>
    <r>
      <rPr/>
      <t>ay"</t>
    </r>
  </si>
  <si>
    <t>Emotion</t>
  </si>
  <si>
    <t>Brain Structures involved in the Limbic System</t>
  </si>
  <si>
    <r>
      <rPr>
        <b val="0"/>
        <color rgb="FF000000"/>
      </rPr>
      <t xml:space="preserve">imagine a </t>
    </r>
    <r>
      <rPr>
        <b/>
        <color rgb="FF000000"/>
      </rPr>
      <t xml:space="preserve">Hippo </t>
    </r>
    <r>
      <rPr>
        <b val="0"/>
        <color rgb="FF000000"/>
      </rPr>
      <t>wearing a</t>
    </r>
    <r>
      <rPr>
        <b/>
        <color rgb="FF000000"/>
      </rPr>
      <t xml:space="preserve"> H.A.T.</t>
    </r>
  </si>
  <si>
    <r>
      <rPr/>
      <t xml:space="preserve">The four brain structures associated with the Limbic System:
• </t>
    </r>
    <r>
      <rPr>
        <b/>
      </rPr>
      <t>Hippo</t>
    </r>
    <r>
      <rPr/>
      <t xml:space="preserve">campus
• </t>
    </r>
    <r>
      <rPr>
        <b/>
      </rPr>
      <t>H</t>
    </r>
    <r>
      <rPr/>
      <t xml:space="preserve">ypothalamus
• </t>
    </r>
    <r>
      <rPr>
        <b/>
      </rPr>
      <t>A</t>
    </r>
    <r>
      <rPr/>
      <t xml:space="preserve">mygdala
• </t>
    </r>
    <r>
      <rPr>
        <b/>
      </rPr>
      <t>T</t>
    </r>
    <r>
      <rPr/>
      <t>halamus</t>
    </r>
  </si>
  <si>
    <t>Neuropathology</t>
  </si>
  <si>
    <t>Alzheimer's Disease</t>
  </si>
  <si>
    <r>
      <rPr>
        <rFont val="Arial"/>
        <b/>
        <color rgb="FF000000"/>
        <sz val="10.0"/>
      </rPr>
      <t>A</t>
    </r>
    <r>
      <rPr>
        <rFont val="Arial"/>
        <b val="0"/>
        <color rgb="FF000000"/>
        <sz val="10.0"/>
      </rPr>
      <t xml:space="preserve">lzheimer's = </t>
    </r>
    <r>
      <rPr>
        <rFont val="Arial"/>
        <b/>
        <color rgb="FF000000"/>
        <sz val="10.0"/>
      </rPr>
      <t>a</t>
    </r>
    <r>
      <rPr>
        <rFont val="Arial"/>
        <b val="0"/>
        <color rgb="FF000000"/>
        <sz val="10.0"/>
      </rPr>
      <t xml:space="preserve">ffected </t>
    </r>
    <r>
      <rPr>
        <rFont val="Arial"/>
        <b/>
        <color rgb="FF000000"/>
        <sz val="10.0"/>
      </rPr>
      <t>a</t>
    </r>
    <r>
      <rPr>
        <rFont val="Arial"/>
        <b val="0"/>
        <color rgb="FF000000"/>
        <sz val="10.0"/>
      </rPr>
      <t>cetylcholine</t>
    </r>
  </si>
  <si>
    <t>damage to cholinergic receptors is associated with Alzheimer's Disease</t>
  </si>
  <si>
    <t>Psychological Disorders</t>
  </si>
  <si>
    <t>Depressive Dissorder Symptoms</t>
  </si>
  <si>
    <t>SIG E CAPS</t>
  </si>
  <si>
    <r>
      <rPr>
        <rFont val="Arial"/>
        <b/>
        <color rgb="FF222222"/>
        <sz val="10.0"/>
      </rPr>
      <t>S</t>
    </r>
    <r>
      <rPr>
        <rFont val="Arial"/>
        <color rgb="FF222222"/>
        <sz val="10.0"/>
      </rPr>
      <t xml:space="preserve">leep ↑↓
</t>
    </r>
    <r>
      <rPr>
        <rFont val="Arial"/>
        <b/>
        <color rgb="FF222222"/>
        <sz val="10.0"/>
      </rPr>
      <t>I</t>
    </r>
    <r>
      <rPr>
        <rFont val="Arial"/>
        <color rgb="FF222222"/>
        <sz val="10.0"/>
      </rPr>
      <t xml:space="preserve">nterests ↓
</t>
    </r>
    <r>
      <rPr>
        <rFont val="Arial"/>
        <b/>
        <color rgb="FF222222"/>
        <sz val="10.0"/>
      </rPr>
      <t>G</t>
    </r>
    <r>
      <rPr>
        <rFont val="Arial"/>
        <color rgb="FF222222"/>
        <sz val="10.0"/>
      </rPr>
      <t xml:space="preserve">uilt ↑
</t>
    </r>
    <r>
      <rPr>
        <rFont val="Arial"/>
        <b/>
        <color rgb="FF222222"/>
        <sz val="10.0"/>
      </rPr>
      <t>E</t>
    </r>
    <r>
      <rPr>
        <rFont val="Arial"/>
        <color rgb="FF222222"/>
        <sz val="10.0"/>
      </rPr>
      <t xml:space="preserve">nergy ↓
</t>
    </r>
    <r>
      <rPr>
        <rFont val="Arial"/>
        <b/>
        <color rgb="FF222222"/>
        <sz val="10.0"/>
      </rPr>
      <t>C</t>
    </r>
    <r>
      <rPr>
        <rFont val="Arial"/>
        <color rgb="FF222222"/>
        <sz val="10.0"/>
      </rPr>
      <t xml:space="preserve">oncentration ↓
</t>
    </r>
    <r>
      <rPr>
        <rFont val="Arial"/>
        <b/>
        <color rgb="FF222222"/>
        <sz val="10.0"/>
      </rPr>
      <t>A</t>
    </r>
    <r>
      <rPr>
        <rFont val="Arial"/>
        <color rgb="FF222222"/>
        <sz val="10.0"/>
      </rPr>
      <t xml:space="preserve">ppetite ↑↓
</t>
    </r>
    <r>
      <rPr>
        <rFont val="Arial"/>
        <b/>
        <color rgb="FF222222"/>
        <sz val="10.0"/>
      </rPr>
      <t>P</t>
    </r>
    <r>
      <rPr>
        <rFont val="Arial"/>
        <color rgb="FF222222"/>
        <sz val="10.0"/>
      </rPr>
      <t xml:space="preserve">sychomotor ↓
</t>
    </r>
    <r>
      <rPr>
        <rFont val="Arial"/>
        <b/>
        <color rgb="FF222222"/>
        <sz val="10.0"/>
      </rPr>
      <t>S</t>
    </r>
    <r>
      <rPr>
        <rFont val="Arial"/>
        <color rgb="FF222222"/>
        <sz val="10.0"/>
      </rPr>
      <t>uicide ↑</t>
    </r>
  </si>
  <si>
    <t>Bipolar Dissorder Symtoms</t>
  </si>
  <si>
    <t>DIG FAST</t>
  </si>
  <si>
    <r>
      <rPr>
        <rFont val="Arial"/>
        <b/>
        <sz val="10.0"/>
      </rPr>
      <t>D</t>
    </r>
    <r>
      <rPr>
        <rFont val="Arial"/>
        <sz val="10.0"/>
      </rPr>
      <t xml:space="preserve">istractability ↑
</t>
    </r>
    <r>
      <rPr>
        <rFont val="Arial"/>
        <b/>
        <sz val="10.0"/>
      </rPr>
      <t>I</t>
    </r>
    <r>
      <rPr>
        <rFont val="Arial"/>
        <sz val="10.0"/>
      </rPr>
      <t xml:space="preserve">ndiscretion ↑ (which means excessive involvment in pleasure activities like sex)
</t>
    </r>
    <r>
      <rPr>
        <rFont val="Arial"/>
        <b/>
        <sz val="10.0"/>
      </rPr>
      <t>G</t>
    </r>
    <r>
      <rPr>
        <rFont val="Arial"/>
        <sz val="10.0"/>
      </rPr>
      <t xml:space="preserve">randiosity ↑
</t>
    </r>
    <r>
      <rPr>
        <rFont val="Arial"/>
        <b/>
        <sz val="10.0"/>
      </rPr>
      <t>F</t>
    </r>
    <r>
      <rPr>
        <rFont val="Arial"/>
        <sz val="10.0"/>
      </rPr>
      <t xml:space="preserve">light of ideas ↑
</t>
    </r>
    <r>
      <rPr>
        <rFont val="Arial"/>
        <b/>
        <sz val="10.0"/>
      </rPr>
      <t>A</t>
    </r>
    <r>
      <rPr>
        <rFont val="Arial"/>
        <sz val="10.0"/>
      </rPr>
      <t xml:space="preserve">ctivity ↑
</t>
    </r>
    <r>
      <rPr>
        <rFont val="Arial"/>
        <b/>
        <sz val="10.0"/>
      </rPr>
      <t>S</t>
    </r>
    <r>
      <rPr>
        <rFont val="Arial"/>
        <sz val="10.0"/>
      </rPr>
      <t xml:space="preserve">leep ↓
</t>
    </r>
    <r>
      <rPr>
        <rFont val="Arial"/>
        <b/>
        <sz val="10.0"/>
      </rPr>
      <t>T</t>
    </r>
    <r>
      <rPr>
        <rFont val="Arial"/>
        <sz val="10.0"/>
      </rPr>
      <t>alkativeness ↑</t>
    </r>
  </si>
  <si>
    <t>Personality Disorder Clusters</t>
  </si>
  <si>
    <r>
      <rPr>
        <rFont val="Arial"/>
        <b val="0"/>
        <color rgb="FF000000"/>
        <sz val="10.0"/>
      </rPr>
      <t xml:space="preserve">the three W's </t>
    </r>
    <r>
      <rPr>
        <rFont val="Arial"/>
        <b val="0"/>
        <i/>
        <color rgb="FF000000"/>
        <sz val="10.0"/>
      </rPr>
      <t>(in alphabetical order)</t>
    </r>
    <r>
      <rPr>
        <rFont val="Arial"/>
        <b val="0"/>
        <color rgb="FF000000"/>
        <sz val="10.0"/>
      </rPr>
      <t xml:space="preserve">
A) w</t>
    </r>
    <r>
      <rPr>
        <rFont val="Arial"/>
        <b/>
        <color rgb="FF000000"/>
        <sz val="10.0"/>
      </rPr>
      <t>E</t>
    </r>
    <r>
      <rPr>
        <rFont val="Arial"/>
        <b val="0"/>
        <color rgb="FF000000"/>
        <sz val="10.0"/>
      </rPr>
      <t>ird
B) w</t>
    </r>
    <r>
      <rPr>
        <rFont val="Arial"/>
        <b/>
        <color rgb="FF000000"/>
        <sz val="10.0"/>
      </rPr>
      <t>I</t>
    </r>
    <r>
      <rPr>
        <rFont val="Arial"/>
        <b val="0"/>
        <color rgb="FF000000"/>
        <sz val="10.0"/>
      </rPr>
      <t>ld
C) w</t>
    </r>
    <r>
      <rPr>
        <rFont val="Arial"/>
        <b/>
        <color rgb="FF000000"/>
        <sz val="10.0"/>
      </rPr>
      <t>O</t>
    </r>
    <r>
      <rPr>
        <rFont val="Arial"/>
        <b val="0"/>
        <color rgb="FF000000"/>
        <sz val="10.0"/>
      </rPr>
      <t>rried</t>
    </r>
  </si>
  <si>
    <r>
      <rPr>
        <rFont val="Arial"/>
        <sz val="10.0"/>
      </rPr>
      <t>just like how the Clusters A-C are listed in alphabetical order, "wEird, w</t>
    </r>
    <r>
      <rPr>
        <rFont val="Arial"/>
        <b/>
        <sz val="10.0"/>
      </rPr>
      <t>i</t>
    </r>
    <r>
      <rPr>
        <rFont val="Arial"/>
        <sz val="10.0"/>
      </rPr>
      <t xml:space="preserve">ld, and wOrried" are also listed in alphabetical order and correspond to those clusters A, B, and C respectively.
•   </t>
    </r>
    <r>
      <rPr>
        <rFont val="Arial"/>
        <b/>
        <sz val="10.0"/>
      </rPr>
      <t xml:space="preserve">Cluster A </t>
    </r>
    <r>
      <rPr>
        <rFont val="Arial"/>
        <sz val="10.0"/>
      </rPr>
      <t xml:space="preserve">personality types have symptoms you normally associate with as being </t>
    </r>
    <r>
      <rPr>
        <rFont val="Arial"/>
        <i/>
        <sz val="10.0"/>
      </rPr>
      <t>weird:</t>
    </r>
    <r>
      <rPr>
        <rFont val="Arial"/>
        <sz val="10.0"/>
      </rPr>
      <t xml:space="preserve">  paranoid, schizotypal, schizoid.
•   </t>
    </r>
    <r>
      <rPr>
        <rFont val="Arial"/>
        <b/>
        <sz val="10.0"/>
      </rPr>
      <t xml:space="preserve">Cluster B </t>
    </r>
    <r>
      <rPr>
        <rFont val="Arial"/>
        <sz val="10.0"/>
      </rPr>
      <t xml:space="preserve">personality types have symptoms you normally associate with as being </t>
    </r>
    <r>
      <rPr>
        <rFont val="Arial"/>
        <i/>
        <sz val="10.0"/>
      </rPr>
      <t>wild</t>
    </r>
    <r>
      <rPr>
        <rFont val="Arial"/>
        <sz val="10.0"/>
      </rPr>
      <t xml:space="preserve">:  antisoscial, borderline, histrionic, narcissistic.
•   </t>
    </r>
    <r>
      <rPr>
        <rFont val="Arial"/>
        <b/>
        <sz val="10.0"/>
      </rPr>
      <t>Cluster C</t>
    </r>
    <r>
      <rPr>
        <rFont val="Arial"/>
        <sz val="10.0"/>
      </rPr>
      <t xml:space="preserve"> personality types have symptoms you normally associate with as being </t>
    </r>
    <r>
      <rPr>
        <rFont val="Arial"/>
        <i/>
        <sz val="10.0"/>
      </rPr>
      <t>worried</t>
    </r>
    <r>
      <rPr>
        <rFont val="Arial"/>
        <sz val="10.0"/>
      </rPr>
      <t>:  avoidant, dependent, OCPD.</t>
    </r>
  </si>
  <si>
    <t>Chemistry</t>
  </si>
  <si>
    <r>
      <rPr/>
      <t xml:space="preserve">Atomic </t>
    </r>
    <r>
      <rPr>
        <i/>
      </rPr>
      <t xml:space="preserve">Mass
vs.
</t>
    </r>
    <r>
      <rPr/>
      <t xml:space="preserve">Atomic </t>
    </r>
    <r>
      <rPr>
        <i/>
      </rPr>
      <t>Weight</t>
    </r>
  </si>
  <si>
    <r>
      <rPr>
        <b val="0"/>
        <color rgb="FF000000"/>
      </rPr>
      <t xml:space="preserve">•  Atomic </t>
    </r>
    <r>
      <rPr>
        <b/>
        <color rgb="FF000000"/>
      </rPr>
      <t xml:space="preserve">MASS </t>
    </r>
    <r>
      <rPr>
        <b val="0"/>
        <color rgb="FF000000"/>
      </rPr>
      <t xml:space="preserve">is nearly synonymous with </t>
    </r>
    <r>
      <rPr>
        <b/>
        <color rgb="FF000000"/>
      </rPr>
      <t>MASS</t>
    </r>
    <r>
      <rPr>
        <b val="0"/>
        <color rgb="FF000000"/>
      </rPr>
      <t xml:space="preserve"> number.
•  Atomic </t>
    </r>
    <r>
      <rPr>
        <b/>
        <color rgb="FF000000"/>
      </rPr>
      <t xml:space="preserve">WEIGHT </t>
    </r>
    <r>
      <rPr>
        <b val="0"/>
        <color rgb="FF000000"/>
      </rPr>
      <t xml:space="preserve">is a </t>
    </r>
    <r>
      <rPr>
        <b/>
        <color rgb="FF000000"/>
      </rPr>
      <t>WEIGHTED</t>
    </r>
    <r>
      <rPr>
        <b val="0"/>
        <color rgb="FF000000"/>
      </rPr>
      <t xml:space="preserve"> </t>
    </r>
    <r>
      <rPr>
        <b val="0"/>
        <i/>
        <color rgb="FF000000"/>
      </rPr>
      <t>average</t>
    </r>
    <r>
      <rPr>
        <b val="0"/>
        <color rgb="FF000000"/>
      </rPr>
      <t xml:space="preserve"> of naturally occuring isotopes of that element.</t>
    </r>
  </si>
  <si>
    <r>
      <rPr/>
      <t xml:space="preserve">The </t>
    </r>
    <r>
      <rPr>
        <b/>
      </rPr>
      <t xml:space="preserve">atomic mass </t>
    </r>
    <r>
      <rPr/>
      <t xml:space="preserve">of an atom (in </t>
    </r>
    <r>
      <rPr>
        <i/>
      </rPr>
      <t>amu</t>
    </r>
    <r>
      <rPr/>
      <t xml:space="preserve">) is nearly equal to its </t>
    </r>
    <r>
      <rPr>
        <b/>
      </rPr>
      <t>mass number</t>
    </r>
    <r>
      <rPr/>
      <t xml:space="preserve">, the sum of its protons and neutrons. In nature, almost all elements exist as two or more isotopes, and these isotopes are usually present in the same proportions in any sample of naturally occuring element. The weighted average of these different isotopes is refered to as the </t>
    </r>
    <r>
      <rPr>
        <b/>
      </rPr>
      <t>atomic weight</t>
    </r>
    <r>
      <rPr/>
      <t xml:space="preserve"> and is the number reported on the periodic table.</t>
    </r>
  </si>
  <si>
    <r>
      <rPr>
        <b val="0"/>
        <color rgb="FF000000"/>
      </rPr>
      <t xml:space="preserve">As electrons jump from a </t>
    </r>
    <r>
      <rPr>
        <b val="0"/>
        <i/>
        <color rgb="FF000000"/>
      </rPr>
      <t>lower</t>
    </r>
    <r>
      <rPr>
        <b val="0"/>
        <color rgb="FF000000"/>
      </rPr>
      <t xml:space="preserve"> energy level to a </t>
    </r>
    <r>
      <rPr>
        <b val="0"/>
        <i/>
        <color rgb="FF000000"/>
      </rPr>
      <t xml:space="preserve">higher </t>
    </r>
    <r>
      <rPr>
        <b val="0"/>
        <color rgb="FF000000"/>
      </rPr>
      <t xml:space="preserve">energy level, they get </t>
    </r>
    <r>
      <rPr>
        <b/>
        <color rgb="FF000000"/>
      </rPr>
      <t>AHED</t>
    </r>
  </si>
  <si>
    <r>
      <rPr/>
      <t xml:space="preserve">•  </t>
    </r>
    <r>
      <rPr>
        <b/>
      </rPr>
      <t>A</t>
    </r>
    <r>
      <rPr/>
      <t xml:space="preserve">bsorb light
•  </t>
    </r>
    <r>
      <rPr>
        <b/>
      </rPr>
      <t>H</t>
    </r>
    <r>
      <rPr/>
      <t xml:space="preserve">igher potential
•  </t>
    </r>
    <r>
      <rPr>
        <b/>
      </rPr>
      <t>E</t>
    </r>
    <r>
      <rPr/>
      <t xml:space="preserve">xcited
•  </t>
    </r>
    <r>
      <rPr>
        <b/>
      </rPr>
      <t>D</t>
    </r>
    <r>
      <rPr/>
      <t xml:space="preserve">istant </t>
    </r>
    <r>
      <rPr>
        <i/>
      </rPr>
      <t>(from the nucleus)</t>
    </r>
  </si>
  <si>
    <t>Paramagnetic Materials</t>
  </si>
  <si>
    <r>
      <rPr>
        <b val="0"/>
        <color rgb="FF000000"/>
      </rPr>
      <t>"</t>
    </r>
    <r>
      <rPr>
        <b/>
        <color rgb="FF000000"/>
      </rPr>
      <t>Para</t>
    </r>
    <r>
      <rPr>
        <b val="0"/>
        <color rgb="FF000000"/>
      </rPr>
      <t xml:space="preserve">magnetic" means that a magnetic field will cause </t>
    </r>
    <r>
      <rPr>
        <b/>
        <color rgb="FF000000"/>
      </rPr>
      <t>para</t>
    </r>
    <r>
      <rPr>
        <b val="0"/>
        <color rgb="FF000000"/>
      </rPr>
      <t xml:space="preserve">llel spins in unpaired electrons and therefore cause an attraction to a </t>
    </r>
    <r>
      <rPr>
        <b/>
        <color rgb="FF000000"/>
      </rPr>
      <t xml:space="preserve">para </t>
    </r>
    <r>
      <rPr>
        <b val="0"/>
        <color rgb="FF000000"/>
      </rPr>
      <t xml:space="preserve">(pair of) </t>
    </r>
    <r>
      <rPr>
        <b/>
        <color rgb="FF000000"/>
      </rPr>
      <t>magnets</t>
    </r>
  </si>
  <si>
    <r>
      <rPr/>
      <t xml:space="preserve">The presence of paired or unpaired electrons affects the chemical and magnetic properties of an atom or molecule. Materials composed of atoms with UNPAIRED electrons will orient their spins in alignment with a magnetic field, and the material will thus be weakly ATTRACTED to the magnetic field. These materials are considered </t>
    </r>
    <r>
      <rPr>
        <b/>
      </rPr>
      <t>paramagnetic</t>
    </r>
    <r>
      <rPr/>
      <t>. In contrast, diamagnetic materials have all of its electrons paired and experiences a repulsion to a magnetic field.</t>
    </r>
  </si>
  <si>
    <r>
      <rPr>
        <b val="0"/>
        <color rgb="FF000000"/>
      </rPr>
      <t>•  Me</t>
    </r>
    <r>
      <rPr>
        <b/>
        <color rgb="FF000000"/>
      </rPr>
      <t>T</t>
    </r>
    <r>
      <rPr>
        <b val="0"/>
        <color rgb="FF000000"/>
      </rPr>
      <t>als lose electrons to become ca</t>
    </r>
    <r>
      <rPr>
        <b/>
        <color rgb="FF000000"/>
      </rPr>
      <t>T</t>
    </r>
    <r>
      <rPr>
        <b val="0"/>
        <color rgb="FF000000"/>
      </rPr>
      <t>ions = posi</t>
    </r>
    <r>
      <rPr>
        <b/>
        <color rgb="FF000000"/>
      </rPr>
      <t>T</t>
    </r>
    <r>
      <rPr>
        <b val="0"/>
        <color rgb="FF000000"/>
      </rPr>
      <t xml:space="preserve">ive (+) ions
•  </t>
    </r>
    <r>
      <rPr>
        <b/>
        <color rgb="FF000000"/>
      </rPr>
      <t>N</t>
    </r>
    <r>
      <rPr>
        <b val="0"/>
        <color rgb="FF000000"/>
      </rPr>
      <t>onmetals gain electrons to become a</t>
    </r>
    <r>
      <rPr>
        <b/>
        <color rgb="FF000000"/>
      </rPr>
      <t>N</t>
    </r>
    <r>
      <rPr>
        <b val="0"/>
        <color rgb="FF000000"/>
      </rPr>
      <t xml:space="preserve">ions = </t>
    </r>
    <r>
      <rPr>
        <b/>
        <color rgb="FF000000"/>
      </rPr>
      <t>N</t>
    </r>
    <r>
      <rPr>
        <b val="0"/>
        <color rgb="FF000000"/>
      </rPr>
      <t>egative (–) ions</t>
    </r>
  </si>
  <si>
    <r>
      <rPr>
        <b/>
      </rPr>
      <t>Ionic bonds</t>
    </r>
    <r>
      <rPr/>
      <t xml:space="preserve"> form between atoms that have significantly different electronegativies. The atom that loses the electrons becomes a </t>
    </r>
    <r>
      <rPr>
        <b/>
      </rPr>
      <t>cation</t>
    </r>
    <r>
      <rPr/>
      <t xml:space="preserve">, and the atom that gains electrons becomes an </t>
    </r>
    <r>
      <rPr>
        <b/>
      </rPr>
      <t>anion</t>
    </r>
    <r>
      <rPr/>
      <t>. The ionic bond is the result of an electrostatic force of attraction between opposite charges of these ions.</t>
    </r>
  </si>
  <si>
    <t>Diatomic Elements</t>
  </si>
  <si>
    <r>
      <rPr/>
      <t xml:space="preserve">A quick way to remember the naturally occuring diatomic elements on the periodic table: they form the number </t>
    </r>
    <r>
      <rPr>
        <b/>
      </rPr>
      <t>7</t>
    </r>
    <r>
      <rPr/>
      <t xml:space="preserve"> on the periodic table (except for H), there are </t>
    </r>
    <r>
      <rPr>
        <b/>
      </rPr>
      <t xml:space="preserve">7 </t>
    </r>
    <r>
      <rPr/>
      <t xml:space="preserve">of them, and most of them are in Group </t>
    </r>
    <r>
      <rPr>
        <b/>
      </rPr>
      <t>VII</t>
    </r>
    <r>
      <rPr/>
      <t xml:space="preserve">A (17): 
</t>
    </r>
    <r>
      <rPr>
        <b/>
      </rPr>
      <t>H</t>
    </r>
    <r>
      <rPr>
        <sz val="6.0"/>
      </rPr>
      <t xml:space="preserve">2 </t>
    </r>
    <r>
      <rPr/>
      <t xml:space="preserve">   </t>
    </r>
    <r>
      <rPr>
        <b/>
      </rPr>
      <t>N</t>
    </r>
    <r>
      <rPr>
        <sz val="6.0"/>
      </rPr>
      <t>2</t>
    </r>
    <r>
      <rPr/>
      <t xml:space="preserve">    </t>
    </r>
    <r>
      <rPr>
        <b/>
      </rPr>
      <t>O</t>
    </r>
    <r>
      <rPr>
        <sz val="6.0"/>
      </rPr>
      <t>2</t>
    </r>
    <r>
      <rPr/>
      <t xml:space="preserve">    </t>
    </r>
    <r>
      <rPr>
        <b/>
      </rPr>
      <t>F</t>
    </r>
    <r>
      <rPr>
        <sz val="6.0"/>
      </rPr>
      <t>2</t>
    </r>
    <r>
      <rPr/>
      <t xml:space="preserve">    </t>
    </r>
    <r>
      <rPr>
        <b/>
      </rPr>
      <t>Cl</t>
    </r>
    <r>
      <rPr>
        <sz val="6.0"/>
      </rPr>
      <t>2</t>
    </r>
    <r>
      <rPr/>
      <t xml:space="preserve">    </t>
    </r>
    <r>
      <rPr>
        <b/>
      </rPr>
      <t>Br</t>
    </r>
    <r>
      <rPr>
        <sz val="6.0"/>
      </rPr>
      <t xml:space="preserve">2  </t>
    </r>
    <r>
      <rPr/>
      <t xml:space="preserve">  </t>
    </r>
    <r>
      <rPr>
        <b/>
      </rPr>
      <t>I</t>
    </r>
    <r>
      <rPr>
        <sz val="5.0"/>
      </rPr>
      <t>2</t>
    </r>
  </si>
  <si>
    <t>Hydrogen Bonds</t>
  </si>
  <si>
    <r>
      <rPr>
        <b val="0"/>
        <color rgb="FF000000"/>
      </rPr>
      <t xml:space="preserve">I can't talk right now, I'm </t>
    </r>
    <r>
      <rPr>
        <b/>
        <color rgb="FF000000"/>
      </rPr>
      <t>bonding</t>
    </r>
    <r>
      <rPr>
        <b val="0"/>
        <color rgb="FF000000"/>
      </rPr>
      <t xml:space="preserve"> with </t>
    </r>
    <r>
      <rPr>
        <b/>
        <color rgb="FF000000"/>
      </rPr>
      <t>Hydrogen</t>
    </r>
    <r>
      <rPr>
        <b val="0"/>
        <color rgb="FF000000"/>
      </rPr>
      <t xml:space="preserve"> the </t>
    </r>
    <r>
      <rPr>
        <b/>
        <color rgb="FF000000"/>
      </rPr>
      <t>FON</t>
    </r>
    <r>
      <rPr>
        <b val="0"/>
        <color rgb="FF000000"/>
      </rPr>
      <t xml:space="preserve"> </t>
    </r>
    <r>
      <rPr>
        <b val="0"/>
        <i/>
        <color rgb="FF000000"/>
      </rPr>
      <t>(phone)</t>
    </r>
  </si>
  <si>
    <r>
      <rPr>
        <b/>
      </rPr>
      <t>Hydrogen</t>
    </r>
    <r>
      <rPr/>
      <t xml:space="preserve"> </t>
    </r>
    <r>
      <rPr>
        <b/>
      </rPr>
      <t>bonds</t>
    </r>
    <r>
      <rPr/>
      <t xml:space="preserve"> exist in molecules containing a Hydrogen atom that is bonded to </t>
    </r>
    <r>
      <rPr>
        <b/>
      </rPr>
      <t>F</t>
    </r>
    <r>
      <rPr/>
      <t xml:space="preserve">luorine, </t>
    </r>
    <r>
      <rPr>
        <b/>
      </rPr>
      <t>O</t>
    </r>
    <r>
      <rPr/>
      <t xml:space="preserve">xygen, or </t>
    </r>
    <r>
      <rPr>
        <b/>
      </rPr>
      <t>N</t>
    </r>
    <r>
      <rPr/>
      <t>itrogen because these 3 atoms are highly electronegative, causing the hydrogen atom to carry only a small amount of the electron density in the covalent bond.</t>
    </r>
  </si>
  <si>
    <t>Nomenclature of Component Anions</t>
  </si>
  <si>
    <r>
      <rPr>
        <b val="0"/>
        <color rgb="FF000000"/>
      </rPr>
      <t>The "</t>
    </r>
    <r>
      <rPr>
        <b/>
        <color rgb="FF000000"/>
      </rPr>
      <t>lite</t>
    </r>
    <r>
      <rPr>
        <b val="0"/>
        <color rgb="FF000000"/>
      </rPr>
      <t xml:space="preserve">est" anions have the </t>
    </r>
    <r>
      <rPr>
        <b val="0"/>
        <i/>
        <color rgb="FF000000"/>
      </rPr>
      <t>fewest</t>
    </r>
    <r>
      <rPr>
        <b val="0"/>
        <color rgb="FF000000"/>
      </rPr>
      <t xml:space="preserve"> oxygens</t>
    </r>
  </si>
  <si>
    <r>
      <rPr/>
      <t xml:space="preserve">Many polyatomic anions contain </t>
    </r>
    <r>
      <rPr>
        <i/>
      </rPr>
      <t>oxygen</t>
    </r>
    <r>
      <rPr/>
      <t xml:space="preserve"> and are therefore called </t>
    </r>
    <r>
      <rPr>
        <b/>
      </rPr>
      <t>oxyanions</t>
    </r>
    <r>
      <rPr/>
      <t xml:space="preserve">. When an element forms two oxyanions, the name of the one with </t>
    </r>
    <r>
      <rPr>
        <i/>
      </rPr>
      <t>less oxygen</t>
    </r>
    <r>
      <rPr>
        <b/>
        <i/>
      </rPr>
      <t xml:space="preserve"> </t>
    </r>
    <r>
      <rPr/>
      <t xml:space="preserve">ends in </t>
    </r>
    <r>
      <rPr>
        <b/>
        <i/>
      </rPr>
      <t>–ite</t>
    </r>
    <r>
      <rPr/>
      <t xml:space="preserve">, and the one with </t>
    </r>
    <r>
      <rPr>
        <i/>
      </rPr>
      <t>more</t>
    </r>
    <r>
      <rPr/>
      <t xml:space="preserve"> </t>
    </r>
    <r>
      <rPr>
        <i/>
      </rPr>
      <t>oxygen</t>
    </r>
    <r>
      <rPr/>
      <t xml:space="preserve"> ends in </t>
    </r>
    <r>
      <rPr>
        <b/>
        <i/>
      </rPr>
      <t xml:space="preserve">–ate.  </t>
    </r>
    <r>
      <rPr/>
      <t>(NO</t>
    </r>
    <r>
      <rPr>
        <sz val="6.0"/>
      </rPr>
      <t>2 –</t>
    </r>
    <r>
      <rPr/>
      <t xml:space="preserve"> anion is Nitr</t>
    </r>
    <r>
      <rPr>
        <b/>
      </rPr>
      <t>ite</t>
    </r>
    <r>
      <rPr/>
      <t xml:space="preserve"> and NO</t>
    </r>
    <r>
      <rPr>
        <sz val="6.0"/>
      </rPr>
      <t>3 –</t>
    </r>
    <r>
      <rPr/>
      <t xml:space="preserve"> anion is Nitr</t>
    </r>
    <r>
      <rPr>
        <b/>
      </rPr>
      <t>ate</t>
    </r>
    <r>
      <rPr/>
      <t>.  SO</t>
    </r>
    <r>
      <rPr>
        <sz val="6.0"/>
      </rPr>
      <t xml:space="preserve">3 </t>
    </r>
    <r>
      <rPr>
        <i/>
        <sz val="6.0"/>
      </rPr>
      <t>2–</t>
    </r>
    <r>
      <rPr/>
      <t xml:space="preserve"> anion is Sulf</t>
    </r>
    <r>
      <rPr>
        <b/>
      </rPr>
      <t>ite</t>
    </r>
    <r>
      <rPr/>
      <t xml:space="preserve"> and SO</t>
    </r>
    <r>
      <rPr>
        <sz val="6.0"/>
      </rPr>
      <t xml:space="preserve">4 </t>
    </r>
    <r>
      <rPr>
        <i/>
        <sz val="6.0"/>
      </rPr>
      <t>2–</t>
    </r>
    <r>
      <rPr/>
      <t xml:space="preserve"> anion is Sulf</t>
    </r>
    <r>
      <rPr>
        <b/>
      </rPr>
      <t>ate</t>
    </r>
    <r>
      <rPr/>
      <t>)</t>
    </r>
  </si>
  <si>
    <r>
      <rPr>
        <b val="0"/>
        <color rgb="FF000000"/>
      </rPr>
      <t xml:space="preserve">The heaviest anions </t>
    </r>
    <r>
      <rPr>
        <b/>
        <color rgb="FF000000"/>
      </rPr>
      <t>ate</t>
    </r>
    <r>
      <rPr>
        <b val="0"/>
        <color rgb="FF000000"/>
      </rPr>
      <t xml:space="preserve"> the </t>
    </r>
    <r>
      <rPr>
        <b val="0"/>
        <i/>
        <color rgb="FF000000"/>
      </rPr>
      <t>most</t>
    </r>
    <r>
      <rPr>
        <b val="0"/>
        <color rgb="FF000000"/>
      </rPr>
      <t xml:space="preserve"> oxygens.</t>
    </r>
  </si>
  <si>
    <t>State functions</t>
  </si>
  <si>
    <r>
      <rPr>
        <b val="0"/>
        <color rgb="FF000000"/>
      </rPr>
      <t xml:space="preserve">"When I'm under </t>
    </r>
    <r>
      <rPr>
        <b/>
        <color rgb="FF000000"/>
      </rPr>
      <t>pressure</t>
    </r>
    <r>
      <rPr>
        <b val="0"/>
        <color rgb="FF000000"/>
      </rPr>
      <t xml:space="preserve"> and in a </t>
    </r>
    <r>
      <rPr>
        <b/>
        <color rgb="FF000000"/>
      </rPr>
      <t xml:space="preserve">dense </t>
    </r>
    <r>
      <rPr>
        <b val="0"/>
        <color rgb="FF000000"/>
      </rPr>
      <t xml:space="preserve">state, all I want to do is watch </t>
    </r>
    <r>
      <rPr>
        <b/>
        <color rgb="FF000000"/>
      </rPr>
      <t>T.V.</t>
    </r>
    <r>
      <rPr>
        <b val="0"/>
        <color rgb="FF000000"/>
      </rPr>
      <t xml:space="preserve"> and get </t>
    </r>
    <r>
      <rPr>
        <b/>
        <color rgb="FF000000"/>
      </rPr>
      <t>H.U.G.S.</t>
    </r>
    <r>
      <rPr>
        <b val="0"/>
        <color rgb="FF000000"/>
      </rPr>
      <t xml:space="preserve">" </t>
    </r>
  </si>
  <si>
    <r>
      <rPr/>
      <t xml:space="preserve">The 8 </t>
    </r>
    <r>
      <rPr>
        <b/>
      </rPr>
      <t>State</t>
    </r>
    <r>
      <rPr/>
      <t xml:space="preserve"> </t>
    </r>
    <r>
      <rPr>
        <b/>
      </rPr>
      <t>Functions</t>
    </r>
    <r>
      <rPr/>
      <t xml:space="preserve"> include:  pressure </t>
    </r>
    <r>
      <rPr>
        <i/>
      </rPr>
      <t xml:space="preserve">(P), </t>
    </r>
    <r>
      <rPr/>
      <t xml:space="preserve">density </t>
    </r>
    <r>
      <rPr>
        <i/>
      </rPr>
      <t xml:space="preserve">(ρ), </t>
    </r>
    <r>
      <rPr/>
      <t xml:space="preserve">temperature </t>
    </r>
    <r>
      <rPr>
        <i/>
      </rPr>
      <t>(</t>
    </r>
    <r>
      <rPr>
        <b/>
        <i/>
      </rPr>
      <t>T</t>
    </r>
    <r>
      <rPr>
        <i/>
      </rPr>
      <t xml:space="preserve">), </t>
    </r>
    <r>
      <rPr/>
      <t xml:space="preserve">volume </t>
    </r>
    <r>
      <rPr>
        <i/>
      </rPr>
      <t>(</t>
    </r>
    <r>
      <rPr>
        <b/>
        <i/>
      </rPr>
      <t>V</t>
    </r>
    <r>
      <rPr>
        <i/>
      </rPr>
      <t>)</t>
    </r>
    <r>
      <rPr/>
      <t xml:space="preserve">, enthalpy </t>
    </r>
    <r>
      <rPr>
        <i/>
      </rPr>
      <t>(</t>
    </r>
    <r>
      <rPr>
        <b/>
        <i/>
      </rPr>
      <t>H</t>
    </r>
    <r>
      <rPr>
        <i/>
      </rPr>
      <t>)</t>
    </r>
    <r>
      <rPr/>
      <t xml:space="preserve">, internal energy </t>
    </r>
    <r>
      <rPr>
        <i/>
      </rPr>
      <t>(</t>
    </r>
    <r>
      <rPr>
        <b/>
        <i/>
      </rPr>
      <t>U</t>
    </r>
    <r>
      <rPr>
        <i/>
      </rPr>
      <t>)</t>
    </r>
    <r>
      <rPr/>
      <t xml:space="preserve">, Gibbs free energy </t>
    </r>
    <r>
      <rPr>
        <i/>
      </rPr>
      <t>(</t>
    </r>
    <r>
      <rPr>
        <b/>
        <i/>
      </rPr>
      <t>G</t>
    </r>
    <r>
      <rPr>
        <i/>
      </rPr>
      <t xml:space="preserve">), </t>
    </r>
    <r>
      <rPr/>
      <t xml:space="preserve">and entropy </t>
    </r>
    <r>
      <rPr>
        <i/>
      </rPr>
      <t>(</t>
    </r>
    <r>
      <rPr>
        <b/>
        <i/>
      </rPr>
      <t>S</t>
    </r>
    <r>
      <rPr>
        <i/>
      </rPr>
      <t>)</t>
    </r>
    <r>
      <rPr/>
      <t>. When the state of a system changes from one equilibrium to another, one or more of these state functions will change. In addition, while state functions are independent of the path (process) taken, they are not necessarily independent of one another. For example, Gibbs free energy is related to enthalpy, temperature, and entropy.</t>
    </r>
  </si>
  <si>
    <t>Gibbs free energy</t>
  </si>
  <si>
    <r>
      <rPr>
        <b/>
        <color rgb="FF000000"/>
      </rPr>
      <t>G</t>
    </r>
    <r>
      <rPr>
        <color rgb="FF000000"/>
      </rPr>
      <t xml:space="preserve">oldfish </t>
    </r>
    <r>
      <rPr>
        <b/>
        <i/>
        <color rgb="FF000000"/>
      </rPr>
      <t>ARE</t>
    </r>
    <r>
      <rPr>
        <b/>
        <color rgb="FF000000"/>
      </rPr>
      <t xml:space="preserve"> </t>
    </r>
    <r>
      <rPr>
        <color rgb="FF000000"/>
      </rPr>
      <t>(</t>
    </r>
    <r>
      <rPr>
        <i/>
        <color rgb="FF000000"/>
      </rPr>
      <t>equals sign</t>
    </r>
    <r>
      <rPr>
        <color rgb="FF000000"/>
      </rPr>
      <t xml:space="preserve">) </t>
    </r>
    <r>
      <rPr>
        <b/>
        <color rgb="FF000000"/>
      </rPr>
      <t>H</t>
    </r>
    <r>
      <rPr>
        <color rgb="FF000000"/>
      </rPr>
      <t xml:space="preserve">orrible </t>
    </r>
    <r>
      <rPr>
        <b/>
        <i/>
        <color rgb="FF000000"/>
      </rPr>
      <t>WITHOUT</t>
    </r>
    <r>
      <rPr>
        <b/>
        <color rgb="FF000000"/>
      </rPr>
      <t xml:space="preserve"> </t>
    </r>
    <r>
      <rPr>
        <color rgb="FF000000"/>
      </rPr>
      <t>(</t>
    </r>
    <r>
      <rPr>
        <i/>
        <color rgb="FF000000"/>
      </rPr>
      <t>minus sign</t>
    </r>
    <r>
      <rPr>
        <color rgb="FF000000"/>
      </rPr>
      <t xml:space="preserve">) </t>
    </r>
    <r>
      <rPr>
        <b/>
        <color rgb="FF000000"/>
      </rPr>
      <t>T</t>
    </r>
    <r>
      <rPr>
        <color rgb="FF000000"/>
      </rPr>
      <t>arter</t>
    </r>
    <r>
      <rPr>
        <b/>
        <color rgb="FF000000"/>
      </rPr>
      <t>S</t>
    </r>
    <r>
      <rPr>
        <color rgb="FF000000"/>
      </rPr>
      <t>auce</t>
    </r>
  </si>
  <si>
    <r>
      <rPr/>
      <t>The equation for the change in Gibbs free energy is:
Δ</t>
    </r>
    <r>
      <rPr>
        <b/>
      </rPr>
      <t>G</t>
    </r>
    <r>
      <rPr/>
      <t xml:space="preserve"> = Δ</t>
    </r>
    <r>
      <rPr>
        <b/>
        <i/>
      </rPr>
      <t>H</t>
    </r>
    <r>
      <rPr>
        <i/>
      </rPr>
      <t xml:space="preserve"> – </t>
    </r>
    <r>
      <rPr>
        <b/>
        <i/>
      </rPr>
      <t>T</t>
    </r>
    <r>
      <rPr/>
      <t>Δ</t>
    </r>
    <r>
      <rPr>
        <b/>
        <i/>
      </rPr>
      <t>S</t>
    </r>
  </si>
  <si>
    <t>Van der Waals equation of state</t>
  </si>
  <si>
    <r>
      <rPr>
        <b/>
        <i/>
        <color rgb="FF000000"/>
      </rPr>
      <t xml:space="preserve">a </t>
    </r>
    <r>
      <rPr>
        <b val="0"/>
        <i val="0"/>
        <color rgb="FF000000"/>
      </rPr>
      <t>= "</t>
    </r>
    <r>
      <rPr>
        <b/>
        <i val="0"/>
        <color rgb="FF000000"/>
      </rPr>
      <t>a</t>
    </r>
    <r>
      <rPr>
        <b val="0"/>
        <i val="0"/>
        <color rgb="FF000000"/>
      </rPr>
      <t xml:space="preserve">ttractive forces"
</t>
    </r>
    <r>
      <rPr>
        <b/>
        <i/>
        <color rgb="FF000000"/>
      </rPr>
      <t xml:space="preserve">b </t>
    </r>
    <r>
      <rPr>
        <b val="0"/>
        <i val="0"/>
        <color rgb="FF000000"/>
      </rPr>
      <t>= "</t>
    </r>
    <r>
      <rPr>
        <b/>
        <i val="0"/>
        <color rgb="FF000000"/>
      </rPr>
      <t>b</t>
    </r>
    <r>
      <rPr>
        <b val="0"/>
        <i val="0"/>
        <color rgb="FF000000"/>
      </rPr>
      <t>ig particles"</t>
    </r>
  </si>
  <si>
    <r>
      <rPr/>
      <t xml:space="preserve">In the </t>
    </r>
    <r>
      <rPr>
        <b/>
      </rPr>
      <t xml:space="preserve">van der Waals equation of state:  </t>
    </r>
    <r>
      <rPr>
        <i/>
        <color rgb="FF0000FF"/>
        <sz val="7.0"/>
        <u/>
      </rPr>
      <t>http://4.bp.blogspot.com/-xW6E6QK7430/TdTr_DHrV2I/AAAAAAAAAKs/Z9bHAAM71Ws/s1600/Van+Der+Waals+Equation.jpg</t>
    </r>
    <r>
      <rPr>
        <b/>
      </rPr>
      <t xml:space="preserve">
</t>
    </r>
    <r>
      <rPr/>
      <t xml:space="preserve">•  the variable </t>
    </r>
    <r>
      <rPr>
        <b/>
        <i/>
      </rPr>
      <t>a</t>
    </r>
    <r>
      <rPr/>
      <t xml:space="preserve"> represents the van der Waals term for the </t>
    </r>
    <r>
      <rPr>
        <b/>
        <i/>
      </rPr>
      <t>a</t>
    </r>
    <r>
      <rPr/>
      <t xml:space="preserve">ttractive forces
•  the variable </t>
    </r>
    <r>
      <rPr>
        <b/>
        <i/>
      </rPr>
      <t xml:space="preserve">b </t>
    </r>
    <r>
      <rPr/>
      <t xml:space="preserve">represents the van der Waals term for </t>
    </r>
    <r>
      <rPr>
        <b/>
        <i/>
      </rPr>
      <t>b</t>
    </r>
    <r>
      <rPr/>
      <t xml:space="preserve">ig particles.
Note that if </t>
    </r>
    <r>
      <rPr>
        <b/>
        <i/>
      </rPr>
      <t>a</t>
    </r>
    <r>
      <rPr/>
      <t xml:space="preserve"> and </t>
    </r>
    <r>
      <rPr>
        <b/>
        <i/>
      </rPr>
      <t>b</t>
    </r>
    <r>
      <rPr/>
      <t xml:space="preserve"> are both zero, then the van der Waals equation of state simplifies to the
</t>
    </r>
    <r>
      <rPr>
        <b/>
      </rPr>
      <t xml:space="preserve">Ideal Gas Law:  </t>
    </r>
    <r>
      <rPr>
        <b/>
        <i/>
      </rPr>
      <t>PV = nRT</t>
    </r>
  </si>
  <si>
    <t>Lewis definitions of 
Acids and Bases</t>
  </si>
  <si>
    <r>
      <rPr>
        <b val="0"/>
        <i val="0"/>
        <color rgb="FF000000"/>
      </rPr>
      <t>A</t>
    </r>
    <r>
      <rPr>
        <b/>
        <i val="0"/>
        <color rgb="FF000000"/>
      </rPr>
      <t xml:space="preserve"> </t>
    </r>
    <r>
      <rPr>
        <b val="0"/>
        <i val="0"/>
        <color rgb="FF000000"/>
      </rPr>
      <t xml:space="preserve">Lewis </t>
    </r>
    <r>
      <rPr>
        <b/>
        <i val="0"/>
        <color rgb="FF000000"/>
        <u/>
      </rPr>
      <t>A</t>
    </r>
    <r>
      <rPr>
        <b val="0"/>
        <i val="0"/>
        <color rgb="FF000000"/>
      </rPr>
      <t xml:space="preserve">cid is an </t>
    </r>
    <r>
      <rPr>
        <b/>
        <i val="0"/>
        <color rgb="FF000000"/>
        <u/>
      </rPr>
      <t>A</t>
    </r>
    <r>
      <rPr>
        <b val="0"/>
        <i val="0"/>
        <color rgb="FF000000"/>
      </rPr>
      <t>cceptor of electron pairs</t>
    </r>
  </si>
  <si>
    <r>
      <rPr/>
      <t xml:space="preserve">Unlike Brønsted–Lowry definitions of acids and bases–which focus on the transfer of protons–Lewis definitions of acids and bases focus on the transfer of electrons. A </t>
    </r>
    <r>
      <rPr>
        <b/>
      </rPr>
      <t>Lewis acid</t>
    </r>
    <r>
      <rPr/>
      <t xml:space="preserve"> is defined as an electron pair acceptor, and a </t>
    </r>
    <r>
      <rPr>
        <b/>
      </rPr>
      <t>Lewis</t>
    </r>
    <r>
      <rPr/>
      <t xml:space="preserve"> </t>
    </r>
    <r>
      <rPr>
        <b/>
      </rPr>
      <t>base</t>
    </r>
    <r>
      <rPr/>
      <t>is defined as an electron pair donor.</t>
    </r>
  </si>
  <si>
    <t>Redox Reactions</t>
  </si>
  <si>
    <r>
      <rPr>
        <b/>
        <color rgb="FF000000"/>
      </rPr>
      <t xml:space="preserve">LeO </t>
    </r>
    <r>
      <rPr>
        <b val="0"/>
        <color rgb="FF000000"/>
      </rPr>
      <t xml:space="preserve">the lion says </t>
    </r>
    <r>
      <rPr>
        <b/>
        <color rgb="FF000000"/>
      </rPr>
      <t>GeR</t>
    </r>
  </si>
  <si>
    <r>
      <rPr>
        <b/>
      </rPr>
      <t>L</t>
    </r>
    <r>
      <rPr/>
      <t xml:space="preserve">osing </t>
    </r>
    <r>
      <rPr>
        <b/>
      </rPr>
      <t>e</t>
    </r>
    <r>
      <rPr/>
      <t xml:space="preserve">lectrons = </t>
    </r>
    <r>
      <rPr>
        <b/>
      </rPr>
      <t>O</t>
    </r>
    <r>
      <rPr/>
      <t xml:space="preserve">xidized   
</t>
    </r>
    <r>
      <rPr>
        <b/>
      </rPr>
      <t>G</t>
    </r>
    <r>
      <rPr/>
      <t xml:space="preserve">aining </t>
    </r>
    <r>
      <rPr>
        <b/>
      </rPr>
      <t>e</t>
    </r>
    <r>
      <rPr/>
      <t xml:space="preserve">lectrons = </t>
    </r>
    <r>
      <rPr>
        <b/>
      </rPr>
      <t>R</t>
    </r>
    <r>
      <rPr/>
      <t xml:space="preserve">educed 
  (think: if you </t>
    </r>
    <r>
      <rPr>
        <i/>
      </rPr>
      <t xml:space="preserve">gain </t>
    </r>
    <r>
      <rPr/>
      <t>electrons</t>
    </r>
    <r>
      <rPr>
        <i/>
      </rPr>
      <t xml:space="preserve">, </t>
    </r>
    <r>
      <rPr/>
      <t>that's the same as "</t>
    </r>
    <r>
      <rPr>
        <i/>
      </rPr>
      <t>reducing"</t>
    </r>
    <r>
      <rPr/>
      <t xml:space="preserve"> your overall charge from high to low)</t>
    </r>
  </si>
  <si>
    <t>Trends that occur in ALL Electrochemical Cells</t>
  </si>
  <si>
    <t>An Ox</t>
  </si>
  <si>
    <r>
      <rPr/>
      <t xml:space="preserve">To remember </t>
    </r>
    <r>
      <rPr>
        <i/>
      </rPr>
      <t>which</t>
    </r>
    <r>
      <rPr/>
      <t xml:space="preserve"> type of redox reaction occurs in </t>
    </r>
    <r>
      <rPr>
        <i/>
      </rPr>
      <t>which</t>
    </r>
    <r>
      <rPr/>
      <t xml:space="preserve"> electrode in an electrochemical cell:
•  The </t>
    </r>
    <r>
      <rPr>
        <b/>
      </rPr>
      <t>An</t>
    </r>
    <r>
      <rPr/>
      <t xml:space="preserve">ode is the site of </t>
    </r>
    <r>
      <rPr>
        <b/>
      </rPr>
      <t>Ox</t>
    </r>
    <r>
      <rPr/>
      <t xml:space="preserve">idation
•  </t>
    </r>
    <r>
      <rPr>
        <b/>
      </rPr>
      <t>Red</t>
    </r>
    <r>
      <rPr/>
      <t xml:space="preserve">uction occurs at the </t>
    </r>
    <r>
      <rPr>
        <b/>
      </rPr>
      <t>Cat</t>
    </r>
    <r>
      <rPr/>
      <t>hode.</t>
    </r>
  </si>
  <si>
    <t>Red Cat</t>
  </si>
  <si>
    <t>General
Chemistry</t>
  </si>
  <si>
    <r>
      <rPr>
        <b val="0"/>
        <color rgb="FF000000"/>
      </rPr>
      <t xml:space="preserve">Electron flow in an electrochemical cell:
</t>
    </r>
    <r>
      <rPr>
        <b/>
        <color rgb="FF000000"/>
      </rPr>
      <t xml:space="preserve">A → C  </t>
    </r>
    <r>
      <rPr>
        <b val="0"/>
        <i/>
        <color rgb="FF000000"/>
      </rPr>
      <t>(alphabetical order)</t>
    </r>
  </si>
  <si>
    <r>
      <rPr/>
      <t xml:space="preserve">Electrons flow from </t>
    </r>
    <r>
      <rPr>
        <b/>
      </rPr>
      <t>A</t>
    </r>
    <r>
      <rPr/>
      <t xml:space="preserve">node to </t>
    </r>
    <r>
      <rPr>
        <b/>
      </rPr>
      <t>C</t>
    </r>
    <r>
      <rPr/>
      <t xml:space="preserve">athode in all types of electrochemical cells.
</t>
    </r>
    <r>
      <rPr>
        <i/>
        <sz val="9.0"/>
      </rPr>
      <t xml:space="preserve">(even without the mnemonic, this concept should make sense intuitively:  since anodes (–) are negatively charged and cathodes are positively charged (+), electrons would be repelled away from the negative-charge electrode and move towards the positive-charge electrode because "like charges repel" and "opposite charges attract";  also recall that </t>
    </r>
    <r>
      <rPr>
        <b/>
        <i/>
        <sz val="9.0"/>
      </rPr>
      <t>current</t>
    </r>
    <r>
      <rPr>
        <i/>
        <sz val="9.0"/>
      </rPr>
      <t xml:space="preserve"> is defined as the flow of positive charge, </t>
    </r>
    <r>
      <rPr>
        <b/>
        <i/>
        <sz val="9.0"/>
      </rPr>
      <t>thus, current would flow in the opposite direction of electrons, towards the anode</t>
    </r>
    <r>
      <rPr>
        <i/>
        <sz val="9.0"/>
      </rPr>
      <t>.</t>
    </r>
  </si>
  <si>
    <r>
      <rPr>
        <b/>
        <color rgb="FF000000"/>
      </rPr>
      <t xml:space="preserve">•   An  ♥ </t>
    </r>
    <r>
      <rPr>
        <b val="0"/>
        <color rgb="FF000000"/>
      </rPr>
      <t>'s</t>
    </r>
    <r>
      <rPr>
        <b/>
        <color rgb="FF000000"/>
      </rPr>
      <t xml:space="preserve">  An
•   Cat  ♥ </t>
    </r>
    <r>
      <rPr>
        <b val="0"/>
        <color rgb="FF000000"/>
      </rPr>
      <t>'s</t>
    </r>
    <r>
      <rPr>
        <b/>
        <color rgb="FF000000"/>
      </rPr>
      <t xml:space="preserve"> Cat </t>
    </r>
  </si>
  <si>
    <r>
      <rPr/>
      <t xml:space="preserve">Because electrons always flow toward the Cathode, which causes negative charge to accumulate on it... positively charged </t>
    </r>
    <r>
      <rPr>
        <b/>
      </rPr>
      <t>Cat</t>
    </r>
    <r>
      <rPr/>
      <t xml:space="preserve">ions are ALWAYS attracted to the </t>
    </r>
    <r>
      <rPr>
        <b/>
      </rPr>
      <t>Cat</t>
    </r>
    <r>
      <rPr/>
      <t xml:space="preserve">hode. Likewise, because positive charge (aka </t>
    </r>
    <r>
      <rPr>
        <b/>
      </rPr>
      <t>current</t>
    </r>
    <r>
      <rPr/>
      <t xml:space="preserve">) flows toward the Anode, positive charge will build up on it, and thus negatively charged </t>
    </r>
    <r>
      <rPr>
        <b/>
      </rPr>
      <t>An</t>
    </r>
    <r>
      <rPr/>
      <t xml:space="preserve">ions are ALWAYS attracted to the </t>
    </r>
    <r>
      <rPr>
        <b/>
      </rPr>
      <t>An</t>
    </r>
    <r>
      <rPr/>
      <t xml:space="preserve">ode. This phenomenon is </t>
    </r>
    <r>
      <rPr>
        <u/>
      </rPr>
      <t>always</t>
    </r>
    <r>
      <rPr/>
      <t xml:space="preserve"> true, REGARDLESS of the type of cell in question (galvanic, electrolytic, or concentration).</t>
    </r>
  </si>
  <si>
    <t>Electrolytic (+ΔG) cells</t>
  </si>
  <si>
    <r>
      <rPr>
        <b val="0"/>
        <color rgb="FF000000"/>
      </rPr>
      <t xml:space="preserve">The equation for
calculating </t>
    </r>
    <r>
      <rPr>
        <b/>
        <color rgb="FF000000"/>
      </rPr>
      <t xml:space="preserve">moles of Metal, It </t>
    </r>
    <r>
      <rPr>
        <b val="0"/>
        <color rgb="FF000000"/>
      </rPr>
      <t xml:space="preserve">is </t>
    </r>
    <r>
      <rPr>
        <b/>
        <color rgb="FF000000"/>
      </rPr>
      <t>N</t>
    </r>
    <r>
      <rPr>
        <b val="0"/>
        <color rgb="FF000000"/>
      </rPr>
      <t xml:space="preserve">ot </t>
    </r>
    <r>
      <rPr>
        <b/>
        <color rgb="FF000000"/>
      </rPr>
      <t>F</t>
    </r>
    <r>
      <rPr>
        <b val="0"/>
        <color rgb="FF000000"/>
      </rPr>
      <t>un</t>
    </r>
  </si>
  <si>
    <r>
      <rPr/>
      <t xml:space="preserve">The </t>
    </r>
    <r>
      <rPr>
        <b/>
      </rPr>
      <t>Electro</t>
    </r>
    <r>
      <rPr/>
      <t>-</t>
    </r>
    <r>
      <rPr>
        <b/>
      </rPr>
      <t>Deposition Equation</t>
    </r>
    <r>
      <rPr/>
      <t xml:space="preserve"> is used to calculate the number of moles of metal that is deposited on a plate in an electrolytic cell, and it is given by the following equation</t>
    </r>
    <r>
      <rPr>
        <i/>
      </rPr>
      <t xml:space="preserve">, where </t>
    </r>
    <r>
      <rPr>
        <b/>
        <i/>
      </rPr>
      <t>mol M</t>
    </r>
    <r>
      <rPr>
        <i/>
      </rPr>
      <t xml:space="preserve"> is the amount of metal ion being deposited at the specific electrode, </t>
    </r>
    <r>
      <rPr>
        <rFont val="Times New Roman"/>
        <b/>
        <i/>
      </rPr>
      <t>I</t>
    </r>
    <r>
      <rPr>
        <i/>
      </rPr>
      <t xml:space="preserve"> is the current, </t>
    </r>
    <r>
      <rPr>
        <b/>
        <i/>
      </rPr>
      <t>t</t>
    </r>
    <r>
      <rPr>
        <i/>
      </rPr>
      <t xml:space="preserve"> is the time in seconds, </t>
    </r>
    <r>
      <rPr>
        <b/>
        <i/>
      </rPr>
      <t>n</t>
    </r>
    <r>
      <rPr>
        <i/>
      </rPr>
      <t xml:space="preserve"> is the number of electron equivalents for a specific metal ion, and </t>
    </r>
    <r>
      <rPr>
        <b/>
      </rPr>
      <t>F</t>
    </r>
    <r>
      <rPr>
        <b/>
        <i/>
      </rPr>
      <t xml:space="preserve"> </t>
    </r>
    <r>
      <rPr>
        <i/>
      </rPr>
      <t>is the Faraday constant (96,485 C/mol e-).</t>
    </r>
    <r>
      <rPr/>
      <t xml:space="preserve">
</t>
    </r>
    <r>
      <rPr>
        <rFont val="Times New Roman"/>
        <b/>
        <color rgb="FF0000FF"/>
        <sz val="13.0"/>
      </rPr>
      <t>mol M</t>
    </r>
    <r>
      <rPr>
        <rFont val="Times New Roman"/>
        <color rgb="FF0000FF"/>
        <sz val="13.0"/>
      </rPr>
      <t xml:space="preserve"> = </t>
    </r>
    <r>
      <rPr>
        <rFont val="Times New Roman"/>
        <b/>
        <i/>
        <color rgb="FF0000FF"/>
        <sz val="13.0"/>
      </rPr>
      <t>It / n</t>
    </r>
    <r>
      <rPr>
        <rFont val="Times New Roman"/>
        <b/>
        <color rgb="FF0000FF"/>
        <sz val="13.0"/>
      </rPr>
      <t xml:space="preserve">F     </t>
    </r>
  </si>
  <si>
    <t>Anhydride Formation</t>
  </si>
  <si>
    <r>
      <rPr>
        <color rgb="FF000000"/>
      </rPr>
      <t xml:space="preserve">The prefix </t>
    </r>
    <r>
      <rPr>
        <i/>
        <color rgb="FF000000"/>
      </rPr>
      <t>an–</t>
    </r>
    <r>
      <rPr>
        <color rgb="FF000000"/>
      </rPr>
      <t xml:space="preserve"> means </t>
    </r>
    <r>
      <rPr>
        <i/>
        <color rgb="FF000000"/>
      </rPr>
      <t xml:space="preserve">not </t>
    </r>
    <r>
      <rPr>
        <color rgb="FF000000"/>
      </rPr>
      <t xml:space="preserve">or </t>
    </r>
    <r>
      <rPr>
        <i/>
        <color rgb="FF000000"/>
      </rPr>
      <t>without</t>
    </r>
    <r>
      <rPr>
        <color rgb="FF000000"/>
      </rPr>
      <t xml:space="preserve">.
The prefix </t>
    </r>
    <r>
      <rPr>
        <i/>
        <color rgb="FF000000"/>
      </rPr>
      <t>hydro–</t>
    </r>
    <r>
      <rPr>
        <color rgb="FF000000"/>
      </rPr>
      <t xml:space="preserve"> means water.</t>
    </r>
  </si>
  <si>
    <r>
      <rPr/>
      <t xml:space="preserve">Because </t>
    </r>
    <r>
      <rPr>
        <i/>
      </rPr>
      <t>hydro–</t>
    </r>
    <r>
      <rPr/>
      <t xml:space="preserve"> is a prefix meaning water and </t>
    </r>
    <r>
      <rPr>
        <i/>
      </rPr>
      <t>an–</t>
    </r>
    <r>
      <rPr/>
      <t xml:space="preserve"> is a prefix meaning </t>
    </r>
    <r>
      <rPr>
        <i/>
      </rPr>
      <t xml:space="preserve">not </t>
    </r>
    <r>
      <rPr/>
      <t xml:space="preserve">or </t>
    </r>
    <r>
      <rPr>
        <i/>
      </rPr>
      <t>without</t>
    </r>
    <r>
      <rPr/>
      <t xml:space="preserve">, we can remember that </t>
    </r>
    <r>
      <rPr>
        <b/>
      </rPr>
      <t>anhydrides</t>
    </r>
    <r>
      <rPr/>
      <t xml:space="preserve"> have had water molecules removed during a formation. In other words, anhydrides are synthesized via a dehydration reaction of two carboxylic acids.</t>
    </r>
  </si>
  <si>
    <t>Isomers</t>
  </si>
  <si>
    <r>
      <rPr>
        <color rgb="FF000000"/>
      </rPr>
      <t xml:space="preserve">•  </t>
    </r>
    <r>
      <rPr>
        <b/>
        <color rgb="FF000000"/>
      </rPr>
      <t>Z</t>
    </r>
    <r>
      <rPr>
        <color rgb="FF000000"/>
      </rPr>
      <t xml:space="preserve"> = </t>
    </r>
    <r>
      <rPr>
        <b/>
        <color rgb="FF000000"/>
      </rPr>
      <t>z</t>
    </r>
    <r>
      <rPr>
        <color rgb="FF000000"/>
      </rPr>
      <t xml:space="preserve">ame side
•  </t>
    </r>
    <r>
      <rPr>
        <b/>
        <color rgb="FF000000"/>
      </rPr>
      <t>E</t>
    </r>
    <r>
      <rPr>
        <color rgb="FF000000"/>
      </rPr>
      <t xml:space="preserve"> = </t>
    </r>
    <r>
      <rPr>
        <b/>
        <color rgb="FF000000"/>
      </rPr>
      <t>e</t>
    </r>
    <r>
      <rPr>
        <color rgb="FF000000"/>
      </rPr>
      <t>pposite side</t>
    </r>
  </si>
  <si>
    <r>
      <rPr>
        <b/>
        <i/>
      </rPr>
      <t xml:space="preserve">(E) </t>
    </r>
    <r>
      <rPr/>
      <t xml:space="preserve">and </t>
    </r>
    <r>
      <rPr>
        <b/>
        <i/>
      </rPr>
      <t>(Z)</t>
    </r>
    <r>
      <rPr/>
      <t xml:space="preserve"> nomenclature is used for compounds with polysubstituted double bonds. The alkene is named </t>
    </r>
    <r>
      <rPr>
        <b/>
        <i/>
      </rPr>
      <t>(Z)</t>
    </r>
    <r>
      <rPr/>
      <t xml:space="preserve"> if the two highest-priority substituents on each carbon are on the </t>
    </r>
    <r>
      <rPr>
        <b/>
      </rPr>
      <t>same</t>
    </r>
    <r>
      <rPr/>
      <t xml:space="preserve"> side of the double bond and </t>
    </r>
    <r>
      <rPr>
        <b/>
        <i/>
      </rPr>
      <t>(E)</t>
    </r>
    <r>
      <rPr/>
      <t xml:space="preserve"> if they are on </t>
    </r>
    <r>
      <rPr>
        <b/>
      </rPr>
      <t xml:space="preserve">opposite </t>
    </r>
    <r>
      <rPr/>
      <t>sides.</t>
    </r>
  </si>
  <si>
    <t>Absolute Configuration</t>
  </si>
  <si>
    <r>
      <rPr>
        <b/>
        <i/>
        <color rgb="FF000000"/>
      </rPr>
      <t>(R)</t>
    </r>
    <r>
      <rPr>
        <b val="0"/>
        <i/>
        <color rgb="FF000000"/>
      </rPr>
      <t xml:space="preserve"> vs. </t>
    </r>
    <r>
      <rPr>
        <b/>
        <i/>
        <color rgb="FF000000"/>
      </rPr>
      <t>(S)</t>
    </r>
    <r>
      <rPr>
        <b val="0"/>
        <i/>
        <color rgb="FF000000"/>
      </rPr>
      <t xml:space="preserve"> </t>
    </r>
    <r>
      <rPr>
        <b val="0"/>
        <i val="0"/>
        <color rgb="FF000000"/>
      </rPr>
      <t>stereochemistry is like driving a car.</t>
    </r>
  </si>
  <si>
    <r>
      <rPr/>
      <t xml:space="preserve">A clockwise arrangement is turning a steering wheel clockwise, with makes a car turn </t>
    </r>
    <r>
      <rPr>
        <b/>
      </rPr>
      <t>R</t>
    </r>
    <r>
      <rPr/>
      <t xml:space="preserve">ight–so the chirality at that center is </t>
    </r>
    <r>
      <rPr>
        <b/>
        <i/>
      </rPr>
      <t>(R)</t>
    </r>
    <r>
      <rPr>
        <i/>
      </rPr>
      <t xml:space="preserve">. </t>
    </r>
    <r>
      <rPr/>
      <t xml:space="preserve">Therefore, counterclockwise arrangement is represented by </t>
    </r>
    <r>
      <rPr>
        <b/>
        <i/>
      </rPr>
      <t>(S)</t>
    </r>
    <r>
      <rPr>
        <i/>
      </rPr>
      <t>.</t>
    </r>
  </si>
  <si>
    <t>Enantiomers</t>
  </si>
  <si>
    <t>Enantiomer sounds like  "an-Ant-in-a-mirror"</t>
  </si>
  <si>
    <r>
      <rPr>
        <b/>
      </rPr>
      <t>Enantiomers</t>
    </r>
    <r>
      <rPr>
        <b val="0"/>
      </rPr>
      <t xml:space="preserve"> are mirror images of each other
</t>
    </r>
    <r>
      <rPr>
        <b val="0"/>
        <color rgb="FF0000FF"/>
        <sz val="7.0"/>
        <u/>
      </rPr>
      <t>http://i.imgur.com/3SpNPkZ.png</t>
    </r>
  </si>
  <si>
    <r>
      <rPr>
        <b/>
        <color rgb="FF000000"/>
      </rPr>
      <t>E</t>
    </r>
    <r>
      <rPr>
        <b val="0"/>
        <color rgb="FF000000"/>
      </rPr>
      <t xml:space="preserve">nantiomers – </t>
    </r>
    <r>
      <rPr>
        <b/>
        <color rgb="FF000000"/>
      </rPr>
      <t>E</t>
    </r>
    <r>
      <rPr>
        <b val="0"/>
        <color rgb="FF000000"/>
      </rPr>
      <t xml:space="preserve">very
</t>
    </r>
    <r>
      <rPr>
        <b/>
        <color rgb="FF000000"/>
      </rPr>
      <t>D</t>
    </r>
    <r>
      <rPr>
        <b val="0"/>
        <color rgb="FF000000"/>
      </rPr>
      <t xml:space="preserve">iastereomers – </t>
    </r>
    <r>
      <rPr>
        <b/>
        <color rgb="FF000000"/>
      </rPr>
      <t>D</t>
    </r>
    <r>
      <rPr>
        <b val="0"/>
        <color rgb="FF000000"/>
      </rPr>
      <t>on't</t>
    </r>
  </si>
  <si>
    <r>
      <rPr>
        <b/>
      </rPr>
      <t>•  E</t>
    </r>
    <r>
      <rPr>
        <b val="0"/>
      </rPr>
      <t xml:space="preserve">natiomers differ at </t>
    </r>
    <r>
      <rPr>
        <b/>
      </rPr>
      <t>E</t>
    </r>
    <r>
      <rPr>
        <b val="0"/>
      </rPr>
      <t xml:space="preserve">very single chiral carbon.
</t>
    </r>
    <r>
      <rPr>
        <b/>
      </rPr>
      <t>•  D</t>
    </r>
    <r>
      <rPr>
        <b val="0"/>
      </rPr>
      <t xml:space="preserve">iasteromers </t>
    </r>
    <r>
      <rPr>
        <b/>
      </rPr>
      <t>D</t>
    </r>
    <r>
      <rPr>
        <b val="0"/>
      </rPr>
      <t xml:space="preserve">on't (because they differ at only </t>
    </r>
    <r>
      <rPr>
        <b val="0"/>
        <i/>
      </rPr>
      <t>some</t>
    </r>
    <r>
      <rPr>
        <b val="0"/>
      </rPr>
      <t xml:space="preserve"> chiral carbons, but not all)</t>
    </r>
  </si>
  <si>
    <r>
      <rPr>
        <b/>
        <color rgb="FF000000"/>
      </rPr>
      <t>D</t>
    </r>
    <r>
      <rPr>
        <b val="0"/>
        <color rgb="FF000000"/>
      </rPr>
      <t xml:space="preserve">ownfield = </t>
    </r>
    <r>
      <rPr>
        <b/>
        <color rgb="FF000000"/>
      </rPr>
      <t>De</t>
    </r>
    <r>
      <rPr>
        <b val="0"/>
        <color rgb="FF000000"/>
      </rPr>
      <t xml:space="preserve">shielding </t>
    </r>
  </si>
  <si>
    <r>
      <rPr>
        <b val="0"/>
      </rPr>
      <t xml:space="preserve">When dealing with H–NMR on the MCAT, think of a proton as being surrounded by a shield of electrons. As we add electronegative atoms or have resonance structures that pull electrons AWAY from the proton, we </t>
    </r>
    <r>
      <rPr>
        <b/>
      </rPr>
      <t>De</t>
    </r>
    <r>
      <rPr>
        <b val="0"/>
      </rPr>
      <t xml:space="preserve">shield and move </t>
    </r>
    <r>
      <rPr>
        <b/>
      </rPr>
      <t>D</t>
    </r>
    <r>
      <rPr>
        <b val="0"/>
      </rPr>
      <t>ownfield.</t>
    </r>
  </si>
  <si>
    <r>
      <rPr>
        <color rgb="FF000000"/>
      </rPr>
      <t xml:space="preserve">when the temperature of an object changes, its length changes </t>
    </r>
    <r>
      <rPr>
        <b/>
        <color rgb="FF000000"/>
      </rPr>
      <t>A LOT</t>
    </r>
  </si>
  <si>
    <r>
      <rPr/>
      <t xml:space="preserve">the equation for </t>
    </r>
    <r>
      <rPr>
        <b/>
      </rPr>
      <t>Thermal</t>
    </r>
    <r>
      <rPr/>
      <t xml:space="preserve"> </t>
    </r>
    <r>
      <rPr>
        <b/>
      </rPr>
      <t>Expansion</t>
    </r>
    <r>
      <rPr/>
      <t xml:space="preserve"> is</t>
    </r>
    <r>
      <rPr>
        <b/>
        <color rgb="FF0000FF"/>
      </rPr>
      <t xml:space="preserve"> ΔL = αLΔT </t>
    </r>
    <r>
      <rPr/>
      <t xml:space="preserve">
where </t>
    </r>
    <r>
      <rPr>
        <b/>
      </rPr>
      <t>ΔL</t>
    </r>
    <r>
      <rPr/>
      <t xml:space="preserve"> is the change in length, </t>
    </r>
    <r>
      <rPr>
        <b/>
      </rPr>
      <t>α</t>
    </r>
    <r>
      <rPr/>
      <t xml:space="preserve"> is the coefficient of linear expansion (which is a constant that characterizes how specific a material's length changes as temperature changes; provided on Test Day), </t>
    </r>
    <r>
      <rPr>
        <b/>
      </rPr>
      <t>L</t>
    </r>
    <r>
      <rPr/>
      <t xml:space="preserve"> is the original length, and </t>
    </r>
    <r>
      <rPr>
        <b/>
      </rPr>
      <t>ΔT</t>
    </r>
    <r>
      <rPr/>
      <t xml:space="preserve"> is the change in temperature.</t>
    </r>
  </si>
  <si>
    <t>Electrical Potential</t>
  </si>
  <si>
    <r>
      <rPr>
        <color rgb="FF000000"/>
      </rPr>
      <t xml:space="preserve">The "plus" end of a battery is the </t>
    </r>
    <r>
      <rPr>
        <i/>
        <color rgb="FF000000"/>
      </rPr>
      <t>high</t>
    </r>
    <r>
      <rPr>
        <color rgb="FF000000"/>
      </rPr>
      <t xml:space="preserve">-potential end.
The "minus" end of a battery is the </t>
    </r>
    <r>
      <rPr>
        <i/>
        <color rgb="FF000000"/>
      </rPr>
      <t>low</t>
    </r>
    <r>
      <rPr>
        <color rgb="FF000000"/>
      </rPr>
      <t>-potential end.</t>
    </r>
  </si>
  <si>
    <r>
      <rPr/>
      <t xml:space="preserve">Test charges will move spontaneously in whichever direction results in a decrease in their potential energy because these positions offer more stability.
•  A positive charge moves from "+" end of a battery to the "–" end (the definition of </t>
    </r>
    <r>
      <rPr>
        <b/>
      </rPr>
      <t>current</t>
    </r>
    <r>
      <rPr/>
      <t xml:space="preserve">), while negative charges (the </t>
    </r>
    <r>
      <rPr>
        <b/>
      </rPr>
      <t>electrons</t>
    </r>
    <r>
      <rPr/>
      <t xml:space="preserve">) move from – to +.
•  In other words, positive charges will spontaneously move in the direction that </t>
    </r>
    <r>
      <rPr>
        <i/>
      </rPr>
      <t xml:space="preserve">decreases </t>
    </r>
    <r>
      <rPr/>
      <t xml:space="preserve">their electrical potential (negative voltage), whereas negative charges will spontaneously move in the direction that </t>
    </r>
    <r>
      <rPr>
        <i/>
      </rPr>
      <t xml:space="preserve">increases </t>
    </r>
    <r>
      <rPr/>
      <t xml:space="preserve">their electrical potential (positive voltage).
In both cases, the electrical potential </t>
    </r>
    <r>
      <rPr>
        <b/>
        <i/>
      </rPr>
      <t>energy</t>
    </r>
    <r>
      <rPr/>
      <t xml:space="preserve"> is decreasing.</t>
    </r>
  </si>
  <si>
    <t>Magnetic Force</t>
  </si>
  <si>
    <r>
      <rPr>
        <i/>
        <sz val="9.0"/>
      </rPr>
      <t xml:space="preserve">Parts of the right-hand rule for determining the direction of </t>
    </r>
    <r>
      <rPr>
        <b/>
        <i/>
        <sz val="9.0"/>
      </rPr>
      <t xml:space="preserve">Magnetic Force vectors:
</t>
    </r>
    <r>
      <rPr>
        <i/>
        <sz val="9.0"/>
      </rPr>
      <t xml:space="preserve">•   </t>
    </r>
    <r>
      <rPr>
        <b/>
        <i/>
        <sz val="9.0"/>
      </rPr>
      <t>Thumb</t>
    </r>
    <r>
      <rPr>
        <i/>
        <sz val="9.0"/>
      </rPr>
      <t>–</t>
    </r>
    <r>
      <rPr>
        <b/>
        <i/>
        <color rgb="FF1155CC"/>
        <sz val="9.0"/>
      </rPr>
      <t>velocity</t>
    </r>
    <r>
      <rPr>
        <i/>
        <sz val="9.0"/>
      </rPr>
      <t xml:space="preserve"> (indicates direction of the moving charge, like moving hitchhiker's thumb)
•   </t>
    </r>
    <r>
      <rPr>
        <b/>
        <i/>
        <sz val="9.0"/>
      </rPr>
      <t>Fingers</t>
    </r>
    <r>
      <rPr>
        <i/>
        <sz val="9.0"/>
      </rPr>
      <t>–</t>
    </r>
    <r>
      <rPr>
        <b/>
        <i/>
        <color rgb="FF990000"/>
        <sz val="9.0"/>
      </rPr>
      <t>field</t>
    </r>
    <r>
      <rPr>
        <i/>
        <color rgb="FF990000"/>
        <sz val="9.0"/>
      </rPr>
      <t xml:space="preserve"> </t>
    </r>
    <r>
      <rPr>
        <b/>
        <i/>
        <color rgb="FF990000"/>
        <sz val="9.0"/>
      </rPr>
      <t>lines</t>
    </r>
    <r>
      <rPr>
        <i/>
        <sz val="9.0"/>
      </rPr>
      <t xml:space="preserve"> (fingers are parallel like the uniform magnetic field lines)
•   </t>
    </r>
    <r>
      <rPr>
        <b/>
        <i/>
        <sz val="9.0"/>
      </rPr>
      <t>Palm</t>
    </r>
    <r>
      <rPr>
        <i/>
        <sz val="9.0"/>
      </rPr>
      <t>–</t>
    </r>
    <r>
      <rPr>
        <b/>
        <i/>
        <color rgb="FF38761D"/>
        <sz val="9.0"/>
      </rPr>
      <t>force on a POSITIVE charge</t>
    </r>
    <r>
      <rPr>
        <i/>
        <sz val="9.0"/>
      </rPr>
      <t xml:space="preserve"> (you might give a "high five" to a positive person)
•   </t>
    </r>
    <r>
      <rPr>
        <b/>
        <i/>
        <sz val="9.0"/>
      </rPr>
      <t>Backhand</t>
    </r>
    <r>
      <rPr>
        <i/>
        <sz val="9.0"/>
      </rPr>
      <t>–f</t>
    </r>
    <r>
      <rPr>
        <b/>
        <i/>
        <color rgb="FF38761D"/>
        <sz val="9.0"/>
      </rPr>
      <t>orce on a NEGATIVE charge</t>
    </r>
    <r>
      <rPr>
        <i/>
        <sz val="9.0"/>
      </rPr>
      <t xml:space="preserve"> (you might give a backhand slap to a negative person)</t>
    </r>
  </si>
  <si>
    <r>
      <rPr/>
      <t xml:space="preserve">To determine the direction of the magnetic force that acts on a moving test charge:
</t>
    </r>
    <r>
      <rPr>
        <b/>
      </rPr>
      <t xml:space="preserve">
1</t>
    </r>
    <r>
      <rPr/>
      <t>)  position you right thumb in the direction of the</t>
    </r>
    <r>
      <rPr>
        <u/>
      </rPr>
      <t xml:space="preserve"> velocity vector of the test charge</t>
    </r>
    <r>
      <rPr/>
      <t xml:space="preserve">
</t>
    </r>
    <r>
      <rPr>
        <b/>
      </rPr>
      <t xml:space="preserve">2) </t>
    </r>
    <r>
      <rPr/>
      <t xml:space="preserve"> then, point your fingers in the direction of the </t>
    </r>
    <r>
      <rPr>
        <u/>
      </rPr>
      <t>magnetic field</t>
    </r>
    <r>
      <rPr/>
      <t xml:space="preserve"> lines
</t>
    </r>
    <r>
      <rPr>
        <b/>
      </rPr>
      <t>3a)</t>
    </r>
    <r>
      <rPr/>
      <t xml:space="preserve">  your palm will point in the direction of the force vector for a </t>
    </r>
    <r>
      <rPr>
        <i/>
      </rPr>
      <t>positive</t>
    </r>
    <r>
      <rPr/>
      <t xml:space="preserve"> test charge, such as a proton
</t>
    </r>
    <r>
      <rPr>
        <b/>
      </rPr>
      <t>3b)</t>
    </r>
    <r>
      <rPr/>
      <t xml:space="preserve">  oppositely, your backhand will point in the direction of the vector vector for a </t>
    </r>
    <r>
      <rPr>
        <i/>
      </rPr>
      <t>negative</t>
    </r>
    <r>
      <rPr/>
      <t xml:space="preserve"> test charge, such as an electron</t>
    </r>
  </si>
  <si>
    <t>Doppler Effect</t>
  </si>
  <si>
    <r>
      <rPr>
        <rFont val="Arial"/>
        <b/>
        <sz val="10.0"/>
      </rPr>
      <t xml:space="preserve">if you remember </t>
    </r>
    <r>
      <rPr>
        <rFont val="Arial"/>
        <b/>
        <i/>
        <sz val="10.0"/>
      </rPr>
      <t>THIS</t>
    </r>
    <r>
      <rPr>
        <rFont val="Arial"/>
        <b/>
        <sz val="10.0"/>
      </rPr>
      <t xml:space="preserve"> </t>
    </r>
    <r>
      <rPr>
        <rFont val="Arial"/>
        <b/>
        <i/>
        <sz val="10.0"/>
      </rPr>
      <t>particular</t>
    </r>
    <r>
      <rPr>
        <rFont val="Arial"/>
        <b/>
        <sz val="10.0"/>
      </rPr>
      <t xml:space="preserve"> </t>
    </r>
    <r>
      <rPr>
        <rFont val="Arial"/>
        <b/>
        <i/>
        <sz val="10.0"/>
      </rPr>
      <t>format</t>
    </r>
    <r>
      <rPr>
        <rFont val="Arial"/>
        <b/>
        <sz val="10.0"/>
      </rPr>
      <t xml:space="preserve"> of the Dopper effect equation, then:
</t>
    </r>
    <r>
      <rPr>
        <rFont val="Arial"/>
        <sz val="10.0"/>
      </rPr>
      <t xml:space="preserve">•  the upper sign should be used when the detector or source is moving toward the other object.
•  the lower sign should be used when teh dectoctor or source is moving away from the other object. 
</t>
    </r>
    <r>
      <rPr>
        <rFont val="Arial"/>
        <b/>
        <sz val="10.0"/>
      </rPr>
      <t xml:space="preserve">Based on the sign convention above, then mathematically:
</t>
    </r>
    <r>
      <rPr>
        <rFont val="Arial"/>
        <sz val="10.0"/>
      </rPr>
      <t>•  The perceived frequency ƒ' will be HIGHER than the actual frequency ƒ when the source and detector are moving TOWARD each other.
•  The perceived frequency ƒ' will be LOWER than the actual frequency ƒ when the source and detector are moving AWAY from each other.
•  The perceived frequency ƒ' can be higher, lower, or equal to the actual frequency ƒ when two objects are moving in the same direction, depending on their relative speeds vs and v0.</t>
    </r>
  </si>
  <si>
    <r>
      <rPr>
        <rFont val="Arial"/>
        <b val="0"/>
        <sz val="10.0"/>
      </rPr>
      <t xml:space="preserve">• </t>
    </r>
    <r>
      <rPr>
        <rFont val="Arial"/>
        <b/>
        <sz val="10.0"/>
      </rPr>
      <t xml:space="preserve"> </t>
    </r>
    <r>
      <rPr>
        <rFont val="Arial"/>
        <b/>
        <sz val="11.0"/>
      </rPr>
      <t>T</t>
    </r>
    <r>
      <rPr>
        <rFont val="Arial"/>
        <b val="0"/>
        <sz val="10.0"/>
      </rPr>
      <t>op sign for "</t>
    </r>
    <r>
      <rPr>
        <rFont val="Arial"/>
        <b/>
        <sz val="11.0"/>
      </rPr>
      <t>T</t>
    </r>
    <r>
      <rPr>
        <rFont val="Arial"/>
        <b val="0"/>
        <sz val="10.0"/>
      </rPr>
      <t>oward"
•  Bottom sign for "away"</t>
    </r>
  </si>
  <si>
    <t>Standing Waves</t>
  </si>
  <si>
    <r>
      <rPr>
        <rFont val="Arial"/>
        <b/>
        <sz val="10.0"/>
      </rPr>
      <t>Nod</t>
    </r>
    <r>
      <rPr>
        <rFont val="Arial"/>
        <b val="0"/>
        <sz val="10.0"/>
      </rPr>
      <t xml:space="preserve">es are points of </t>
    </r>
    <r>
      <rPr>
        <rFont val="Arial"/>
        <b/>
        <sz val="10.0"/>
      </rPr>
      <t>No D</t>
    </r>
    <r>
      <rPr>
        <rFont val="Arial"/>
        <b val="0"/>
        <sz val="10.0"/>
      </rPr>
      <t>isplacement</t>
    </r>
  </si>
  <si>
    <t>In standing waves, nodes occur where the displacement is zero, and antinodes occur where there is maximum amplitude. Nodes always occur at the ends of strings and the closed end of a pipe. Antinodes always occur at the open ends of a pipe.</t>
  </si>
  <si>
    <t>Spherical Mirrors</t>
  </si>
  <si>
    <r>
      <rPr>
        <rFont val="Arial"/>
        <b val="0"/>
        <sz val="10.0"/>
      </rPr>
      <t>Con</t>
    </r>
    <r>
      <rPr>
        <rFont val="Arial"/>
        <b/>
        <sz val="10.0"/>
      </rPr>
      <t>cave</t>
    </r>
    <r>
      <rPr>
        <rFont val="Arial"/>
        <b val="0"/>
        <sz val="10.0"/>
      </rPr>
      <t xml:space="preserve"> is like looking into a </t>
    </r>
    <r>
      <rPr>
        <rFont val="Arial"/>
        <b/>
        <sz val="10.0"/>
      </rPr>
      <t>cave</t>
    </r>
    <r>
      <rPr>
        <rFont val="Arial"/>
        <b val="0"/>
        <sz val="10.0"/>
      </rPr>
      <t>.</t>
    </r>
  </si>
  <si>
    <r>
      <rPr>
        <rFont val="Arial"/>
        <sz val="10.0"/>
      </rPr>
      <t xml:space="preserve">If we were to look from the inside of a sphere to its surface, we would see a </t>
    </r>
    <r>
      <rPr>
        <rFont val="Arial"/>
        <b/>
        <sz val="10.0"/>
      </rPr>
      <t>concave</t>
    </r>
    <r>
      <rPr>
        <rFont val="Arial"/>
        <sz val="10.0"/>
      </rPr>
      <t xml:space="preserve"> surface.</t>
    </r>
  </si>
  <si>
    <t>converging mirrors</t>
  </si>
  <si>
    <t>optics</t>
  </si>
  <si>
    <t>types of images</t>
  </si>
  <si>
    <r>
      <rPr>
        <b val="0"/>
        <color rgb="FF000000"/>
      </rPr>
      <t>"</t>
    </r>
    <r>
      <rPr>
        <b/>
        <color rgb="FF000000"/>
      </rPr>
      <t>IR</t>
    </r>
    <r>
      <rPr>
        <b val="0"/>
        <color rgb="FF000000"/>
      </rPr>
      <t>"</t>
    </r>
    <r>
      <rPr>
        <b/>
        <color rgb="FF000000"/>
      </rPr>
      <t xml:space="preserve"> </t>
    </r>
    <r>
      <rPr>
        <b val="0"/>
        <color rgb="FF000000"/>
      </rPr>
      <t>and "</t>
    </r>
    <r>
      <rPr>
        <b/>
        <color rgb="FF000000"/>
      </rPr>
      <t>UV</t>
    </r>
    <r>
      <rPr>
        <b val="0"/>
        <color rgb="FF000000"/>
      </rPr>
      <t>"</t>
    </r>
  </si>
  <si>
    <r>
      <rPr/>
      <t xml:space="preserve">ALL </t>
    </r>
    <r>
      <rPr>
        <b/>
      </rPr>
      <t>I</t>
    </r>
    <r>
      <rPr/>
      <t xml:space="preserve">nverted images always are </t>
    </r>
    <r>
      <rPr>
        <b/>
      </rPr>
      <t>R</t>
    </r>
    <r>
      <rPr/>
      <t xml:space="preserve">eal
ALL </t>
    </r>
    <r>
      <rPr>
        <b/>
      </rPr>
      <t>U</t>
    </r>
    <r>
      <rPr/>
      <t xml:space="preserve">pright images always are </t>
    </r>
    <r>
      <rPr>
        <b/>
      </rPr>
      <t>V</t>
    </r>
    <r>
      <rPr/>
      <t xml:space="preserve">irtual
</t>
    </r>
    <r>
      <rPr>
        <i/>
      </rPr>
      <t>(aka if you see answer choices that pair Inverted w/ Virtual, or Upright w/ Real... then they are WRONG)</t>
    </r>
  </si>
  <si>
    <r>
      <rPr/>
      <t>Con</t>
    </r>
    <r>
      <rPr>
        <i/>
        <u/>
      </rPr>
      <t>cave</t>
    </r>
    <r>
      <rPr/>
      <t xml:space="preserve"> Mirrors
(converging systems)</t>
    </r>
  </si>
  <si>
    <r>
      <rPr>
        <b/>
        <color rgb="FF000000"/>
      </rPr>
      <t>Behind</t>
    </r>
    <r>
      <rPr>
        <b val="0"/>
        <color rgb="FF000000"/>
      </rPr>
      <t xml:space="preserve"> the </t>
    </r>
    <r>
      <rPr>
        <b/>
        <color rgb="FF000000"/>
      </rPr>
      <t>RIM</t>
    </r>
  </si>
  <si>
    <r>
      <rPr/>
      <t xml:space="preserve">An object </t>
    </r>
    <r>
      <rPr>
        <b/>
      </rPr>
      <t>BEHIND</t>
    </r>
    <r>
      <rPr/>
      <t xml:space="preserve"> the focal point </t>
    </r>
    <r>
      <rPr>
        <i/>
      </rPr>
      <t xml:space="preserve">F </t>
    </r>
    <r>
      <rPr/>
      <t xml:space="preserve">of a concave mirror </t>
    </r>
    <r>
      <rPr>
        <i/>
      </rPr>
      <t>(but still in front of the center of curvature C)</t>
    </r>
    <r>
      <rPr/>
      <t xml:space="preserve"> ALWAYS produces an image that is:  
</t>
    </r>
    <r>
      <rPr>
        <b/>
      </rPr>
      <t>R</t>
    </r>
    <r>
      <rPr/>
      <t xml:space="preserve">eal, </t>
    </r>
    <r>
      <rPr>
        <b/>
      </rPr>
      <t>I</t>
    </r>
    <r>
      <rPr/>
      <t xml:space="preserve">nverted, </t>
    </r>
    <r>
      <rPr>
        <b/>
      </rPr>
      <t>M</t>
    </r>
    <r>
      <rPr/>
      <t>agnified</t>
    </r>
  </si>
  <si>
    <r>
      <rPr/>
      <t>Con</t>
    </r>
    <r>
      <rPr>
        <i/>
        <u/>
      </rPr>
      <t>cave</t>
    </r>
    <r>
      <rPr/>
      <t xml:space="preserve"> Mirrors
(converging systems)</t>
    </r>
  </si>
  <si>
    <r>
      <rPr>
        <b/>
        <color rgb="FF000000"/>
      </rPr>
      <t xml:space="preserve">MUV </t>
    </r>
    <r>
      <rPr>
        <b val="0"/>
        <color rgb="FF000000"/>
      </rPr>
      <t xml:space="preserve">in </t>
    </r>
    <r>
      <rPr>
        <b/>
        <color rgb="FF000000"/>
      </rPr>
      <t>front</t>
    </r>
  </si>
  <si>
    <r>
      <rPr/>
      <t xml:space="preserve">An object </t>
    </r>
    <r>
      <rPr>
        <b/>
      </rPr>
      <t xml:space="preserve">IN FRONT </t>
    </r>
    <r>
      <rPr/>
      <t xml:space="preserve">of the focal point </t>
    </r>
    <r>
      <rPr>
        <i/>
      </rPr>
      <t>F</t>
    </r>
    <r>
      <rPr/>
      <t xml:space="preserve"> of a concave mirror ALWAYS produces an image that is:
</t>
    </r>
    <r>
      <rPr>
        <b/>
      </rPr>
      <t>M</t>
    </r>
    <r>
      <rPr/>
      <t xml:space="preserve">agnified, </t>
    </r>
    <r>
      <rPr>
        <b/>
      </rPr>
      <t>U</t>
    </r>
    <r>
      <rPr/>
      <t xml:space="preserve">pright, </t>
    </r>
    <r>
      <rPr>
        <b/>
      </rPr>
      <t>V</t>
    </r>
    <r>
      <rPr/>
      <t>irtual</t>
    </r>
  </si>
  <si>
    <r>
      <rPr/>
      <t>Con</t>
    </r>
    <r>
      <rPr>
        <u/>
      </rPr>
      <t>vex</t>
    </r>
    <r>
      <rPr/>
      <t xml:space="preserve"> Mirrors
(diverging systems)</t>
    </r>
  </si>
  <si>
    <r>
      <rPr>
        <b val="0"/>
        <color rgb="FF000000"/>
      </rPr>
      <t>Con</t>
    </r>
    <r>
      <rPr>
        <b/>
        <color rgb="FF000000"/>
      </rPr>
      <t>V</t>
    </r>
    <r>
      <rPr>
        <b val="0"/>
        <color rgb="FF000000"/>
      </rPr>
      <t xml:space="preserve">ex mirrors are </t>
    </r>
    <r>
      <rPr>
        <b/>
        <color rgb="FF000000"/>
      </rPr>
      <t>VUR</t>
    </r>
    <r>
      <rPr>
        <b val="0"/>
        <color rgb="FF000000"/>
      </rPr>
      <t>y useful for convenience store security cameras</t>
    </r>
  </si>
  <si>
    <r>
      <rPr/>
      <t>A single convex mirror (</t>
    </r>
    <r>
      <rPr>
        <i/>
      </rPr>
      <t>aka a diverging mirror)</t>
    </r>
    <r>
      <rPr/>
      <t xml:space="preserve"> forms ONLY a </t>
    </r>
    <r>
      <rPr>
        <b/>
      </rPr>
      <t>V</t>
    </r>
    <r>
      <rPr/>
      <t xml:space="preserve">irtual, </t>
    </r>
    <r>
      <rPr>
        <b/>
      </rPr>
      <t>U</t>
    </r>
    <r>
      <rPr/>
      <t xml:space="preserve">pright, and </t>
    </r>
    <r>
      <rPr>
        <b/>
      </rPr>
      <t>R</t>
    </r>
    <r>
      <rPr/>
      <t xml:space="preserve">educed image, REGARDLESS of the position of the object. The further away the object, the smaller the image will be. 
</t>
    </r>
    <r>
      <rPr>
        <i/>
      </rPr>
      <t>To quickly remember these rules, recall a convenience store security mirror, which are convex (diverging) mirrors. No matter how far you stand from these security mirrors, the image of yourself that forms from those mirrors makes you look smaller, the images are upright, and they are virtual because the light rays converge behind the mirror.</t>
    </r>
  </si>
  <si>
    <t>Different eye conditions and which lenses treat them</t>
  </si>
  <si>
    <r>
      <rPr>
        <b/>
        <color rgb="FF000000"/>
      </rPr>
      <t>My</t>
    </r>
    <r>
      <rPr>
        <color rgb="FF000000"/>
      </rPr>
      <t xml:space="preserve"> </t>
    </r>
    <r>
      <rPr>
        <b/>
        <color rgb="FF000000"/>
      </rPr>
      <t>N</t>
    </r>
    <r>
      <rPr>
        <color rgb="FF000000"/>
      </rPr>
      <t xml:space="preserve">ew </t>
    </r>
    <r>
      <rPr>
        <b/>
        <color rgb="FF000000"/>
      </rPr>
      <t>D</t>
    </r>
    <r>
      <rPr>
        <color rgb="FF000000"/>
      </rPr>
      <t xml:space="preserve">og   is   </t>
    </r>
    <r>
      <rPr>
        <b/>
        <color rgb="FF000000"/>
      </rPr>
      <t>Hyper</t>
    </r>
    <r>
      <rPr>
        <color rgb="FF000000"/>
      </rPr>
      <t xml:space="preserve"> </t>
    </r>
    <r>
      <rPr>
        <b/>
        <color rgb="FF000000"/>
      </rPr>
      <t>F</t>
    </r>
    <r>
      <rPr>
        <color rgb="FF000000"/>
      </rPr>
      <t xml:space="preserve">or </t>
    </r>
    <r>
      <rPr>
        <b/>
        <color rgb="FF000000"/>
      </rPr>
      <t>C</t>
    </r>
    <r>
      <rPr>
        <color rgb="FF000000"/>
      </rPr>
      <t>andy</t>
    </r>
  </si>
  <si>
    <r>
      <rPr>
        <b/>
      </rPr>
      <t>•  My</t>
    </r>
    <r>
      <rPr/>
      <t xml:space="preserve">opia = </t>
    </r>
    <r>
      <rPr>
        <b/>
      </rPr>
      <t>N</t>
    </r>
    <r>
      <rPr/>
      <t xml:space="preserve">earsightedness; corrected with </t>
    </r>
    <r>
      <rPr>
        <b/>
      </rPr>
      <t>D</t>
    </r>
    <r>
      <rPr/>
      <t xml:space="preserve">iverging lenses
</t>
    </r>
    <r>
      <rPr>
        <b/>
      </rPr>
      <t>•  Hyper</t>
    </r>
    <r>
      <rPr/>
      <t xml:space="preserve">opia = </t>
    </r>
    <r>
      <rPr>
        <b/>
      </rPr>
      <t>F</t>
    </r>
    <r>
      <rPr/>
      <t xml:space="preserve">arsightness; corrected with </t>
    </r>
    <r>
      <rPr>
        <b/>
      </rPr>
      <t>C</t>
    </r>
    <r>
      <rPr/>
      <t>onverging lenses</t>
    </r>
  </si>
  <si>
    <t>System</t>
  </si>
  <si>
    <t>Organ</t>
  </si>
  <si>
    <t>Function</t>
  </si>
  <si>
    <t>Anatomy</t>
  </si>
  <si>
    <t>Also Related To</t>
  </si>
  <si>
    <t>Central Nervous System</t>
  </si>
  <si>
    <t>Hindbrain</t>
  </si>
  <si>
    <t>balance, motor coordination, breathing, digestion, and general arousal processes</t>
  </si>
  <si>
    <r>
      <rPr>
        <i/>
      </rPr>
      <t xml:space="preserve">contains the </t>
    </r>
    <r>
      <rPr>
        <b/>
        <i/>
      </rPr>
      <t>cerebellum</t>
    </r>
    <r>
      <rPr>
        <i/>
      </rPr>
      <t xml:space="preserve">, </t>
    </r>
    <r>
      <rPr>
        <b/>
        <i/>
      </rPr>
      <t>medulla oblongata</t>
    </r>
    <r>
      <rPr>
        <i/>
      </rPr>
      <t xml:space="preserve">, and </t>
    </r>
    <r>
      <rPr>
        <b/>
        <i/>
      </rPr>
      <t>reticular formation</t>
    </r>
  </si>
  <si>
    <t>brain stem</t>
  </si>
  <si>
    <t>Midbrain</t>
  </si>
  <si>
    <t>sensorimotor reflexes to visual and auditory stimuli</t>
  </si>
  <si>
    <r>
      <rPr>
        <i/>
      </rPr>
      <t xml:space="preserve">contains the </t>
    </r>
    <r>
      <rPr>
        <b/>
        <i/>
      </rPr>
      <t>inferior</t>
    </r>
    <r>
      <rPr>
        <i/>
      </rPr>
      <t xml:space="preserve"> and </t>
    </r>
    <r>
      <rPr>
        <b/>
        <i/>
      </rPr>
      <t>superior colliculi</t>
    </r>
    <r>
      <rPr>
        <i/>
      </rPr>
      <t xml:space="preserve">; gives rise to some </t>
    </r>
    <r>
      <rPr>
        <b/>
        <i/>
      </rPr>
      <t>cranial nerves</t>
    </r>
  </si>
  <si>
    <t>Forebrain</t>
  </si>
  <si>
    <r>
      <rPr/>
      <t xml:space="preserve">complex percetual, cognitive and behavior processes such as emotion and memory </t>
    </r>
    <r>
      <rPr>
        <i/>
      </rPr>
      <t>(e.g. a developed forebrain is what separates the cognitive ability of humans from wild animals)</t>
    </r>
  </si>
  <si>
    <r>
      <rPr>
        <i/>
      </rPr>
      <t xml:space="preserve">contains the </t>
    </r>
    <r>
      <rPr>
        <b/>
        <i/>
      </rPr>
      <t>thalamus</t>
    </r>
    <r>
      <rPr>
        <i/>
      </rPr>
      <t xml:space="preserve">, </t>
    </r>
    <r>
      <rPr>
        <b/>
        <i/>
      </rPr>
      <t>hypothalamus</t>
    </r>
    <r>
      <rPr>
        <i/>
      </rPr>
      <t xml:space="preserve">, </t>
    </r>
    <r>
      <rPr>
        <b/>
        <i/>
      </rPr>
      <t xml:space="preserve">basal ganglia, limbi system, </t>
    </r>
    <r>
      <rPr>
        <i/>
      </rPr>
      <t xml:space="preserve">and </t>
    </r>
    <r>
      <rPr>
        <b/>
        <i/>
      </rPr>
      <t>cerebral cortex</t>
    </r>
  </si>
  <si>
    <t>cerebral cortex</t>
  </si>
  <si>
    <t>"dominant" hemisphere</t>
  </si>
  <si>
    <t>language comprehension, motor function</t>
  </si>
  <si>
    <t>usually the left-hemisphere of the brain</t>
  </si>
  <si>
    <t>"nondominant" hemisphere</t>
  </si>
  <si>
    <t>sense of direction</t>
  </si>
  <si>
    <t>usually the right-hemisphere of the brain, even for left handed people</t>
  </si>
  <si>
    <t>Thalamus</t>
  </si>
  <si>
    <r>
      <rPr>
        <u/>
      </rPr>
      <t>relay station</t>
    </r>
    <r>
      <rPr/>
      <t xml:space="preserve"> for sensory information</t>
    </r>
  </si>
  <si>
    <t>forebrain</t>
  </si>
  <si>
    <t>Hypothalamus</t>
  </si>
  <si>
    <r>
      <rPr/>
      <t xml:space="preserve">in charge of </t>
    </r>
    <r>
      <rPr>
        <u/>
      </rPr>
      <t>homeostasis</t>
    </r>
    <r>
      <rPr>
        <i/>
      </rPr>
      <t xml:space="preserve"> (body temperature, endocrine)</t>
    </r>
  </si>
  <si>
    <t>Septal Nuclei</t>
  </si>
  <si>
    <t>pleasure-seeking</t>
  </si>
  <si>
    <t>limbic system</t>
  </si>
  <si>
    <t>Amygdala</t>
  </si>
  <si>
    <r>
      <rPr/>
      <t xml:space="preserve">emotions </t>
    </r>
    <r>
      <rPr>
        <i/>
      </rPr>
      <t>(fear and agression)</t>
    </r>
  </si>
  <si>
    <t>Hippocampus</t>
  </si>
  <si>
    <t>memory and learning</t>
  </si>
  <si>
    <t>Fornix</t>
  </si>
  <si>
    <t>communication within limbic system</t>
  </si>
  <si>
    <t>Medulla Oblongata</t>
  </si>
  <si>
    <r>
      <rPr/>
      <t xml:space="preserve">vital functions </t>
    </r>
    <r>
      <rPr>
        <i/>
      </rPr>
      <t>(breathing, heart rate, blood pressure)</t>
    </r>
  </si>
  <si>
    <t>brainstem</t>
  </si>
  <si>
    <t>Pons</t>
  </si>
  <si>
    <t>sleep</t>
  </si>
  <si>
    <t>Cerebral Cortex</t>
  </si>
  <si>
    <t>complex percetual, cognitive and behavior processes such as emotion and memory (e.g. a cerebral cortex is what separates the cognitive ability of humans from wild animals)</t>
  </si>
  <si>
    <t>outer layer of cerebrum</t>
  </si>
  <si>
    <t>Cerebrum</t>
  </si>
  <si>
    <r>
      <rPr>
        <i/>
      </rPr>
      <t xml:space="preserve">contains the </t>
    </r>
    <r>
      <rPr>
        <b/>
        <i/>
      </rPr>
      <t xml:space="preserve">cerebral cortex, limbi system, </t>
    </r>
    <r>
      <rPr>
        <i/>
      </rPr>
      <t>and</t>
    </r>
    <r>
      <rPr>
        <b/>
        <i/>
      </rPr>
      <t xml:space="preserve"> basal ganglia</t>
    </r>
  </si>
  <si>
    <t>Cerebellum</t>
  </si>
  <si>
    <t>posture, balance, motor coordination</t>
  </si>
  <si>
    <t>BELow the cerebrum</t>
  </si>
  <si>
    <t>hindbrain</t>
  </si>
  <si>
    <t>Brocca's Area</t>
  </si>
  <si>
    <t>motor production of speech</t>
  </si>
  <si>
    <t>frontal lobe</t>
  </si>
  <si>
    <t>Wernicke's Area</t>
  </si>
  <si>
    <t>language comprehension</t>
  </si>
  <si>
    <t>temporal lobe</t>
  </si>
  <si>
    <t>Pituitary</t>
  </si>
  <si>
    <t>secretes hormones</t>
  </si>
  <si>
    <t>Vision</t>
  </si>
  <si>
    <t>Visual Pathway</t>
  </si>
  <si>
    <t>-</t>
  </si>
  <si>
    <t xml:space="preserve">retina ---&gt; optic nerve ---&gt; optic chiasm ---&gt; optic tracts ---&gt; lateral geniculate nucleus (LGN) of the thalamus ---&gt; visual radiations ---&gt; visual cortex </t>
  </si>
  <si>
    <t>Cones</t>
  </si>
  <si>
    <t>detects color</t>
  </si>
  <si>
    <t>fovea</t>
  </si>
  <si>
    <t>Rods</t>
  </si>
  <si>
    <t>detects light</t>
  </si>
  <si>
    <t>around the periphery of the retina</t>
  </si>
  <si>
    <t>Hearing</t>
  </si>
  <si>
    <t>Auditory Pathway</t>
  </si>
  <si>
    <t>cochlea ---&gt; vestibulocochlear nerve ---&gt; medial geniculate nucleus (MGN) of the thalamus ---&gt; auditory cortex</t>
  </si>
  <si>
    <t>Cochlea</t>
  </si>
  <si>
    <t>detects sound</t>
  </si>
  <si>
    <t>inner ear</t>
  </si>
  <si>
    <t>Utricle</t>
  </si>
  <si>
    <t>detect linear acceleration in the ear</t>
  </si>
  <si>
    <t>otolithic organs</t>
  </si>
  <si>
    <t>Saccule</t>
  </si>
  <si>
    <t>Semicircular canals</t>
  </si>
  <si>
    <t>detect rotational acceleration in the ear</t>
  </si>
  <si>
    <t>Digestive</t>
  </si>
  <si>
    <t>Pancreas</t>
  </si>
  <si>
    <r>
      <rPr/>
      <t xml:space="preserve">secretes </t>
    </r>
    <r>
      <rPr>
        <b/>
      </rPr>
      <t xml:space="preserve">insulin </t>
    </r>
    <r>
      <rPr/>
      <t xml:space="preserve">and </t>
    </r>
    <r>
      <rPr>
        <b/>
      </rPr>
      <t>glucagon</t>
    </r>
  </si>
  <si>
    <t>Gallbladder</t>
  </si>
  <si>
    <t>stores bile</t>
  </si>
  <si>
    <t>Liver</t>
  </si>
  <si>
    <t>creates bile
detoxifies drugs</t>
  </si>
  <si>
    <t>Stomach</t>
  </si>
  <si>
    <t>protein digestion via proteases that work in acidic pH</t>
  </si>
  <si>
    <t>Chapter</t>
  </si>
  <si>
    <t>Page</t>
  </si>
  <si>
    <t>Importance</t>
  </si>
  <si>
    <t>Term</t>
  </si>
  <si>
    <t>Definition</t>
  </si>
  <si>
    <t>**</t>
  </si>
  <si>
    <t>Respiratory</t>
  </si>
  <si>
    <t>Mast Cells</t>
  </si>
  <si>
    <t>Immune cells in lungs covered with antibodies. Release inflammatory chemicals upon antigen binding to promote immune response. Responsible for respiratory allergic reactions due to reactions with things like pollen and molds.</t>
  </si>
  <si>
    <t>Immune System</t>
  </si>
  <si>
    <t>****</t>
  </si>
  <si>
    <t>Bicarbonate Buffer System</t>
  </si>
  <si>
    <t>Mechanism where respiratory system controls blood pH via controlling carbon dioxide concentrations. Less CO2 in blood = More Basic = Body responds with slower breathing to retain CO2. More CO2 in blood = More Acidic = Body increases breathing rate to remove CO2. Hyperventilation decreases CO2 levels in blood, making blood more basic. Body responds with trying to slow breathing rate.</t>
  </si>
  <si>
    <t>pH Homeostasis</t>
  </si>
  <si>
    <t>*</t>
  </si>
  <si>
    <t>Intercostal Muscles</t>
  </si>
  <si>
    <t>Layers of muscles between the ribs</t>
  </si>
  <si>
    <t>External Intercostal Muscles</t>
  </si>
  <si>
    <r>
      <rPr/>
      <t xml:space="preserve">contract upon </t>
    </r>
    <r>
      <rPr>
        <b/>
      </rPr>
      <t>inhalation</t>
    </r>
    <r>
      <rPr/>
      <t xml:space="preserve"> to pull ribcage up and expand intrathoracic volume (chest cavity volume)</t>
    </r>
  </si>
  <si>
    <t>Internal Intercostal Muscles</t>
  </si>
  <si>
    <r>
      <rPr/>
      <t xml:space="preserve">contract upon </t>
    </r>
    <r>
      <rPr>
        <i/>
      </rPr>
      <t xml:space="preserve">forced </t>
    </r>
    <r>
      <rPr>
        <b/>
      </rPr>
      <t>exhalation</t>
    </r>
    <r>
      <rPr>
        <i/>
      </rPr>
      <t xml:space="preserve"> only</t>
    </r>
  </si>
  <si>
    <t>Surfactant</t>
  </si>
  <si>
    <t xml:space="preserve">Detergeny covering alveoli to reduce surface tension and prevent alveolus from collapsing on itself. Premature babies do not have surfactant. </t>
  </si>
  <si>
    <t>***</t>
  </si>
  <si>
    <t>Cardiovascular</t>
  </si>
  <si>
    <t>"LAMB RAT"</t>
  </si>
  <si>
    <r>
      <rPr/>
      <t xml:space="preserve">•  </t>
    </r>
    <r>
      <rPr>
        <b/>
      </rPr>
      <t>L</t>
    </r>
    <r>
      <rPr/>
      <t xml:space="preserve">eft </t>
    </r>
    <r>
      <rPr>
        <b/>
      </rPr>
      <t>A</t>
    </r>
    <r>
      <rPr/>
      <t>trium = (</t>
    </r>
    <r>
      <rPr>
        <b/>
      </rPr>
      <t>M</t>
    </r>
    <r>
      <rPr/>
      <t xml:space="preserve">itral) </t>
    </r>
    <r>
      <rPr>
        <b/>
      </rPr>
      <t>B</t>
    </r>
    <r>
      <rPr/>
      <t xml:space="preserve">icuspid Valve,
•  </t>
    </r>
    <r>
      <rPr>
        <b/>
      </rPr>
      <t>R</t>
    </r>
    <r>
      <rPr/>
      <t xml:space="preserve">ight </t>
    </r>
    <r>
      <rPr>
        <b/>
      </rPr>
      <t>A</t>
    </r>
    <r>
      <rPr/>
      <t xml:space="preserve">trium, </t>
    </r>
    <r>
      <rPr>
        <b/>
      </rPr>
      <t>T</t>
    </r>
    <r>
      <rPr/>
      <t>ricuspid Valve</t>
    </r>
  </si>
  <si>
    <t>Intercalated Discs</t>
  </si>
  <si>
    <t>Connect muscle cells in the myocardium of the heart. Contain many gap junctions to connect the cytoplasm of adjacent cells and allowing for quicker signal propogation and coordinated ventricular contraction.</t>
  </si>
  <si>
    <t>Portal Systems</t>
  </si>
  <si>
    <r>
      <rPr/>
      <t xml:space="preserve">Transport systems where blood traveling through these systems goes through two capillary beds in series before returning to the heart. The three portal systems are the:
1)  Hepatic  </t>
    </r>
    <r>
      <rPr>
        <i/>
      </rPr>
      <t>(gut --&gt; liver)</t>
    </r>
    <r>
      <rPr/>
      <t xml:space="preserve">
2)  Hypophyseal  </t>
    </r>
    <r>
      <rPr>
        <i/>
      </rPr>
      <t>(hyopthalamus --&gt; anterior pituitary)</t>
    </r>
    <r>
      <rPr/>
      <t xml:space="preserve">
3)  Renal  </t>
    </r>
    <r>
      <rPr>
        <i/>
      </rPr>
      <t>(glomerulus -&gt; vasa recta)</t>
    </r>
  </si>
  <si>
    <t>Hematocrit</t>
  </si>
  <si>
    <t>a measure of how many Red Blood Cells are in blood, given as a percentage of total cells in blood.  Usually ~45%</t>
  </si>
  <si>
    <t>Hematopoietic Stem Cell</t>
  </si>
  <si>
    <t>Stem cell which can differentiate to create Red Blood Cells, White Blood Cells, and Platelets.</t>
  </si>
  <si>
    <t>Rh Factor</t>
  </si>
  <si>
    <t xml:space="preserve">Surface Protein expressed in red blood cells in the presence of allele called D. Leads to (+) or (-) blood type classifications. Dominant allele. </t>
  </si>
  <si>
    <r>
      <rPr/>
      <t xml:space="preserve">a shifting of the oxyhemoglobin curve to the right, indicating a </t>
    </r>
    <r>
      <rPr>
        <i/>
      </rPr>
      <t>lower affinity</t>
    </r>
    <r>
      <rPr/>
      <t xml:space="preserve"> of hemoglobin for oxygen so that oxygen can be transported from the RBC to tissues that need it. The Bohr Effect can be due to decreased pH and increasing the H+ concentration in the blood. H+ binds to hemoglobin allosterically and reduces affinity for oxygen. This allows more oxygen to be delivered to tissues that need it for aerobic production of ATP. Decreased pH can be caused by increased CO2 and lactic acid in blood. Right shift of curve can also be caused by increased temperature, and 2,3-bisphosphoglycerate (2,3-BPG).</t>
    </r>
  </si>
  <si>
    <t>Exercise</t>
  </si>
  <si>
    <t>Fetal Hemoglobin</t>
  </si>
  <si>
    <r>
      <rPr/>
      <t xml:space="preserve">(HbF) has </t>
    </r>
    <r>
      <rPr>
        <i/>
      </rPr>
      <t>higher affinity</t>
    </r>
    <r>
      <rPr/>
      <t xml:space="preserve"> for oxygen than </t>
    </r>
    <r>
      <rPr>
        <i/>
      </rPr>
      <t>adult</t>
    </r>
    <r>
      <rPr/>
      <t xml:space="preserve"> hemoglobin (HbA), in order to pull oxygen from mother's hemoglobin and onto fetal hemoglobin. Results in left shifted oxyhemoglobin dissociation curve</t>
    </r>
  </si>
  <si>
    <t>Immune</t>
  </si>
  <si>
    <t>Lysozyme</t>
  </si>
  <si>
    <t>Enzyme able to attack petidoglycan walls of gram positive bacteria. Found in nasal cavity, tears, and saliva</t>
  </si>
  <si>
    <t>Humoral Immunity</t>
  </si>
  <si>
    <t>Division of adaptive immunity that includes antibodies and B-cells which act within the blood rather than within cells.</t>
  </si>
  <si>
    <t>Thymus</t>
  </si>
  <si>
    <t>Gland that matures T-cells. Located between the lungs, just above the heart. Adults don't have</t>
  </si>
  <si>
    <t>Complement</t>
  </si>
  <si>
    <t>Proteins that nonspecifically will punch holes in the cell membranes of bacteria, making them osmotically unstable. Can use the classical pathway which requires antibody binding, or alternative pathway which doesn't)</t>
  </si>
  <si>
    <t>Interferon</t>
  </si>
  <si>
    <t>Proteins produced by cell upon viral infection to block cellular and viral protein production. Decrease permeability of cell membrane and upregulate MHC class 1 and class 2 molecules on cell surface to signal immune system. Responsible for malaise, tiredness, muscle soreness, and fever during viral infections.</t>
  </si>
  <si>
    <t>Major Histocompatibility Complex</t>
  </si>
  <si>
    <t>(MHC) binds to pathogenic peptides (antigens) and carries it to cell surface where it can be recognized by other immune cells. Produced by virally infected cells via interferons. Also produced by macrophages. MHC-1 is produced by all cells except RBC's and carries many proteins to cell surface; platelets also have MHC–1. When foreign proteins are presented, immune cells know that the presenting cell is infected and needs to be destroyed. Called endogenous pathway. MHC-2 are mainly displayed by professional antigen presenting cells like macrophages, dendritic cells, and some B-cells. Takes antigens from environment, processes them inside the cell, then displays them to activate the rest of the immune system. Called exogenous pathway.</t>
  </si>
  <si>
    <t>MHC I</t>
  </si>
  <si>
    <t>•  can present self OR non-self antigens
•  they are found in every cell of the body EXCEPT for red blood cells.
•  bind to CD8 Cells, aka cytotoxic T cells</t>
  </si>
  <si>
    <t>MHC II</t>
  </si>
  <si>
    <r>
      <rPr/>
      <t xml:space="preserve">•  only present </t>
    </r>
    <r>
      <rPr>
        <i/>
      </rPr>
      <t xml:space="preserve">non-self </t>
    </r>
    <r>
      <rPr/>
      <t xml:space="preserve">antigens
•  they are found on only </t>
    </r>
    <r>
      <rPr>
        <b/>
      </rPr>
      <t xml:space="preserve">Antigen-Presenting Cells (APC's)
</t>
    </r>
    <r>
      <rPr/>
      <t>•  bind to CD4 Cells, aka helper T cells</t>
    </r>
  </si>
  <si>
    <t>Pattern recognition receptors</t>
  </si>
  <si>
    <t>(PRR) able to recognize category of invaders (bateria, virus, fungus, parasite) in order to initiate appropriate cytokine response. These receptors are presented on macrophages and dendritic cells.</t>
  </si>
  <si>
    <t>Natural Killer Cells</t>
  </si>
  <si>
    <t>Detect and destroy cells with downregulated MHC; they basically poke holes in the cell's membrane, which prevents that cell from keeping a stable membrane potential and therefore it dies. Includes cancer cells and some virally infected cells</t>
  </si>
  <si>
    <t>Neutrophils</t>
  </si>
  <si>
    <t>Most abundant type of white blood cells in the body. They are quicker to respond than macrophages because they "come in hot with guns-a-blazing and ask questions later". Short lived (5 days). Dead neutrophils are responsible for formation of pus. Follow bacteria via chemotaxis and phagocytize them. Can also destroy opsonized cells.</t>
  </si>
  <si>
    <t>Granulocyte</t>
  </si>
  <si>
    <t>Eosinophils</t>
  </si>
  <si>
    <t>Release large amounts of histamine upon activation for inflammation. Contain bright, red-orange ganules in a typical histological stain.</t>
  </si>
  <si>
    <t>Histamine</t>
  </si>
  <si>
    <t xml:space="preserve">Released by Eosinophils and Basophils. Cause inflammation by inducing vasodilation and increased leakiness of blood vessels so additional immune cells can enter tissue. </t>
  </si>
  <si>
    <t>Basophils</t>
  </si>
  <si>
    <t>Have large, purple granules in a typical histological stain. Least populus leukocyte. Produce large amount of histamine in response to allergens. Closely related to mast cells.</t>
  </si>
  <si>
    <t>Plasma Cells
(Effector B-Cells)</t>
  </si>
  <si>
    <t>"antibody creating factories"</t>
  </si>
  <si>
    <t>Memory B Cells</t>
  </si>
  <si>
    <t>stick around longer than Plasma Cells; their main function is to make proliferation easier (more rapid and more prolonged proliferation) for the NEXT time you encounter a certain antigen</t>
  </si>
  <si>
    <t>Digestion</t>
  </si>
  <si>
    <r>
      <rPr>
        <b/>
      </rPr>
      <t xml:space="preserve">Salivary Amylase </t>
    </r>
    <r>
      <rPr>
        <b/>
        <i/>
      </rPr>
      <t>(ptyalin)</t>
    </r>
  </si>
  <si>
    <t>Enzyme in saliva capable of hydrolyzing starch into smaller sugars.</t>
  </si>
  <si>
    <t>Lipase</t>
  </si>
  <si>
    <t xml:space="preserve">Enzyme in saliva that catalyzes the hydrolysis of lipids. </t>
  </si>
  <si>
    <t>Epiglottis</t>
  </si>
  <si>
    <t>Cartilaginous structure that folds down to cover larynx during swallowing, so food doesn't enter and lead to choking.</t>
  </si>
  <si>
    <t>Peristalsis</t>
  </si>
  <si>
    <t>Involuntary, rhythmic contraction of smooth muscle that propels food down digestive tract. Can be reversed during emesis (vomiting) to move contents from the stomach, out the mouth.</t>
  </si>
  <si>
    <t>Stomach Anatomy</t>
  </si>
  <si>
    <t>Consists of the Fundus (top), Body (middle), Pylorus (bottom), and Antrum (exit). Lesser curvature is the inside curve, Greater Curvature is the outside curve. Rugae is the internal, folded lining of the stomach.</t>
  </si>
  <si>
    <t>Gastric Glands</t>
  </si>
  <si>
    <t>Dominant glands in the Fundus and Body. Stimulated by the Vagus Nerve of the Parasympathetic Nervous System. Contain three main cell types: Mucous Cells, Chief Cells, and Parietal Cells.</t>
  </si>
  <si>
    <t>Mucous Cells, Chief Cells, Parietal Cells</t>
  </si>
  <si>
    <t>Mucous Cells</t>
  </si>
  <si>
    <r>
      <rPr/>
      <t xml:space="preserve">secretes </t>
    </r>
    <r>
      <rPr>
        <i/>
      </rPr>
      <t>bicarbonate-rich mucous</t>
    </r>
    <r>
      <rPr/>
      <t xml:space="preserve"> that protects the inner lining of the stomach from the harshly acidic pH environment.</t>
    </r>
  </si>
  <si>
    <t>Chief Cells</t>
  </si>
  <si>
    <r>
      <rPr/>
      <t xml:space="preserve">secretes </t>
    </r>
    <r>
      <rPr>
        <i/>
      </rPr>
      <t>pepsinogen</t>
    </r>
    <r>
      <rPr/>
      <t xml:space="preserve"> in the stomach, the inactivated form of pepsin; digests proteins once the persinogen is activated by H+</t>
    </r>
  </si>
  <si>
    <t>Pepsin</t>
  </si>
  <si>
    <t xml:space="preserve">Enzyme produced from pepsinogen being cleaved by hydrogen ions in the stomach. Cleaves peptide bonds near aromatic amino acids, resulting in short, peptide fragments. Uniquely most active at low pH. </t>
  </si>
  <si>
    <t>Parietal Cells</t>
  </si>
  <si>
    <t>secretes HCl and intrinsic factor.  The HCl decreases pH so that the H+ ions can cleave pepsinogen into pepsin. The low pH also helps kill most harmful bacteria and denature proteins and break down some intramolecular bonds that hold food together. Intrinsic factor aids in the absorption of vitamin B12</t>
  </si>
  <si>
    <t>Gastric Glands
Intrinsic Factor</t>
  </si>
  <si>
    <t>Intrinsic Factor</t>
  </si>
  <si>
    <r>
      <rPr/>
      <t xml:space="preserve">Glycoprotein secreted by the </t>
    </r>
    <r>
      <rPr>
        <i/>
      </rPr>
      <t>parietal cells</t>
    </r>
    <r>
      <rPr/>
      <t xml:space="preserve"> in the gastric glands in the stomach. It is involved in the absorption of vitamin B12</t>
    </r>
  </si>
  <si>
    <t>G-Cells</t>
  </si>
  <si>
    <t>Cells in the pyloric glands of the stomach that secrete Gastrin</t>
  </si>
  <si>
    <t>Pyloric Glands
Gastrin</t>
  </si>
  <si>
    <t>Gastrin</t>
  </si>
  <si>
    <t>Peptide Hormone that induces the parietal cells in the stomach to secrete more HCl and also signals the stomach to contract. Secreted by G-cells</t>
  </si>
  <si>
    <t>Pyloric Glands</t>
  </si>
  <si>
    <t>Dominant glands in the Antrum and Pylorus sections of the stomach. Contain G-cells that secrete gastrin.</t>
  </si>
  <si>
    <t>Chyme</t>
  </si>
  <si>
    <t xml:space="preserve">Acidic, semifuild mixture in the stomach resulting from the digestion of solid food. </t>
  </si>
  <si>
    <t>Cardiac Sphincter</t>
  </si>
  <si>
    <t>Sphincter that controls the movement of the bolus from the esophagus into the stomach</t>
  </si>
  <si>
    <t>Pyloric Sphincter</t>
  </si>
  <si>
    <t>Sphincter that controls movement of chyme from the stomach to duodenum</t>
  </si>
  <si>
    <t>Small Intestine</t>
  </si>
  <si>
    <t>Responsible for continued digestion and absorption of nutrients. Approximately 7 meters long. Consists of three segments: Duodenum, Jejunum, and Ileum. The majority of chemical digestion takes place in the duodenum while the majority of absorption takes place in the jejunum and ileum.</t>
  </si>
  <si>
    <t>Duodenum</t>
  </si>
  <si>
    <t>Site of chemical digestion in the small intestine. Releases tons of enzymes such as brush border enzymes, secretin, and cholecystokinin.</t>
  </si>
  <si>
    <t>Brush Border Enzymes</t>
  </si>
  <si>
    <t>Enzymes present on the inside surface of cells lining the duodenum that are released in the presence of chyme. These enymes break down dimers and trimers of biomolecules into absorbable monomers. Include disaccharidases and peptidases</t>
  </si>
  <si>
    <t>Lack of Digestive Enzyme</t>
  </si>
  <si>
    <t>Intestines can't cleave disaccharaide for digestion. This increases osmolarity and pulls water into the intestines to form diarrhea. Bacteria in the small intestine are able to break down disaccharides, but result in methane gas as a biproduct, resulting in farts.</t>
  </si>
  <si>
    <t>Lactose Intolerance (Lactase deficiency)</t>
  </si>
  <si>
    <t>Bile</t>
  </si>
  <si>
    <t>Complex fluid of bile salts, pigments, and cholesterol. Produced by the liver and stored in the gallbladder before secretion into the small intestine.</t>
  </si>
  <si>
    <t>Bile Salts</t>
  </si>
  <si>
    <t>Have hydrophobic and hydrophilic regions to act as an emulsifier in the duodenum to allow fats and cholesterol to form micelles and giving access to pancreatic lipase digestion (a water soluble enzyme). The creation of micells increases surface area of fats for aided digestion by lipases. Formation of micelles is a form of mechanical digestion.</t>
  </si>
  <si>
    <t>Pancreatic Juices</t>
  </si>
  <si>
    <t xml:space="preserve">Secreted by pancreas into duodenum due to stimulation by cholecystokinin (CCK). Complex mixture of ezymes in bicarbonate-rich solution. This basic solution neutralizes chyme to allow for ideal pH for enzymatic digestion (most active around pH 8.5). Contains enzymes to digest carbohydrates, fats, and proteins. </t>
  </si>
  <si>
    <t>Acinar Cells</t>
  </si>
  <si>
    <t>Accessory Organs of Digestion</t>
  </si>
  <si>
    <t>Cells that make up the bulk of the pancreas and participate in its exocrine functions. Produce pancreatic juices.</t>
  </si>
  <si>
    <t>Pancreatic Enzymes</t>
  </si>
  <si>
    <t>Secreated by Acinar Cells.
Pancreatic Amylase: Digests carbohydrates.
Trypsinogen: Activated by Enteropeptidase (produced in Duodenum) to form trypsin, which then activates chymotrypsinogen. Procarboxypeptidases A and B to protein digestion.
Pacreatic Lipase: Breaks down fats into free fatty acids and glycerol</t>
  </si>
  <si>
    <t>Duodenal Papillae</t>
  </si>
  <si>
    <t>Secretion point of pancreatic juices into duodenum from pancreatic ducts.There is a major and a minor duodenal papilla.</t>
  </si>
  <si>
    <t>•  Regulates blood sugar via glyogenesis, glycogenolysis, gluconeogenesis, and the storage and release of fats. 
•  Converts Ammonia (waste product of amino acid metabolism) into Urea
•  Detoxifies chemicals such as drugs and alcohol
•  Produces Bile
•  Synthesizes albumin and clotting factors</t>
  </si>
  <si>
    <t>bilirubin</t>
  </si>
  <si>
    <t>Major pigment in Bile, which is the byproduct of the breakdown of hemoglobin. Inability to process or excrete bilirubin results in Jaundice.</t>
  </si>
  <si>
    <t>Jaundice</t>
  </si>
  <si>
    <t>Stores and concentrates bile. CCK stimulates the gallbladder to contract and push bile into the billiary tree, which merges with the pancreatic duct before entering the duodenum via the duodenal papillae. Gallbladder stones made of cholesterol or bilirubin can cause inflammation of the gallbladder and blockage of both the biliary tree and pancreatic ducts.</t>
  </si>
  <si>
    <t>Absorption and Defecation</t>
  </si>
  <si>
    <t>Villi</t>
  </si>
  <si>
    <t>Small, fingerlike projections from the epithelial lining of the small intestine. Each villus is covered in microvilli. This greatly increases surface area for absorption. Each villus contains a capillary bed for absorption of water soluble nutrients and small fatty acids into the blood and a lacteal to transport fats into the lymphatic system</t>
  </si>
  <si>
    <t>Lacteal</t>
  </si>
  <si>
    <r>
      <rPr/>
      <t xml:space="preserve">Lymphatic channel that takes up </t>
    </r>
    <r>
      <rPr>
        <i/>
      </rPr>
      <t>fats</t>
    </r>
    <r>
      <rPr/>
      <t xml:space="preserve"> in the form of milky fluid </t>
    </r>
    <r>
      <rPr>
        <i/>
      </rPr>
      <t>chylomicron</t>
    </r>
    <r>
      <rPr/>
      <t xml:space="preserve"> for transport into the lymphatic system. Located in the Villi.</t>
    </r>
  </si>
  <si>
    <t>villi
fats
absoprtion</t>
  </si>
  <si>
    <t>Hepatic Portal System</t>
  </si>
  <si>
    <t>Portal system in which blood first travels through capillaries in the villi of the small intestine to absorb nutrients, then again through the capillaries in the liver for nutrients to be processed and for toxins to be removed.</t>
  </si>
  <si>
    <t>Chylomicrons</t>
  </si>
  <si>
    <t>Packaged triglycerides and esterified cholesterol that gets transferred from the mucosal cells of the villi of the small intestine into the lacteal for insertion into the lymphatic system</t>
  </si>
  <si>
    <t>Fat Soluble Vitamins</t>
  </si>
  <si>
    <t>Vitamins A, D, E, and K. Easily dissolve into chylomicrons to enter body. Failure to digest or absorb fat may lead to deficiencies in fat soluble vitamins.</t>
  </si>
  <si>
    <t>Water Soluble Vitamins</t>
  </si>
  <si>
    <t xml:space="preserve">Vitamin B complexes and C. Absorb directly from small intestine into blood plasma. </t>
  </si>
  <si>
    <t>Cecum</t>
  </si>
  <si>
    <t xml:space="preserve">Outpocketing of the Large Intestine that accepts fluid exiting the small intestine through the ileocecal valve and is the site of attachment of the appendix. Home to many aerobic bacteria that produce a symbiotic relationship that helps produce vitamin K and biotin (vitamin B7). </t>
  </si>
  <si>
    <t>Appendix</t>
  </si>
  <si>
    <t xml:space="preserve">Originally thought to be vestigial, but now thought to aid in warding off bacterial infections and repopulating the large intestine with normal flora after diarrhea. </t>
  </si>
  <si>
    <t>Colon</t>
  </si>
  <si>
    <t>A part of the large intestine that's main function is to absorb water and salts from indigested material left over from the small intestine. Absorbs less water than the small intestine, but still aids in formation of feces. Too much or too little absorption causes constipation or diarrhea respectively.</t>
  </si>
  <si>
    <t>Large Intestine</t>
  </si>
  <si>
    <t>Internal and External Anal Sphincters</t>
  </si>
  <si>
    <t>Seperate the rectum from the outside. Internal sphincter is involuntary. External is voluntary.</t>
  </si>
  <si>
    <t>Excretory</t>
  </si>
  <si>
    <t>Renal</t>
  </si>
  <si>
    <t>Vasa Recta</t>
  </si>
  <si>
    <t>Capillaries that surround the loop of Henle as the second capillary be in the renal portal system (the first being the glomeruli)</t>
  </si>
  <si>
    <t>Bowman's Capsule</t>
  </si>
  <si>
    <t>Cuplike structure around glomerulus that leads to the proximal convoluted tubule.
•  It is the pressure difference in Bowman's Capsule that causes intitial filtration in the kidneys</t>
  </si>
  <si>
    <t>Detrusor Muscle</t>
  </si>
  <si>
    <t xml:space="preserve">Muscular lining of the bladder which contracts after stimulation from the parasympathetic nervous system. </t>
  </si>
  <si>
    <t>Micturition reflex</t>
  </si>
  <si>
    <t xml:space="preserve">When stretch receptors in bladder recognize that it is full, they fire parasympathetic neurons to the detrusor musccle and internal urethral sphincter causing them to contract and relax respectively. </t>
  </si>
  <si>
    <t>Starling Forces</t>
  </si>
  <si>
    <t xml:space="preserve">Forces that govern the movement of fluid into the Bowmen's Capsule from the Glomerulus. This is a result of the hydrostatic and oncotic forces of the Bowman's Space and Glomerulus capillaries. </t>
  </si>
  <si>
    <t>Countercurrent Multiplier System</t>
  </si>
  <si>
    <t>The system in which the Vasa Recta and Nephron flow in opposite directions, allowing more hypertonic blood (high osmolarity) to be exposed to the loop of Henle, allowing for maximum water absorption.</t>
  </si>
  <si>
    <t>Loop of Henle</t>
  </si>
  <si>
    <r>
      <rPr>
        <b/>
      </rPr>
      <t>Descending Loop</t>
    </r>
    <r>
      <rPr/>
      <t xml:space="preserve">: Only permeable to water. Water leaves the loop, creating an increasingly concentrated solution at the end of the loop.
</t>
    </r>
    <r>
      <rPr>
        <b/>
      </rPr>
      <t>Ascending Loop</t>
    </r>
    <r>
      <rPr/>
      <t>: Only permeable to salts. This allows the highly concentrated fluid at the end of the loop to be reabsorbed by the vasa recta, decreasing concentration by the time the fluid gets to the distal convoluted tubules.</t>
    </r>
  </si>
  <si>
    <t>Diluting Segment</t>
  </si>
  <si>
    <t>Thicker portion of the ascending loop of Henle with larger cells due to more mitochondria in these cells to facilitate active transport. These cells are pushing out salts against their concentration gradient, since the fluid inside the loop of Henle has become hypotonic compared to the interstitium. This is the only portion of the nephron that can produce urine more dilute than blood.</t>
  </si>
  <si>
    <t>Proximal Convoluted Tubule</t>
  </si>
  <si>
    <t>Proceeds the Bowmans Capsule. Amino Acids, Salts, Glucose, Water Soluble Vitamins reabsorbed into the Vasa Recta along with water. About 70% of the filtered sodium is reabsorbed here. H+, Urea, NH3,and K+ (aka "HUNK") are all secreted here.</t>
  </si>
  <si>
    <t>Distal Convoluted Tubule</t>
  </si>
  <si>
    <t>Responds to Aldosterone, which promotes sodium reabsorption. Water will follow the sodium, concentrating the urine and decreasing its volume. Waste products are also secreted here.</t>
  </si>
  <si>
    <t>Aldosterone</t>
  </si>
  <si>
    <t>Collecting Duct</t>
  </si>
  <si>
    <t xml:space="preserve">Final concentration of urine largely dependent on permability of collecting duct, which is affected by ADH and Aldosterone to increase water absorption and concentrate urine output. Water travels to Vasa Recta, where it reenters blood stream. </t>
  </si>
  <si>
    <t>Aldosterone, ADH</t>
  </si>
  <si>
    <t>Osmotic vs Oncotic Pressure</t>
  </si>
  <si>
    <t>Osmotic Pressure = "Sucking" pressure that draws water into blood
Oncotic Pressure = Osmotic Pressure specifically caused by Proteins</t>
  </si>
  <si>
    <t>Renal Bicarbonate Buffer System</t>
  </si>
  <si>
    <t xml:space="preserve">When pH is too high, kidneys can selectively excrete more bicarbonate and reabsorb more H+. When pH is too low, kidneys exctrete more H+ and reabsorb more bicarbonate. </t>
  </si>
  <si>
    <t>Innate Immune System</t>
  </si>
  <si>
    <t>Langerhans cells</t>
  </si>
  <si>
    <t>Special macrophages that reside within the stratum spinosum of the epidermis. Capable of presenting antigens to T-cells to activate the immune system.</t>
  </si>
  <si>
    <t>Musculoskeletal</t>
  </si>
  <si>
    <t>Muscles</t>
  </si>
  <si>
    <t>Red Fibers</t>
  </si>
  <si>
    <t>Slow twitch fibers, high myoglobin content and derive energy aerobically. Lots of Mitochondria</t>
  </si>
  <si>
    <t>Endocrine</t>
  </si>
  <si>
    <t>Islets of Langerhans</t>
  </si>
  <si>
    <t>Pancreatic bundles of cells that release hormones. Include alpha, beta, and delta cells, which release glucagon, insulin, and somatostatin respectively.</t>
  </si>
  <si>
    <t>Vagus Nerve</t>
  </si>
  <si>
    <t>Mostly Parasympathetic Nerve that slows down heart rate when activated. Originates in Medulla Oblongata.</t>
  </si>
  <si>
    <t>White Fibers</t>
  </si>
  <si>
    <t>Fast twitch fibers. Less myoglobin. Contract rapidly, but fatigue more quickly.</t>
  </si>
  <si>
    <t>Tropomyosin</t>
  </si>
  <si>
    <t>Protein that spirals around actin in muscles, covering the myosin binding sites.</t>
  </si>
  <si>
    <t>Troponin</t>
  </si>
  <si>
    <t>Protein on tropomyosin. Has a Ca2+ binding site. When activated by calcium binding, troponin causes tropomyosin to undergo conformational change, exposing myosin binding sites</t>
  </si>
  <si>
    <t>Myosin</t>
  </si>
  <si>
    <t xml:space="preserve">Motor protein in muscles. Binds to Actin filaments in the cocked position, with ADP + Pi bound. This happens only when actin filaments have exposed myosin binding sites after Ca2+ is bound to troponin. 
After myosin-actin binding, ADP + Pi dissociate from myosin, causing the power stroke. This contracts the sarcomere. ATP then binds to myosin, freeing it from actin. ATP is hydrolyzed to ADP + Pi, recocking the myosin (which is unbound from actin). </t>
  </si>
  <si>
    <t>Rigor Mortis</t>
  </si>
  <si>
    <t>Tetanus</t>
  </si>
  <si>
    <t xml:space="preserve">When muscle contracts do not get the chance to relax at all due to constant stimulation at a high frequency. E.g. after a tough workout, your muscles are still tense, even though you aren't flexing. </t>
  </si>
  <si>
    <t>Bones</t>
  </si>
  <si>
    <t>Harversion Systems</t>
  </si>
  <si>
    <t xml:space="preserve">Structural Unit of Bone, also called Osteons. Have Harversian and Volkmann's Canals (longitudinal and transverse canals) that allow blood vessels, nerves, and lymph vessels to maintain bone health. </t>
  </si>
  <si>
    <t>Endochondral Ossification</t>
  </si>
  <si>
    <t xml:space="preserve">Process of hardening cartilage into bone. Responsible for formation of most of the long bones of the body. </t>
  </si>
  <si>
    <t>Synovial Fluid</t>
  </si>
  <si>
    <t xml:space="preserve">Lubricates the movements of structures in the joint space. Secreted by soft tissue called the synovium, which is enclosed inside of the joint cavity by the synovial capsule. </t>
  </si>
  <si>
    <t>Flat Bones</t>
  </si>
  <si>
    <t>Contains red bone marrow, indicating that high RBC production occurs here; usually provide protective functions and are found in areas associated with little movement, such as skull bones, ribs, and vertebrae.</t>
  </si>
  <si>
    <t>Long Bones</t>
  </si>
  <si>
    <t xml:space="preserve">Contains yellow bone marrow, indicating that low RBC production occurs here; found in areas associated with physical movement such as the arms, legs, hands, and feet. </t>
  </si>
  <si>
    <t>Genetics</t>
  </si>
  <si>
    <t>Fundamental Concepts</t>
  </si>
  <si>
    <t>Penetrance</t>
  </si>
  <si>
    <r>
      <rPr/>
      <t xml:space="preserve">The proportion of individuals in the populations carrying an allele who actually express the phenotype. 
</t>
    </r>
    <r>
      <rPr>
        <i/>
      </rPr>
      <t xml:space="preserve">•  ex:  100% penetrance means that if you have the genes for being smart, then you'll </t>
    </r>
    <r>
      <rPr>
        <b/>
        <i/>
      </rPr>
      <t>definitely</t>
    </r>
    <r>
      <rPr>
        <i/>
      </rPr>
      <t xml:space="preserve"> be smart!  Less than 100% penetrance means that you may have the genes for being smart, but you may not actually be smart.</t>
    </r>
  </si>
  <si>
    <t>Expressivity</t>
  </si>
  <si>
    <r>
      <rPr/>
      <t xml:space="preserve">Is the </t>
    </r>
    <r>
      <rPr>
        <b/>
      </rPr>
      <t>degree</t>
    </r>
    <r>
      <rPr/>
      <t xml:space="preserve"> to which a certain penetrant gene is expressed. Different manifestations of the same genotype across the population. Constant expressivity means all individuals with a given genotype experience same phenotype. 
</t>
    </r>
    <r>
      <rPr>
        <i/>
      </rPr>
      <t>•  ex:  Constant expressivity means that if your genes for being smart manages to penetrate (show up as a trait), then your IQ is 120. Variable expressivity means that your IQ doesn't have to be 120, it could be somewhat lower or somewhat higher.</t>
    </r>
  </si>
  <si>
    <t>Mendel's First Law (Law of Segregation)</t>
  </si>
  <si>
    <t>Genes exist in alleles, of which each person has two of (one from each parent). Gametes only carry one allele due to separation during meiosis of the alleles. Only one allele will be fully expressed if two alleles are different, while one is silent (except for codominance and incomplete dominance)</t>
  </si>
  <si>
    <t>Mendel's Second Law (Law of Independent Assortment)</t>
  </si>
  <si>
    <t>Inheriting one gene does not affect the inheritance of another gene. This was later explained by recombination during meiosis. Problematic when linked genes were discovered.</t>
  </si>
  <si>
    <t>gene pool</t>
  </si>
  <si>
    <t>all of the alleles in a population</t>
  </si>
  <si>
    <t>Where are your mitochondria inherited from?</t>
  </si>
  <si>
    <t>from your mother</t>
  </si>
  <si>
    <t>Analytical Approaches in Genetics</t>
  </si>
  <si>
    <t>Hardy-Weinberg Equations</t>
  </si>
  <si>
    <t xml:space="preserve">•  p + q = 1
•  p^2 + 2pq + q^2 = 1
Equations show the frequency of alleles in a population and also the frequency of a given genotype or in the population. There will always be twice as many alleles as individuals in a population. </t>
  </si>
  <si>
    <t>Evolution</t>
  </si>
  <si>
    <t>Inclusive Fitness</t>
  </si>
  <si>
    <t>Measure of an organism's success in the population. Based on number of offspring, ability to support offspring, and ability of the offspring to support others. Promotes altruism since sacrificing oneself, commonly for offspring, can ensure passing of genes to future generations</t>
  </si>
  <si>
    <t>Altruism</t>
  </si>
  <si>
    <t>Punctuated Equilibrium</t>
  </si>
  <si>
    <t>Some species have "Explosions" of evolutionary change that occur in rapid bursts, rather than slowly over a long period of time.</t>
  </si>
  <si>
    <t>Polymorphism</t>
  </si>
  <si>
    <t xml:space="preserve">Natually occuring differences in form between members of the same population, such as light and dark coloration in the same species of butterfly. </t>
  </si>
  <si>
    <t>Adaptive Radiation</t>
  </si>
  <si>
    <t>Rapid rise of a number of different species from a common anscestor. These species differ as a result of geographic differences in habitat.</t>
  </si>
  <si>
    <t>Alternative Splicing</t>
  </si>
  <si>
    <t>different ways of cutting up the RNA and rejoining exon pieces make different isoforms of the final RNA products.</t>
  </si>
  <si>
    <t>Post-Transciptional Modifications</t>
  </si>
  <si>
    <t>Spliceosomes</t>
  </si>
  <si>
    <r>
      <rPr/>
      <t xml:space="preserve">are responsible for </t>
    </r>
    <r>
      <rPr>
        <b/>
      </rPr>
      <t xml:space="preserve">removing </t>
    </r>
    <r>
      <rPr>
        <b/>
        <i/>
      </rPr>
      <t>introns</t>
    </r>
    <r>
      <rPr>
        <i/>
      </rPr>
      <t xml:space="preserve"> </t>
    </r>
    <r>
      <rPr/>
      <t>from pre-</t>
    </r>
    <r>
      <rPr>
        <i/>
      </rPr>
      <t>mRNA</t>
    </r>
    <r>
      <rPr/>
      <t xml:space="preserve"> after it is synthesized. Different isoforms of a gene are a result of alternative splicing. </t>
    </r>
  </si>
  <si>
    <t>• post-transcriptional modifications
• alternative splicing
• introns
• exons</t>
  </si>
  <si>
    <t>Start Codons</t>
  </si>
  <si>
    <r>
      <rPr/>
      <t xml:space="preserve">The ribosome begins translation at the RNA sequence containing AUG (which codes for the amino acid </t>
    </r>
    <r>
      <rPr>
        <b/>
      </rPr>
      <t>Methionine</t>
    </r>
    <r>
      <rPr/>
      <t>)</t>
    </r>
    <r>
      <rPr>
        <b/>
      </rPr>
      <t xml:space="preserve">
</t>
    </r>
    <r>
      <rPr>
        <i/>
      </rPr>
      <t xml:space="preserve">mnemonic:  the classroom </t>
    </r>
    <r>
      <rPr>
        <b/>
        <i/>
      </rPr>
      <t xml:space="preserve">met </t>
    </r>
    <r>
      <rPr>
        <i/>
      </rPr>
      <t xml:space="preserve">in </t>
    </r>
    <r>
      <rPr>
        <b/>
        <i/>
      </rPr>
      <t>AUG</t>
    </r>
    <r>
      <rPr>
        <i/>
      </rPr>
      <t>ust</t>
    </r>
  </si>
  <si>
    <t>amino acids</t>
  </si>
  <si>
    <t>Stop Codons</t>
  </si>
  <si>
    <r>
      <rPr/>
      <t xml:space="preserve">When the ribosome encounters any of these 3 RNA sequences during translation, it falls off the mRNA and translation ends.
•  UAA
•  UGA
•  UAG
</t>
    </r>
    <r>
      <rPr>
        <i/>
      </rPr>
      <t xml:space="preserve">mnemonic:
</t>
    </r>
    <r>
      <rPr>
        <b/>
        <i/>
      </rPr>
      <t>U</t>
    </r>
    <r>
      <rPr>
        <i/>
      </rPr>
      <t xml:space="preserve"> </t>
    </r>
    <r>
      <rPr>
        <b/>
        <i/>
      </rPr>
      <t>A</t>
    </r>
    <r>
      <rPr>
        <i/>
      </rPr>
      <t xml:space="preserve">re </t>
    </r>
    <r>
      <rPr>
        <b/>
        <i/>
      </rPr>
      <t>A</t>
    </r>
    <r>
      <rPr>
        <i/>
      </rPr>
      <t xml:space="preserve">nnoying
</t>
    </r>
    <r>
      <rPr>
        <b/>
        <i/>
      </rPr>
      <t>U</t>
    </r>
    <r>
      <rPr>
        <i/>
      </rPr>
      <t xml:space="preserve"> </t>
    </r>
    <r>
      <rPr>
        <b/>
        <i/>
      </rPr>
      <t>G</t>
    </r>
    <r>
      <rPr>
        <i/>
      </rPr>
      <t xml:space="preserve">o </t>
    </r>
    <r>
      <rPr>
        <b/>
        <i/>
      </rPr>
      <t>A</t>
    </r>
    <r>
      <rPr>
        <i/>
      </rPr>
      <t xml:space="preserve">way
</t>
    </r>
    <r>
      <rPr>
        <b/>
        <i/>
      </rPr>
      <t>U</t>
    </r>
    <r>
      <rPr>
        <i/>
      </rPr>
      <t xml:space="preserve"> </t>
    </r>
    <r>
      <rPr>
        <b/>
        <i/>
      </rPr>
      <t>A</t>
    </r>
    <r>
      <rPr>
        <i/>
      </rPr>
      <t xml:space="preserve">re </t>
    </r>
    <r>
      <rPr>
        <b/>
        <i/>
      </rPr>
      <t>G</t>
    </r>
    <r>
      <rPr>
        <i/>
      </rPr>
      <t>one</t>
    </r>
  </si>
  <si>
    <t>p53</t>
  </si>
  <si>
    <r>
      <rPr/>
      <t xml:space="preserve">is the classic example of a </t>
    </r>
    <r>
      <rPr>
        <b/>
      </rPr>
      <t>tumor suppressor</t>
    </r>
    <r>
      <rPr/>
      <t>. Tumor suppressors are "good" because they are involved in slowing down or controlling cell division when they are cancerous. In other words, if the cancer-producing oncogene is the "bad guy" gene, then tumor suppressors are the "good" genes. If something happens to p53 that causes it to no longer function, then a cell may become cancerous</t>
    </r>
  </si>
  <si>
    <t>Mitosis</t>
  </si>
  <si>
    <r>
      <rPr>
        <b/>
        <i/>
      </rPr>
      <t>Open</t>
    </r>
    <r>
      <rPr>
        <b/>
      </rPr>
      <t xml:space="preserve"> Mitosis</t>
    </r>
  </si>
  <si>
    <r>
      <rPr/>
      <t xml:space="preserve">mitosis that occurs in the cytoplasm </t>
    </r>
    <r>
      <rPr>
        <i/>
      </rPr>
      <t>because the nuclear envelope has degraded</t>
    </r>
  </si>
  <si>
    <r>
      <rPr>
        <b/>
        <i/>
      </rPr>
      <t>Closed</t>
    </r>
    <r>
      <rPr>
        <b/>
      </rPr>
      <t xml:space="preserve"> Mitosis</t>
    </r>
  </si>
  <si>
    <r>
      <rPr/>
      <t xml:space="preserve">mitosis that occurs in the nucleus </t>
    </r>
    <r>
      <rPr>
        <i/>
      </rPr>
      <t>that occurs in some unicellular eukaryotes</t>
    </r>
  </si>
  <si>
    <t>DNA techniques</t>
  </si>
  <si>
    <r>
      <rPr>
        <b/>
        <i/>
      </rPr>
      <t>Taq</t>
    </r>
    <r>
      <rPr>
        <b/>
      </rPr>
      <t xml:space="preserve"> polyermase</t>
    </r>
  </si>
  <si>
    <t>used in PCR</t>
  </si>
  <si>
    <r>
      <rPr>
        <b/>
        <i/>
      </rPr>
      <t>Southern</t>
    </r>
    <r>
      <rPr>
        <b/>
        <i val="0"/>
      </rPr>
      <t xml:space="preserve"> Blot</t>
    </r>
  </si>
  <si>
    <t>used to analyze DNA</t>
  </si>
  <si>
    <t>RNA techniques</t>
  </si>
  <si>
    <r>
      <rPr>
        <b/>
        <i/>
      </rPr>
      <t>Northern</t>
    </r>
    <r>
      <rPr>
        <b/>
      </rPr>
      <t xml:space="preserve"> Blot</t>
    </r>
  </si>
  <si>
    <t>used to analyze RNA</t>
  </si>
  <si>
    <t>Protein Isolation</t>
  </si>
  <si>
    <r>
      <rPr>
        <b/>
        <i/>
      </rPr>
      <t>Western</t>
    </r>
    <r>
      <rPr>
        <b/>
      </rPr>
      <t xml:space="preserve"> Blot</t>
    </r>
  </si>
  <si>
    <t>used to analyze Proteins (and anything associated with proteins such as posttranslational modificaiton of proteins via histone acetylation)</t>
  </si>
  <si>
    <t>Phagocytosis</t>
  </si>
  <si>
    <t>Phagolysosome</t>
  </si>
  <si>
    <r>
      <rPr/>
      <t xml:space="preserve">when a macrophage ingest a foreign material, the material initially becomes trapped in a phagosome. The phagosome then fuses with a lysosome to form a </t>
    </r>
    <r>
      <rPr>
        <b/>
      </rPr>
      <t>phagolysosome</t>
    </r>
    <r>
      <rPr/>
      <t xml:space="preserve">. Inside the phagolysosome, enzymes digest the foreign object. </t>
    </r>
  </si>
  <si>
    <t>lysosome
macrophage</t>
  </si>
  <si>
    <t>Co-dominance</t>
  </si>
  <si>
    <r>
      <rPr/>
      <t xml:space="preserve">when two phenotypes are </t>
    </r>
    <r>
      <rPr>
        <i/>
      </rPr>
      <t xml:space="preserve">simultaneously </t>
    </r>
    <r>
      <rPr/>
      <t xml:space="preserve">expressed
</t>
    </r>
    <r>
      <rPr>
        <i/>
      </rPr>
      <t>•  ex: blood type antigens: Type AB blood expresses both the A and B receptors simulataneously and is thus an example of codominance</t>
    </r>
  </si>
  <si>
    <t>blood types</t>
  </si>
  <si>
    <t>Incomplete Dominance</t>
  </si>
  <si>
    <r>
      <rPr/>
      <t xml:space="preserve">when there is a </t>
    </r>
    <r>
      <rPr>
        <i/>
      </rPr>
      <t>mixing</t>
    </r>
    <r>
      <rPr/>
      <t xml:space="preserve"> (or in between) of two phenotypes
</t>
    </r>
    <r>
      <rPr>
        <i/>
      </rPr>
      <t>•  ex:  red flower + white flower = pink flower
•  ex:  tall + short = medium height</t>
    </r>
  </si>
  <si>
    <t>skin color</t>
  </si>
  <si>
    <t>Aspartate Transanimase</t>
  </si>
  <si>
    <t>enzyme that transfers an amino group to α-ketoglutarate to form Glutamate and Oxaloacetate</t>
  </si>
  <si>
    <t>Krebs Cycle
Malate-Aspartate Shuttle</t>
  </si>
  <si>
    <t>2,4-dinitrophenol (DNP)</t>
  </si>
  <si>
    <r>
      <rPr/>
      <t xml:space="preserve">a lethal uncoupling agent that binds protons in the intermembrane space and transfers them across the inner mitochondrial membrane, </t>
    </r>
    <r>
      <rPr>
        <i/>
      </rPr>
      <t xml:space="preserve">thus </t>
    </r>
    <r>
      <rPr>
        <b/>
        <i/>
      </rPr>
      <t>dissapating the proton gradient</t>
    </r>
    <r>
      <rPr>
        <i/>
      </rPr>
      <t xml:space="preserve"> and blocking ATP synthesis from occuring</t>
    </r>
    <r>
      <rPr/>
      <t xml:space="preserve"> because protons will not cross down its concentration gradient to power ATP Synthase.</t>
    </r>
  </si>
  <si>
    <t>Electron Transport Chain
Oxidative Phosphorylation</t>
  </si>
  <si>
    <t>Pentose Phosphate Pathway</t>
  </si>
  <si>
    <r>
      <rPr>
        <b/>
      </rPr>
      <t>primary purpose is to regenerate NADPH</t>
    </r>
    <r>
      <rPr>
        <u/>
      </rPr>
      <t>,</t>
    </r>
    <r>
      <rPr/>
      <t xml:space="preserve"> which is used as a reducing equivalent with glutathione for biosynthesis. Occurs in the cytoplasm. Rate limiting enzyme is </t>
    </r>
    <r>
      <rPr>
        <b/>
      </rPr>
      <t>glucose-6-phosphate dehydrogenase</t>
    </r>
    <r>
      <rPr/>
      <t>, which is inactivated by NADP+ and insulin. Inhibited by sufficient levels of NADPH of course</t>
    </r>
  </si>
  <si>
    <t>cytochrome p450</t>
  </si>
  <si>
    <r>
      <rPr/>
      <t xml:space="preserve">enzyme used in </t>
    </r>
    <r>
      <rPr>
        <b/>
      </rPr>
      <t>drug</t>
    </r>
    <r>
      <rPr/>
      <t xml:space="preserve"> </t>
    </r>
    <r>
      <rPr>
        <b/>
      </rPr>
      <t>detoxification</t>
    </r>
    <r>
      <rPr/>
      <t xml:space="preserve"> in the liver; sometimes coincidentally it can also inadvertently activate carcinogenic compounds that are not otherwise harmful</t>
    </r>
  </si>
  <si>
    <t>liver
drug detoxifcation</t>
  </si>
  <si>
    <t>Heterozygote Advantage</t>
  </si>
  <si>
    <r>
      <rPr/>
      <t xml:space="preserve">the tendency for a carrier of a dangerous condition to have a survival advantage
</t>
    </r>
    <r>
      <rPr>
        <i/>
      </rPr>
      <t>(e.g. heterozygotes for sickle cell anemia are protected against malaria)</t>
    </r>
  </si>
  <si>
    <t>Binary Fission</t>
  </si>
  <si>
    <r>
      <rPr/>
      <t xml:space="preserve">the process of cell replication by prokaryotes </t>
    </r>
    <r>
      <rPr>
        <i/>
      </rPr>
      <t xml:space="preserve">(bacteria such as E.coli) </t>
    </r>
    <r>
      <rPr/>
      <t>where the new copy of DNA is attacted to the cell membrane and then the cell splits in half between the two copies of DNA</t>
    </r>
  </si>
  <si>
    <t>Natural Selection</t>
  </si>
  <si>
    <t>Directional Selection</t>
  </si>
  <si>
    <r>
      <rPr/>
      <t xml:space="preserve">occurs when individuals with </t>
    </r>
    <r>
      <rPr>
        <i/>
      </rPr>
      <t>only a certain</t>
    </r>
    <r>
      <rPr/>
      <t xml:space="preserve"> </t>
    </r>
    <r>
      <rPr>
        <i/>
      </rPr>
      <t>more extreme</t>
    </r>
    <r>
      <rPr/>
      <t xml:space="preserve"> form of a trait has greater fitness than an individual with an average form of the trait
</t>
    </r>
    <r>
      <rPr>
        <i/>
      </rPr>
      <t>(e.g. dark color moths have better advantage because of camoflauge than light color moths and are thus more fit for survival)</t>
    </r>
  </si>
  <si>
    <t>Stablizing Selection</t>
  </si>
  <si>
    <r>
      <rPr/>
      <t xml:space="preserve">occurs when individuals with </t>
    </r>
    <r>
      <rPr>
        <i/>
      </rPr>
      <t>the average form</t>
    </r>
    <r>
      <rPr/>
      <t xml:space="preserve"> of a trait have the highest fitness
</t>
    </r>
    <r>
      <rPr>
        <i/>
      </rPr>
      <t>(e.g. when laying a medium number of eggs is better than: laying too little eggs--not enough to ensure survival of generations, or too many eggs---too many offpsring to feed with scarce resources)</t>
    </r>
  </si>
  <si>
    <t>Disruptive Selection</t>
  </si>
  <si>
    <r>
      <rPr/>
      <t xml:space="preserve">occurs when individuals with </t>
    </r>
    <r>
      <rPr>
        <i/>
      </rPr>
      <t xml:space="preserve">either extreme </t>
    </r>
    <r>
      <rPr/>
      <t xml:space="preserve">variation of a trait have greater fitness than the individual with the average form of the trait 
</t>
    </r>
    <r>
      <rPr>
        <i/>
      </rPr>
      <t>(e.g. small fish and large fish have better fit than medium sized fish because small are faster to run away and large are better fighters)</t>
    </r>
  </si>
  <si>
    <t>Divergent evolution</t>
  </si>
  <si>
    <r>
      <rPr/>
      <t xml:space="preserve">two or more species </t>
    </r>
    <r>
      <rPr>
        <i/>
      </rPr>
      <t>diverge</t>
    </r>
    <r>
      <rPr/>
      <t xml:space="preserve"> </t>
    </r>
    <r>
      <rPr>
        <b/>
      </rPr>
      <t>from a common ancestor</t>
    </r>
    <r>
      <rPr/>
      <t xml:space="preserve"> 
</t>
    </r>
    <r>
      <rPr>
        <i/>
      </rPr>
      <t xml:space="preserve">(e.g. dog, wolf, and fox; elephant and whooly mammoth)
</t>
    </r>
    <r>
      <rPr>
        <i/>
        <sz val="9.0"/>
      </rPr>
      <t>- hint: to "diverge" means to separate from the same point</t>
    </r>
  </si>
  <si>
    <t>Convergent evolution</t>
  </si>
  <si>
    <r>
      <rPr/>
      <t xml:space="preserve">two or more species </t>
    </r>
    <r>
      <rPr>
        <i/>
      </rPr>
      <t>share</t>
    </r>
    <r>
      <rPr/>
      <t xml:space="preserve"> </t>
    </r>
    <r>
      <rPr>
        <i/>
      </rPr>
      <t>traits</t>
    </r>
    <r>
      <rPr/>
      <t xml:space="preserve"> </t>
    </r>
    <r>
      <rPr>
        <i/>
      </rPr>
      <t xml:space="preserve">but are </t>
    </r>
    <r>
      <rPr>
        <b/>
        <i/>
      </rPr>
      <t>NOT</t>
    </r>
    <r>
      <rPr>
        <i/>
      </rPr>
      <t xml:space="preserve"> due to a common ancester.
(e.g. birds, bats, and butterflys share the similar trait of wings but they do not share a common ancestor)
</t>
    </r>
    <r>
      <rPr>
        <i/>
        <sz val="9.0"/>
      </rPr>
      <t>- hint: things that "converge" mean that they are coming closer together even though they never touch</t>
    </r>
  </si>
  <si>
    <r>
      <rPr>
        <b/>
      </rPr>
      <t>Gram-</t>
    </r>
    <r>
      <rPr>
        <b/>
        <i/>
      </rPr>
      <t>Positive</t>
    </r>
    <r>
      <rPr>
        <b/>
      </rPr>
      <t xml:space="preserve"> Cell Walls</t>
    </r>
  </si>
  <si>
    <t>•  dyes purple
•  contain a THICK peptidoglycan layer</t>
  </si>
  <si>
    <r>
      <rPr>
        <b/>
      </rPr>
      <t>Gram-</t>
    </r>
    <r>
      <rPr>
        <b/>
        <i/>
      </rPr>
      <t>Negative</t>
    </r>
    <r>
      <rPr>
        <b/>
      </rPr>
      <t xml:space="preserve"> Cell Walls</t>
    </r>
  </si>
  <si>
    <r>
      <rPr/>
      <t xml:space="preserve">•  dyes pink
•  contain a </t>
    </r>
    <r>
      <rPr>
        <i/>
      </rPr>
      <t>thinner</t>
    </r>
    <r>
      <rPr/>
      <t xml:space="preserve"> peptidoglycan layer
•   has a </t>
    </r>
    <r>
      <rPr>
        <b/>
        <i/>
      </rPr>
      <t>lipopolysaccharide layer</t>
    </r>
    <r>
      <rPr/>
      <t xml:space="preserve">, that can can set off an </t>
    </r>
    <r>
      <rPr>
        <b/>
      </rPr>
      <t>immune response</t>
    </r>
  </si>
  <si>
    <t>immune system</t>
  </si>
  <si>
    <t>Obligate Aerobes</t>
  </si>
  <si>
    <t>need oxygen in order to live
•  "obligated to be only aerobic"</t>
  </si>
  <si>
    <t>Obligate Anaerobes</t>
  </si>
  <si>
    <t>are killed in the presence of oxygen
•  "obligated to be only anaerobic"</t>
  </si>
  <si>
    <t>Facultative Anaerobes</t>
  </si>
  <si>
    <r>
      <rPr/>
      <t xml:space="preserve">do not necessarily </t>
    </r>
    <r>
      <rPr>
        <i/>
      </rPr>
      <t>need</t>
    </r>
    <r>
      <rPr/>
      <t xml:space="preserve"> oxygen, but they can grow </t>
    </r>
    <r>
      <rPr>
        <i/>
      </rPr>
      <t>better</t>
    </r>
    <r>
      <rPr>
        <b/>
        <i/>
      </rPr>
      <t xml:space="preserve"> </t>
    </r>
    <r>
      <rPr/>
      <t xml:space="preserve">if oxygen is present
•  "anaerobics but life is </t>
    </r>
    <r>
      <rPr>
        <b/>
      </rPr>
      <t>facilitated</t>
    </r>
    <r>
      <rPr/>
      <t xml:space="preserve"> by being aerobic"</t>
    </r>
  </si>
  <si>
    <t>Aerotolerant Anaerobes</t>
  </si>
  <si>
    <t>can live without oxygen and ignore oxygen regarless whether it is present or not
•  "anaerobics that can tolerate oyxgen"</t>
  </si>
  <si>
    <t>Ribozyme</t>
  </si>
  <si>
    <r>
      <rPr/>
      <t xml:space="preserve">an </t>
    </r>
    <r>
      <rPr>
        <i/>
      </rPr>
      <t>RNA</t>
    </r>
    <r>
      <rPr/>
      <t xml:space="preserve"> molecule that is capable of catalyzing reactions. It is composed of RNA and is therefore susceptible to phosphodiesterases since it has phosphodiester bonds in the ribose phosphate backbond</t>
    </r>
  </si>
  <si>
    <t>•  rRNA
•  ribsome</t>
  </si>
  <si>
    <t>Organogenesis</t>
  </si>
  <si>
    <t>weeks 4-9 of prenatal development where production and development of the organs begin. Chemical or radiation exposure during this time is more likely to cause abnormalities that compromise viability of the embryo</t>
  </si>
  <si>
    <t>Genetics of Prokaryotic Cells</t>
  </si>
  <si>
    <t>Transformation</t>
  </si>
  <si>
    <r>
      <rPr/>
      <t>occurs when a bacterium acquires a piece of genetic material</t>
    </r>
    <r>
      <rPr>
        <b/>
      </rPr>
      <t xml:space="preserve"> from the environment</t>
    </r>
    <r>
      <rPr/>
      <t xml:space="preserve"> and integrates that piece of genetic material into the host cell genome. This is a common method by which </t>
    </r>
    <r>
      <rPr>
        <b/>
      </rPr>
      <t>antibiotic resistance</t>
    </r>
    <r>
      <rPr/>
      <t xml:space="preserve"> can be acquired</t>
    </r>
  </si>
  <si>
    <t>antibiotic resistance</t>
  </si>
  <si>
    <t>Transduction</t>
  </si>
  <si>
    <r>
      <rPr/>
      <t xml:space="preserve">occurs when a bacteriophage acquires genetic information </t>
    </r>
    <r>
      <rPr>
        <b/>
      </rPr>
      <t>from a host cell</t>
    </r>
    <r>
      <rPr/>
      <t>. Sometimes, when the new virions are assembled in a host cell, some of the genetic material from the host cell is packaged along with the viral genetic material. Then, the bacteriophage infects another bacterium, resulting in transfer of bacterial genetic material.</t>
    </r>
  </si>
  <si>
    <t>Conjugation</t>
  </si>
  <si>
    <r>
      <rPr/>
      <t xml:space="preserve">is the bacterial form of </t>
    </r>
    <r>
      <rPr>
        <b/>
      </rPr>
      <t>MATING</t>
    </r>
    <r>
      <rPr/>
      <t xml:space="preserve"> (sexual reproduction). It involves two cells forming a cytoplasmic bridge between them that allows for the transfer of genetic material. The transfer is </t>
    </r>
    <r>
      <rPr>
        <i/>
      </rPr>
      <t>ONE-way</t>
    </r>
    <r>
      <rPr/>
      <t xml:space="preserve">, from the donor male (+) to the recipient female (–). The bridge is made from appendages called </t>
    </r>
    <r>
      <rPr>
        <b/>
      </rPr>
      <t>sex pili</t>
    </r>
    <r>
      <rPr/>
      <t xml:space="preserve"> that are found on the donor male. To form the pilus, bacteria must contain plasmids known as </t>
    </r>
    <r>
      <rPr>
        <b/>
      </rPr>
      <t>sex factors</t>
    </r>
    <r>
      <rPr/>
      <t>.</t>
    </r>
  </si>
  <si>
    <t>AAMC sample test</t>
  </si>
  <si>
    <t>#5</t>
  </si>
  <si>
    <t>Transcription
(in eukaryotes)</t>
  </si>
  <si>
    <r>
      <rPr/>
      <t xml:space="preserve">3 </t>
    </r>
    <r>
      <rPr>
        <b/>
      </rPr>
      <t>Post-</t>
    </r>
    <r>
      <rPr/>
      <t xml:space="preserve">
</t>
    </r>
    <r>
      <rPr>
        <b/>
      </rPr>
      <t>Transcriptional Modifications</t>
    </r>
    <r>
      <rPr/>
      <t xml:space="preserve"> done to pre-mRNA in Eukaryotes</t>
    </r>
  </si>
  <si>
    <t>Splicing</t>
  </si>
  <si>
    <r>
      <rPr/>
      <t xml:space="preserve">occurs ONLY in </t>
    </r>
    <r>
      <rPr>
        <b/>
        <i/>
      </rPr>
      <t>eukaryotes</t>
    </r>
    <r>
      <rPr>
        <i/>
      </rPr>
      <t xml:space="preserve">. </t>
    </r>
    <r>
      <rPr/>
      <t xml:space="preserve">Splicing is the 1st of the 3 post-transciptional modifications that occur to the pre-mRNA before it becomes </t>
    </r>
    <r>
      <rPr>
        <i/>
      </rPr>
      <t>mature</t>
    </r>
    <r>
      <rPr/>
      <t xml:space="preserve"> mRNA to exit the nucleus.
During splicing, introns are removed and the remaining pieces (exons) are joined together to form the mature mRNA from the pre-mRNA that was initially transcribed from the DNA; this process is done by </t>
    </r>
    <r>
      <rPr>
        <b/>
      </rPr>
      <t>Spliceosomes</t>
    </r>
    <r>
      <rPr/>
      <t>.</t>
    </r>
  </si>
  <si>
    <r>
      <rPr>
        <i/>
        <color rgb="FF4A86E8"/>
        <sz val="9.0"/>
        <u/>
      </rPr>
      <t xml:space="preserve">https://www.khanacademy.org/test-prep/mcat/biomolecules/dna/v/transcription-and-mrna-processing
</t>
    </r>
    <r>
      <rPr>
        <i/>
        <sz val="8.0"/>
      </rPr>
      <t xml:space="preserve">
•  introns
•  exons</t>
    </r>
  </si>
  <si>
    <r>
      <rPr/>
      <t xml:space="preserve">3 </t>
    </r>
    <r>
      <rPr>
        <b/>
      </rPr>
      <t>Post-</t>
    </r>
    <r>
      <rPr/>
      <t xml:space="preserve">
</t>
    </r>
    <r>
      <rPr>
        <b/>
      </rPr>
      <t>Transcriptional Modifications</t>
    </r>
    <r>
      <rPr/>
      <t xml:space="preserve"> done to pre-mRNA in Eukaryotes</t>
    </r>
  </si>
  <si>
    <t>mRNA 5' G Cap</t>
  </si>
  <si>
    <r>
      <rPr/>
      <t xml:space="preserve">After splicing occurs, a </t>
    </r>
    <r>
      <rPr>
        <b/>
      </rPr>
      <t>Guanine</t>
    </r>
    <r>
      <rPr/>
      <t xml:space="preserve"> is added on the </t>
    </r>
    <r>
      <rPr>
        <b/>
      </rPr>
      <t>5' end</t>
    </r>
    <r>
      <rPr/>
      <t xml:space="preserve"> of the pre-mRNA. Now, the "pre-mRNA" is finished with any post-transcriptional modifications and is refered to as mature "mRNA".
•  This protects the mRNA from degrative enzymes as it travels from the nucleus to the cytoplasm.</t>
    </r>
  </si>
  <si>
    <t>https://www.khanacademy.org/test-prep/mcat/biomolecules/dna/v/transcription-and-mrna-processing</t>
  </si>
  <si>
    <r>
      <rPr/>
      <t xml:space="preserve">3 </t>
    </r>
    <r>
      <rPr>
        <b/>
      </rPr>
      <t>Post-</t>
    </r>
    <r>
      <rPr/>
      <t xml:space="preserve">
</t>
    </r>
    <r>
      <rPr>
        <b/>
      </rPr>
      <t>Transcriptional Modifications</t>
    </r>
    <r>
      <rPr/>
      <t xml:space="preserve"> done to pre-mRNA in Eukaryotes</t>
    </r>
  </si>
  <si>
    <t>mRNA 3' poly-A tail</t>
  </si>
  <si>
    <r>
      <rPr/>
      <t xml:space="preserve">After splicing occurs, a shit load (200+) of </t>
    </r>
    <r>
      <rPr>
        <b/>
      </rPr>
      <t>Adenosines</t>
    </r>
    <r>
      <rPr/>
      <t xml:space="preserve"> are added on the </t>
    </r>
    <r>
      <rPr>
        <b/>
      </rPr>
      <t xml:space="preserve">3' end </t>
    </r>
    <r>
      <rPr/>
      <t>of the pre-mRNA. (hence that's why it's called poly-</t>
    </r>
    <r>
      <rPr>
        <b/>
      </rPr>
      <t>A</t>
    </r>
    <r>
      <rPr/>
      <t>)</t>
    </r>
    <r>
      <rPr>
        <b/>
      </rPr>
      <t xml:space="preserve"> </t>
    </r>
    <r>
      <rPr/>
      <t>; Now, the "pre-mRNA" is finished with any post-transcriptional modifications and is refered to as mature "mRNA".
•  This protects the mRNA from degrative enzymes as it travels from the nucleus to the cytoplasm.</t>
    </r>
  </si>
  <si>
    <t>#14</t>
  </si>
  <si>
    <t>Transcription
(in prokaryotes)</t>
  </si>
  <si>
    <t>Prokaryotic gene expression</t>
  </si>
  <si>
    <t>What is the difference between prokaryotic mRNA and eukaryotic mRNA, regarding post-transcriptional modification?</t>
  </si>
  <si>
    <r>
      <rPr/>
      <t xml:space="preserve">Prokaryotic mRNA requires NO additional processing, unlike eukarotic mRNA </t>
    </r>
    <r>
      <rPr>
        <b/>
        <i/>
      </rPr>
      <t>(aka, splicing, addition of 5' Guanine Cap, and addition of 3' PolyAdenosine Tail do NOT occur in prokaryotes)</t>
    </r>
    <r>
      <rPr>
        <b/>
      </rPr>
      <t>.</t>
    </r>
    <r>
      <rPr/>
      <t xml:space="preserve"> 
Because transcription in prokaryotes occurs in the cytoplasm (as opposed to in the nucleus for eukaryotes), the prokaryotic ribosomes are allowed to bind to the mRNA and begin translation even before transcription is complete.  </t>
    </r>
  </si>
  <si>
    <t>#29</t>
  </si>
  <si>
    <r>
      <rPr>
        <b/>
      </rPr>
      <t xml:space="preserve">Why might there be an initial </t>
    </r>
    <r>
      <rPr>
        <b/>
        <i/>
      </rPr>
      <t xml:space="preserve">lag in bacterial colony growth before increasing growth, </t>
    </r>
    <r>
      <rPr>
        <b/>
      </rPr>
      <t>after there is a change to their environment, such as the addition of a new polysaccharide?</t>
    </r>
  </si>
  <si>
    <t>the lag may to due to a period in which bacteria are regulating their gene expression (of enzymes). The regulation of gene expression is one method by which bacteria respond to changes in their environment, in this case the new addition of something that would aid in their growth. Before this addition, the bacteria lacked any enzymes to facilitate this growth because the genes for these enzymes were not yet expressed. However upon addition to a new polysaccharide to their environment, they increase gene expression of the necessary enzymes in order to use it as fuel. The growth of the colony occurs when these genes have been expressed and thus they are able to digest the polysaccharide for fuel.</t>
  </si>
  <si>
    <t>#58</t>
  </si>
  <si>
    <t>tricky MCAT question wording</t>
  </si>
  <si>
    <t>Which answer choice will result in the "largest decrease in entropic penalty"</t>
  </si>
  <si>
    <r>
      <rPr/>
      <t xml:space="preserve">is another way of saying "which answer choice will be most </t>
    </r>
    <r>
      <rPr>
        <i/>
      </rPr>
      <t xml:space="preserve">energetically favorable" </t>
    </r>
    <r>
      <rPr/>
      <t>because a "decrease in entropy" is always unfavorable. Entropy is favored in nature.</t>
    </r>
  </si>
  <si>
    <r>
      <rPr>
        <b/>
        <i/>
      </rPr>
      <t>Exo</t>
    </r>
    <r>
      <rPr>
        <b/>
      </rPr>
      <t>nuclease activity
("exo" means on the end)</t>
    </r>
  </si>
  <si>
    <r>
      <rPr/>
      <t xml:space="preserve">DNA repair that occurs at the </t>
    </r>
    <r>
      <rPr>
        <b/>
      </rPr>
      <t>END</t>
    </r>
    <r>
      <rPr/>
      <t xml:space="preserve"> of a DNA strand. Performed by DNA Polymerase III in which there was an accidentally mismatched nucleotide (such as a Thymine with a Guanine) but the DNA Polymerase III detects this mistake and corrects it (pairing the Thymine with an Adenosine). 
•  Occurs in 3' to 5', aka backwards. Performed by DNA Polyermase I when it removes the RNA primer.</t>
    </r>
  </si>
  <si>
    <t>DNA Polymerase III
DNA Polymerase I</t>
  </si>
  <si>
    <r>
      <rPr>
        <b/>
        <i/>
      </rPr>
      <t>Endo</t>
    </r>
    <r>
      <rPr>
        <b/>
      </rPr>
      <t>nuclease activity
("endo" means in the middle)</t>
    </r>
  </si>
  <si>
    <r>
      <rPr/>
      <t xml:space="preserve">DNA repair that occurs at the </t>
    </r>
    <r>
      <rPr>
        <b/>
      </rPr>
      <t>MIDDLE</t>
    </r>
    <r>
      <rPr/>
      <t xml:space="preserve"> of a DNA strand. Performed by DNA Polymerase III in which there was an accidentally mismatched nucleotide (such as a Thymine with a Guanine) but the DNA Polymerase III detects this mistake and corrects it (pairing the Thymine with an Adenosine). </t>
    </r>
  </si>
  <si>
    <t>Mismatch repair mechanism</t>
  </si>
  <si>
    <r>
      <rPr/>
      <t xml:space="preserve">Occurs after replication when a mutation as occured. This mechanism is composed of a number of proteins that recognize if there is a mismatch in DNA (aka a mutation). They mark the mismatch area with a "cut". Then an </t>
    </r>
    <r>
      <rPr>
        <b/>
      </rPr>
      <t>exonuclease</t>
    </r>
    <r>
      <rPr/>
      <t xml:space="preserve"> removes the incorrect nucleotide. Then DNA Polymerase fixes it by inserting the correct nucleotide pair. Then DNA Ligase connects the new nucleotides, "sealing the deal".</t>
    </r>
  </si>
  <si>
    <t>Mutations</t>
  </si>
  <si>
    <t>Nucleotide Excision Repair</t>
  </si>
  <si>
    <r>
      <rPr/>
      <t xml:space="preserve">The process of fixing damaged and broken double stranded DNA that resulted from exposure to things such as UV rays, reactive oxygen species, gamma rays, etc. First, an endonuclease removes the </t>
    </r>
    <r>
      <rPr>
        <i/>
      </rPr>
      <t>pyramidine</t>
    </r>
    <r>
      <rPr/>
      <t xml:space="preserve"> </t>
    </r>
    <r>
      <rPr>
        <i/>
      </rPr>
      <t>dimer</t>
    </r>
    <r>
      <rPr/>
      <t>. Then a DNA Polymerase brings the correct nucleotides. Then DNA Ligase connects those correct nucleotides together and seals the deal. Failure of the nucleotide excision repair system may result in uncontrolled cell division and cancer.</t>
    </r>
  </si>
  <si>
    <t>Damaged DNA</t>
  </si>
  <si>
    <t>RNA and the Genetic Code</t>
  </si>
  <si>
    <t>Co-Translational Modifications</t>
  </si>
  <si>
    <t>Co-Translational Modification</t>
  </si>
  <si>
    <r>
      <rPr/>
      <t xml:space="preserve">happens to the polypeptide as it is being put together </t>
    </r>
    <r>
      <rPr>
        <i/>
      </rPr>
      <t>during</t>
    </r>
    <r>
      <rPr/>
      <t xml:space="preserve"> translation; includes </t>
    </r>
    <r>
      <rPr>
        <b/>
        <color rgb="FF0000FF"/>
      </rPr>
      <t>acetylation</t>
    </r>
    <r>
      <rPr/>
      <t>, in which the start codon (met) is removed and replaced with an acetyl group; the significance of acetylation is still not yet fully understood by biologists</t>
    </r>
  </si>
  <si>
    <t>Trasnlation
Protein modifications</t>
  </si>
  <si>
    <t>Post-Translational Modifications</t>
  </si>
  <si>
    <t>6 Post-Translational Modifications</t>
  </si>
  <si>
    <r>
      <rPr/>
      <t xml:space="preserve">happens </t>
    </r>
    <r>
      <rPr>
        <i/>
      </rPr>
      <t>after</t>
    </r>
    <r>
      <rPr/>
      <t xml:space="preserve"> translation and mostly occurs in the ER or Golgi Apparatus; includes </t>
    </r>
    <r>
      <rPr>
        <b/>
        <color rgb="FF0000FF"/>
      </rPr>
      <t xml:space="preserve">(1) glycosylation </t>
    </r>
    <r>
      <rPr/>
      <t xml:space="preserve">(adding of carbohydrates to the proteins that eventually end up on the cell membrane; it helps to identify different types of cells such as the ABO blood groups) or </t>
    </r>
    <r>
      <rPr>
        <b/>
        <color rgb="FF0000FF"/>
      </rPr>
      <t>(2) lipidation</t>
    </r>
    <r>
      <rPr/>
      <t xml:space="preserve"> (adding a lipid to the protein such as GPI anchors that aids in attaching a protein to the lipid cell membrane) or </t>
    </r>
    <r>
      <rPr>
        <b/>
        <color rgb="FF0000FF"/>
      </rPr>
      <t>(3) phosphorylation</t>
    </r>
    <r>
      <rPr/>
      <t xml:space="preserve"> (adding of a phosphate group to the protein to cause a change in conformation/function, as seen in the Sodium-Potassium Pumps), </t>
    </r>
    <r>
      <rPr>
        <b/>
        <color rgb="FF0000FF"/>
      </rPr>
      <t>(4) methylation</t>
    </r>
    <r>
      <rPr/>
      <t xml:space="preserve"> (adding methyl groups in order to turn genes off from transcription, as seen when histones are methylated to surpress transciprtion), </t>
    </r>
    <r>
      <rPr>
        <b/>
        <color rgb="FF0000FF"/>
      </rPr>
      <t>(5)</t>
    </r>
    <r>
      <rPr>
        <color rgb="FF0000FF"/>
      </rPr>
      <t xml:space="preserve"> </t>
    </r>
    <r>
      <rPr>
        <b/>
        <color rgb="FF0000FF"/>
      </rPr>
      <t xml:space="preserve">proteolysis </t>
    </r>
    <r>
      <rPr/>
      <t xml:space="preserve">(cutting a protein to inactive it into its inactive, zymogen form), </t>
    </r>
    <r>
      <rPr>
        <b/>
        <color rgb="FF0000FF"/>
      </rPr>
      <t>(6) ubinquination</t>
    </r>
    <r>
      <rPr/>
      <t xml:space="preserve"> (adding a protein called ubiquitin onto another protein, which marks it for degradation)</t>
    </r>
  </si>
  <si>
    <t>Protein modifications</t>
  </si>
  <si>
    <t>Control of Gene Expression in Prokaryotes</t>
  </si>
  <si>
    <t>E. Coli</t>
  </si>
  <si>
    <t>normally uses glucose as its energy source as default. However if glucose is not available, E. Coli will metabolize lactose instead by expressing a gene we refer to as "the Lac Operon."</t>
  </si>
  <si>
    <t>How is Lactose broken down?</t>
  </si>
  <si>
    <r>
      <rPr/>
      <t xml:space="preserve">(via the enzyme </t>
    </r>
    <r>
      <rPr>
        <b/>
      </rPr>
      <t>β-Galactosidase</t>
    </r>
    <r>
      <rPr/>
      <t xml:space="preserve">)
</t>
    </r>
    <r>
      <rPr>
        <b/>
      </rPr>
      <t>Lactose</t>
    </r>
    <r>
      <rPr/>
      <t xml:space="preserve"> (disaccharide) ---&gt;  </t>
    </r>
    <r>
      <rPr>
        <b/>
      </rPr>
      <t>glucose</t>
    </r>
    <r>
      <rPr/>
      <t xml:space="preserve"> (monosaccharide) + </t>
    </r>
    <r>
      <rPr>
        <b/>
      </rPr>
      <t>galactose</t>
    </r>
    <r>
      <rPr/>
      <t xml:space="preserve"> (monosaccharide)
In E. Coli, β-Galactosidase is coded for by the Lac Z region of the Lac Operon.</t>
    </r>
  </si>
  <si>
    <r>
      <rPr>
        <b/>
      </rPr>
      <t xml:space="preserve">What determines </t>
    </r>
    <r>
      <rPr>
        <b/>
        <i/>
      </rPr>
      <t>which</t>
    </r>
    <r>
      <rPr>
        <b/>
      </rPr>
      <t xml:space="preserve"> genes are specifically expressed in DNA?</t>
    </r>
  </si>
  <si>
    <r>
      <rPr/>
      <t xml:space="preserve">Thanks to the </t>
    </r>
    <r>
      <rPr>
        <b/>
      </rPr>
      <t xml:space="preserve">Jacob–Monod model of the Operon, </t>
    </r>
    <r>
      <rPr/>
      <t xml:space="preserve">we can observe the Lac Operon in E.Coli to examine this phenonmenon.
The </t>
    </r>
    <r>
      <rPr>
        <b/>
      </rPr>
      <t xml:space="preserve">Lac Operon </t>
    </r>
    <r>
      <rPr/>
      <t>is a segment of DNA (aka a gene) found in</t>
    </r>
    <r>
      <rPr>
        <b/>
      </rPr>
      <t xml:space="preserve"> E.Coli</t>
    </r>
    <r>
      <rPr/>
      <t xml:space="preserve">.  The lac operon contains 3 genes that helps E. Coli break down </t>
    </r>
    <r>
      <rPr>
        <b/>
      </rPr>
      <t>lactose</t>
    </r>
    <r>
      <rPr/>
      <t xml:space="preserve"> for energy </t>
    </r>
    <r>
      <rPr>
        <u/>
      </rPr>
      <t>only when glucose is not available</t>
    </r>
    <r>
      <rPr/>
      <t xml:space="preserve">; these 3 genes are refered to as "Lac Z", "Lac Y", and "Lac A. The lac operon is expressed when E. Coli's normal fuel source, glucose, is not readily available. Therefore, the E.Coli needs a way to get glucose, and it does this by activating the Lac Operon so that it can transcribe the necessary mRNA to provide it with the resources it needs to break </t>
    </r>
    <r>
      <rPr>
        <b/>
      </rPr>
      <t xml:space="preserve">Lacose </t>
    </r>
    <r>
      <rPr/>
      <t xml:space="preserve">(a disaccharide) into </t>
    </r>
    <r>
      <rPr>
        <b/>
      </rPr>
      <t xml:space="preserve">Glucose </t>
    </r>
    <r>
      <rPr/>
      <t xml:space="preserve">(monosaccharide) and </t>
    </r>
    <r>
      <rPr>
        <b/>
      </rPr>
      <t>Galactose</t>
    </r>
    <r>
      <rPr/>
      <t xml:space="preserve"> (monosaccharide).  
The </t>
    </r>
    <r>
      <rPr>
        <b/>
      </rPr>
      <t>Lac Operon</t>
    </r>
    <r>
      <rPr/>
      <t xml:space="preserve">'s 3 regions you need to know:
1) </t>
    </r>
    <r>
      <rPr>
        <b/>
      </rPr>
      <t>Lac Z</t>
    </r>
    <r>
      <rPr/>
      <t xml:space="preserve"> codes for </t>
    </r>
    <r>
      <rPr>
        <b/>
      </rPr>
      <t>β-Galactosidase</t>
    </r>
    <r>
      <rPr/>
      <t xml:space="preserve">, which is the enzyme that breaks down lactose into glucose + galactose
2) </t>
    </r>
    <r>
      <rPr>
        <b/>
      </rPr>
      <t xml:space="preserve">Lac Y </t>
    </r>
    <r>
      <rPr/>
      <t xml:space="preserve">codes for </t>
    </r>
    <r>
      <rPr>
        <b/>
      </rPr>
      <t>Lactose</t>
    </r>
    <r>
      <rPr/>
      <t xml:space="preserve"> </t>
    </r>
    <r>
      <rPr>
        <b/>
      </rPr>
      <t>Permease</t>
    </r>
    <r>
      <rPr/>
      <t>, which is the enzyme that helps E.Coli bring lactose into the cell ("permits lactose to enter the cell")
3)</t>
    </r>
    <r>
      <rPr>
        <b/>
      </rPr>
      <t xml:space="preserve"> Lac A </t>
    </r>
    <r>
      <rPr/>
      <t>codes for other enzymes that aid in lactose metabolism (though not important for the MCAT</t>
    </r>
  </si>
  <si>
    <t>•  transcription
•  regulation of gene expression in prokaryotes
https://www.youtube.com/watch?v=H3i-OUb5z1k</t>
  </si>
  <si>
    <t>How is the Lac Operon expressed?</t>
  </si>
  <si>
    <r>
      <rPr/>
      <t xml:space="preserve">when a lactose molecule (acting as the </t>
    </r>
    <r>
      <rPr>
        <b/>
      </rPr>
      <t>inducer</t>
    </r>
    <r>
      <rPr/>
      <t xml:space="preserve">) binds to the </t>
    </r>
    <r>
      <rPr>
        <b/>
      </rPr>
      <t>repressor</t>
    </r>
    <r>
      <rPr/>
      <t xml:space="preserve"> protein (which is found on the Lac Operon's operator region), the repressor will then change shape and will come OFF the operator site. Now that the repressor is off, RNA Polymerase is not blocked and is free to transcribe the lac Z, Y, and A region in order for the necessary proteins to be made so that E. Coli to metabolize lactose. </t>
    </r>
  </si>
  <si>
    <t>https://www.youtube.com/watch?v=H3i-OUb5z1k</t>
  </si>
  <si>
    <t>What kind of DNA is better for PCR?</t>
  </si>
  <si>
    <r>
      <rPr/>
      <t xml:space="preserve">stable DNA (aka DNA that has more G-C bonds)
•  note that human DNA could not effectively be used for PCR because the high heat would cause it to denature. However, DNA of some bacteria that thrive in high temp. environments, like </t>
    </r>
    <r>
      <rPr>
        <i/>
      </rPr>
      <t>Thermus aquaticus</t>
    </r>
    <r>
      <rPr/>
      <t>, would be able to withstand the harsh conditions used in PCR and still be able to carry out replication.</t>
    </r>
  </si>
  <si>
    <t>Lab Techniques Videos to Watch</t>
  </si>
  <si>
    <t>DNA Electrophoresis</t>
  </si>
  <si>
    <t>https://www.youtube.com/watch?v=_EYsykjsfiY</t>
  </si>
  <si>
    <t>Agarose</t>
  </si>
  <si>
    <t>Polymerase Chain Reaction (PCR)</t>
  </si>
  <si>
    <t>https://www.youtube.com/watch?v=nHi-3jP6Mvc</t>
  </si>
  <si>
    <t>Taq Polymerase</t>
  </si>
  <si>
    <t>Southern Blot</t>
  </si>
  <si>
    <t>https://www.youtube.com/watch?v=Zps2uH8aWVU</t>
  </si>
  <si>
    <t>identifying DNA</t>
  </si>
  <si>
    <t>NAD</t>
  </si>
  <si>
    <r>
      <rPr/>
      <t xml:space="preserve">composed of two nucleotides joined by their </t>
    </r>
    <r>
      <rPr>
        <b/>
      </rPr>
      <t>phosphate</t>
    </r>
    <r>
      <rPr>
        <i/>
      </rPr>
      <t xml:space="preserve"> </t>
    </r>
    <r>
      <rPr/>
      <t xml:space="preserve">groups (similar to nucleic acids)
- the oxidized form is NAD+ </t>
    </r>
    <r>
      <rPr>
        <i/>
      </rPr>
      <t xml:space="preserve">(which is an oxidizing agent)
</t>
    </r>
    <r>
      <rPr/>
      <t xml:space="preserve">- the reduced form is NADH </t>
    </r>
    <r>
      <rPr>
        <i/>
      </rPr>
      <t>(which is a reducing agent) (can break disulfide bonds)</t>
    </r>
  </si>
  <si>
    <t>Khan Academy Videos</t>
  </si>
  <si>
    <t>KA</t>
  </si>
  <si>
    <t>https://www.khanacademy.org/test-prep/mcat/biomolecules/genetic-mutations/v/the-causes-of-genetic-mutations</t>
  </si>
  <si>
    <t>Genetic Mutations</t>
  </si>
  <si>
    <t>3 causes of Point Mutations</t>
  </si>
  <si>
    <t>Transition</t>
  </si>
  <si>
    <t>swapping out a purine for a purine, or swapping out a pyrimidine for a pyrimidine
•  A --&gt; G</t>
  </si>
  <si>
    <t>Transversion</t>
  </si>
  <si>
    <t>swapping out a purine for a pyrimidine, or vice versa
•  A ---&gt; C</t>
  </si>
  <si>
    <r>
      <rPr>
        <b/>
      </rPr>
      <t xml:space="preserve">Mispairing
</t>
    </r>
    <r>
      <rPr>
        <b/>
        <i/>
      </rPr>
      <t>(</t>
    </r>
    <r>
      <rPr>
        <b val="0"/>
        <i/>
      </rPr>
      <t xml:space="preserve">also called </t>
    </r>
    <r>
      <rPr>
        <b/>
      </rPr>
      <t>Mismatch</t>
    </r>
    <r>
      <rPr>
        <b/>
        <i/>
      </rPr>
      <t>)</t>
    </r>
  </si>
  <si>
    <r>
      <rPr/>
      <t xml:space="preserve">when a nucleotide base incorrectly pairs with another nucleotide base that violates Chargoff's Rules
•  </t>
    </r>
    <r>
      <rPr>
        <i/>
      </rPr>
      <t>(ex: when Adenine incorrectly pairs with Guanine instead of Thymine)</t>
    </r>
  </si>
  <si>
    <t>2 causes of Frameshift Mutations</t>
  </si>
  <si>
    <t>insertion</t>
  </si>
  <si>
    <r>
      <rPr>
        <b/>
      </rPr>
      <t>inserting</t>
    </r>
    <r>
      <rPr/>
      <t xml:space="preserve"> a base into the DNA sequence, which shifts the reading frame of RNA
</t>
    </r>
    <r>
      <rPr>
        <i/>
      </rPr>
      <t xml:space="preserve">•  (ex:  normal:  GTG GTG GTG       insertion:   GTG </t>
    </r>
    <r>
      <rPr>
        <b/>
        <i/>
        <u/>
      </rPr>
      <t>A</t>
    </r>
    <r>
      <rPr>
        <i/>
      </rPr>
      <t>GT GGT G</t>
    </r>
  </si>
  <si>
    <t>deletion</t>
  </si>
  <si>
    <r>
      <rPr>
        <b/>
      </rPr>
      <t>deleting</t>
    </r>
    <r>
      <rPr/>
      <t xml:space="preserve"> a base of the DNA sequence, which shifts the reading frame of RNA
</t>
    </r>
    <r>
      <rPr>
        <i/>
      </rPr>
      <t>•  (ex:  normal:  GTG GTG GTG       deletion:   GTG TGG GT   (the first G of the second codon was deleted)</t>
    </r>
  </si>
  <si>
    <t>https://www.khanacademy.org/test-prep/mcat/biomolecules/genetic-mutations/v/mutagens-and-carcinogens</t>
  </si>
  <si>
    <t>Mutagens &amp; Carcinogens</t>
  </si>
  <si>
    <t>Mutagen</t>
  </si>
  <si>
    <r>
      <rPr/>
      <t xml:space="preserve">any chemical substance or physical event that can cause a genetic </t>
    </r>
    <r>
      <rPr>
        <b/>
      </rPr>
      <t>mutation</t>
    </r>
    <r>
      <rPr/>
      <t xml:space="preserve"> in your DNA</t>
    </r>
  </si>
  <si>
    <t>• poisons
• UV light
• radiation</t>
  </si>
  <si>
    <t>Endogenous Mutagen</t>
  </si>
  <si>
    <t>mutagens that come from inside your body, already found in you</t>
  </si>
  <si>
    <t>• reactive oxygen species
• Nitric Oxide</t>
  </si>
  <si>
    <t>Exogenous Mutagen</t>
  </si>
  <si>
    <r>
      <rPr/>
      <t xml:space="preserve">mutagens that come from the external environment. Include </t>
    </r>
    <r>
      <rPr>
        <b/>
      </rPr>
      <t>interculators (</t>
    </r>
    <r>
      <rPr/>
      <t xml:space="preserve">like </t>
    </r>
    <r>
      <rPr>
        <b/>
      </rPr>
      <t>Ethidium Bromide)</t>
    </r>
    <r>
      <rPr/>
      <t xml:space="preserve">, and </t>
    </r>
    <r>
      <rPr>
        <b/>
      </rPr>
      <t>Base Analogs (</t>
    </r>
    <r>
      <rPr/>
      <t xml:space="preserve">like </t>
    </r>
    <r>
      <rPr>
        <b/>
      </rPr>
      <t>5-BromoUracil)</t>
    </r>
  </si>
  <si>
    <t>• interculators
• base analogs</t>
  </si>
  <si>
    <t>Carcinogen</t>
  </si>
  <si>
    <r>
      <rPr/>
      <t>can be mutagens, but not always. Carcinogens</t>
    </r>
    <r>
      <rPr>
        <b/>
      </rPr>
      <t xml:space="preserve"> lead to cancers </t>
    </r>
    <r>
      <rPr/>
      <t>(tumors) by unregulated cell division
•  they act as mutagens when they cause a mutation, leading to unregulated cell division
•  they are not mutagens when they just cause unregulated cell division WITHOUT causing a mutation</t>
    </r>
  </si>
  <si>
    <t>• tobacco
• esbestos
• UV radiation</t>
  </si>
  <si>
    <t>The Effects of Mutations</t>
  </si>
  <si>
    <t>Conservative
Mutation</t>
  </si>
  <si>
    <r>
      <rPr/>
      <t xml:space="preserve">when an amino acid is replaced with another amino acid that has </t>
    </r>
    <r>
      <rPr>
        <b/>
      </rPr>
      <t>similar</t>
    </r>
    <r>
      <rPr/>
      <t xml:space="preserve"> biochemical properties; usually less harmful than nonconservative mutations
•  </t>
    </r>
    <r>
      <rPr>
        <i/>
      </rPr>
      <t>(ex:  swapping out a small nonpolar amino acid Alanine for another small nonpolar amino acid Valine)</t>
    </r>
  </si>
  <si>
    <t>silent mutations</t>
  </si>
  <si>
    <t>NON–conservative Mutation</t>
  </si>
  <si>
    <r>
      <rPr/>
      <t xml:space="preserve">when an amino acid is replaced with another amino acid that has </t>
    </r>
    <r>
      <rPr>
        <b/>
      </rPr>
      <t>different</t>
    </r>
    <r>
      <rPr/>
      <t xml:space="preserve"> biochemical properties; usually more harmful
•  </t>
    </r>
    <r>
      <rPr>
        <i/>
      </rPr>
      <t>(ex:  swapping out a small nonpolar amino acid Alanine for a large basic polar amino acid Arginine)</t>
    </r>
  </si>
  <si>
    <t>sickle cell disease</t>
  </si>
  <si>
    <t>https://www.khanacademy.org/test-prep/mcat/biomolecules/genetic-mutations/v/the-effects-of-mutations</t>
  </si>
  <si>
    <t>"Good" Mutations</t>
  </si>
  <si>
    <r>
      <rPr/>
      <t xml:space="preserve">when a mutation is </t>
    </r>
    <r>
      <rPr>
        <b/>
      </rPr>
      <t>beneficial</t>
    </r>
    <r>
      <rPr/>
      <t xml:space="preserve"> to the organism
•  </t>
    </r>
    <r>
      <rPr>
        <b/>
      </rPr>
      <t>penicillin</t>
    </r>
    <r>
      <rPr/>
      <t xml:space="preserve"> </t>
    </r>
    <r>
      <rPr>
        <b/>
      </rPr>
      <t>resistance</t>
    </r>
    <r>
      <rPr/>
      <t xml:space="preserve"> is a good mutation for bacteria because it allows them to survive against antibiotics that normally kill them </t>
    </r>
    <r>
      <rPr>
        <i/>
      </rPr>
      <t>(note, it is good for THEM; bad for humans</t>
    </r>
    <r>
      <rPr/>
      <t>)</t>
    </r>
  </si>
  <si>
    <t>penicillin resistance</t>
  </si>
  <si>
    <t>"Bad" Mutations</t>
  </si>
  <si>
    <r>
      <rPr/>
      <t xml:space="preserve">when a mutation is </t>
    </r>
    <r>
      <rPr>
        <b/>
      </rPr>
      <t>harmful</t>
    </r>
    <r>
      <rPr/>
      <t xml:space="preserve"> to the organism
•  </t>
    </r>
    <r>
      <rPr>
        <b/>
      </rPr>
      <t>cystic</t>
    </r>
    <r>
      <rPr/>
      <t xml:space="preserve"> </t>
    </r>
    <r>
      <rPr>
        <b/>
      </rPr>
      <t>fibrosis</t>
    </r>
    <r>
      <rPr/>
      <t xml:space="preserve"> is a bad mutation for humans because it makes mucus in our lungs thick and harder for us to breathe</t>
    </r>
  </si>
  <si>
    <t>cystic fibrosis</t>
  </si>
  <si>
    <t>"Good or Bad" Mutations</t>
  </si>
  <si>
    <r>
      <rPr/>
      <t xml:space="preserve">when a mutation can be </t>
    </r>
    <r>
      <rPr>
        <b/>
      </rPr>
      <t>both</t>
    </r>
    <r>
      <rPr/>
      <t xml:space="preserve"> beneficial and harmful to the organism
• </t>
    </r>
    <r>
      <rPr>
        <b/>
      </rPr>
      <t>Sickle</t>
    </r>
    <r>
      <rPr/>
      <t xml:space="preserve"> </t>
    </r>
    <r>
      <rPr>
        <b/>
      </rPr>
      <t>Cell</t>
    </r>
    <r>
      <rPr/>
      <t xml:space="preserve"> </t>
    </r>
    <r>
      <rPr>
        <b/>
      </rPr>
      <t>disease</t>
    </r>
    <r>
      <rPr/>
      <t xml:space="preserve"> can be beneficial for humans because it provides us resistance against malaria, but it is bad because it makes hemoglobin harder to carry oxygen in the body</t>
    </r>
  </si>
  <si>
    <t>Viruses</t>
  </si>
  <si>
    <r>
      <rPr/>
      <t xml:space="preserve">are extremely small, acellular structures made up of double- or single- stranded DNA or RNA in a protein coat called a </t>
    </r>
    <r>
      <rPr>
        <b/>
      </rPr>
      <t xml:space="preserve">capsid. </t>
    </r>
    <r>
      <rPr/>
      <t xml:space="preserve">Viruses are NOT living cells, and as such, they </t>
    </r>
    <r>
      <rPr>
        <b/>
      </rPr>
      <t>do not have organelles</t>
    </r>
    <r>
      <rPr/>
      <t>. They rely entirely on host cell machinery for energy and replication.
Viral nucleic acid is either single-stranded DNA (</t>
    </r>
    <r>
      <rPr>
        <b/>
      </rPr>
      <t>ssDNA</t>
    </r>
    <r>
      <rPr/>
      <t>), single-stranded RNA (</t>
    </r>
    <r>
      <rPr>
        <b/>
      </rPr>
      <t>ssRNA)</t>
    </r>
    <r>
      <rPr/>
      <t>, double-stranded DNA (</t>
    </r>
    <r>
      <rPr>
        <b/>
      </rPr>
      <t>dsDNA</t>
    </r>
    <r>
      <rPr/>
      <t>), or double-stranded RNA (</t>
    </r>
    <r>
      <rPr>
        <b/>
      </rPr>
      <t>dsRNA</t>
    </r>
    <r>
      <rPr/>
      <t xml:space="preserve">). It would NOT have both DNA and RNA, as its size would not allow them to carry that much genetic information. </t>
    </r>
  </si>
  <si>
    <t>3 Ways Viruses can enter a Host Cell</t>
  </si>
  <si>
    <t>Injection</t>
  </si>
  <si>
    <t>Receptor-Mediated Endocytosis</t>
  </si>
  <si>
    <r>
      <rPr>
        <b/>
      </rPr>
      <t xml:space="preserve">Fusion
</t>
    </r>
    <r>
      <rPr>
        <b val="0"/>
        <i/>
      </rPr>
      <t xml:space="preserve">(also known as </t>
    </r>
    <r>
      <rPr>
        <b/>
        <i/>
      </rPr>
      <t>non-receptor mediated endocytosis</t>
    </r>
    <r>
      <rPr>
        <b val="0"/>
        <i/>
      </rPr>
      <t>)</t>
    </r>
  </si>
  <si>
    <t>HIV</t>
  </si>
  <si>
    <t>Viral Stages</t>
  </si>
  <si>
    <t>Lytic Cycle</t>
  </si>
  <si>
    <r>
      <rPr/>
      <t xml:space="preserve">occurs when the virus kills the host cell, causing the host cell to </t>
    </r>
    <r>
      <rPr>
        <b/>
      </rPr>
      <t>LYSE</t>
    </r>
    <r>
      <rPr/>
      <t>. These are like impatient viruses, they want to replicate more and more asap.</t>
    </r>
  </si>
  <si>
    <t>Lysogenic Cycle</t>
  </si>
  <si>
    <t>occurs when the virus enters the host genome, and just chills, only replicating when the host cell replicates. They are satisfied with where they are.</t>
  </si>
  <si>
    <t>https://www.khanacademy.org/test-prep/mcat/cells/viruses/v/retroviruses</t>
  </si>
  <si>
    <t>Retroviruses</t>
  </si>
  <si>
    <t>Retrovirus</t>
  </si>
  <si>
    <r>
      <rPr/>
      <t xml:space="preserve">is a single-stranded </t>
    </r>
    <r>
      <rPr>
        <b/>
      </rPr>
      <t>RNA</t>
    </r>
    <r>
      <rPr/>
      <t xml:space="preserve"> virus ("ssRNA") that has an envelope. Replication of retroviruses undero elements of both the lysogenic and lytic cycle. Retroviruses use the enzyme </t>
    </r>
    <r>
      <rPr>
        <b/>
      </rPr>
      <t xml:space="preserve">reverse transcriptase to generate DNA from RNA </t>
    </r>
    <r>
      <rPr/>
      <t>while inside of the host. Due to this fact, retroviruses are an exception to the traditional central dogma of genetics (because retroviruses prove that the dogma," DNA --&gt; RNA --&gt; proteins", does not always go in this order.</t>
    </r>
  </si>
  <si>
    <t>reverse transcriptase
of viruses</t>
  </si>
  <si>
    <r>
      <rPr/>
      <t xml:space="preserve">used by retroviruses can </t>
    </r>
    <r>
      <rPr>
        <b/>
      </rPr>
      <t>create a copy of cDNA</t>
    </r>
    <r>
      <rPr/>
      <t xml:space="preserve"> from RNA and even other single stranded cDNA
•  because reverse transcriptase is known for having poor proofreading activity, the mutations that often occur due to reverse transcriptase can sometimes be beneficial to viruses because it gives them drug-resistance and increases virulence.
•  a hallmark of reverse transcriptase is that it challenges the central dogma of genetics, as it can produce DNA from RNA</t>
    </r>
  </si>
  <si>
    <t>cDNA</t>
  </si>
  <si>
    <r>
      <rPr/>
      <t>stands for "</t>
    </r>
    <r>
      <rPr>
        <b/>
      </rPr>
      <t>complementary</t>
    </r>
    <r>
      <rPr/>
      <t xml:space="preserve"> </t>
    </r>
    <r>
      <rPr>
        <b/>
      </rPr>
      <t>DNA</t>
    </r>
    <r>
      <rPr/>
      <t xml:space="preserve">"; it is the DNA that is reverse transcribed from RNA via the enzyme </t>
    </r>
    <r>
      <rPr>
        <b/>
      </rPr>
      <t>reverse transcriptase.</t>
    </r>
    <r>
      <rPr/>
      <t xml:space="preserve">  In other words, when reverse transcription occurs, cDNA is the strand of DNA that is complementary to the RNA that is being reverse transcribed.</t>
    </r>
  </si>
  <si>
    <t>integrase</t>
  </si>
  <si>
    <r>
      <rPr/>
      <t xml:space="preserve">is an enzyme contained by retroviruses that </t>
    </r>
    <r>
      <rPr>
        <b/>
      </rPr>
      <t xml:space="preserve">INTEGRATE the virus' DNA </t>
    </r>
    <r>
      <rPr/>
      <t xml:space="preserve">into the host's DNA </t>
    </r>
  </si>
  <si>
    <t>immature viruses</t>
  </si>
  <si>
    <t>viruses that are missing their own envelope</t>
  </si>
  <si>
    <t>budding</t>
  </si>
  <si>
    <t>when immature viruses without their envelope "bud" off of the host cell, and use the membrane of the host cell as their new envelope when they exit</t>
  </si>
  <si>
    <t>Virions</t>
  </si>
  <si>
    <r>
      <rPr/>
      <t xml:space="preserve">are whole "complete" viruses (protein coat + envelope); do not get these confused with the subviral particles, </t>
    </r>
    <r>
      <rPr>
        <b/>
      </rPr>
      <t>viroids</t>
    </r>
    <r>
      <rPr/>
      <t>.</t>
    </r>
  </si>
  <si>
    <t>Subviral Particles</t>
  </si>
  <si>
    <t>Viroids</t>
  </si>
  <si>
    <r>
      <rPr/>
      <t xml:space="preserve">are made up of a single-strand of circular RNA; use </t>
    </r>
    <r>
      <rPr>
        <b/>
      </rPr>
      <t>catalytic</t>
    </r>
    <r>
      <rPr/>
      <t xml:space="preserve"> </t>
    </r>
    <r>
      <rPr>
        <b/>
      </rPr>
      <t>RNA</t>
    </r>
    <r>
      <rPr/>
      <t xml:space="preserve"> to self-cleave to replicate itself</t>
    </r>
  </si>
  <si>
    <t>hepatitis D</t>
  </si>
  <si>
    <t>Prions</t>
  </si>
  <si>
    <r>
      <rPr/>
      <t xml:space="preserve">are made up of ONLY </t>
    </r>
    <r>
      <rPr>
        <b/>
      </rPr>
      <t>proteins</t>
    </r>
    <r>
      <rPr/>
      <t xml:space="preserve"> (therefore, they </t>
    </r>
    <r>
      <rPr>
        <b/>
        <sz val="10.0"/>
      </rPr>
      <t>contain N</t>
    </r>
    <r>
      <rPr>
        <b/>
        <sz val="11.0"/>
      </rPr>
      <t>O genetic material</t>
    </r>
    <r>
      <rPr/>
      <t>; NO RNA and NO DNA); they tend to be in the Beta-Sheet conformation, and it is thought that prions cause normal proteins to convert their alpha-helixes to turn into beta-sheets, which may lead to causing protein deposits that can be harmful to the organism, such as protein deposits in our brain. Removal of these protein deposits can cause holes in your brain, resulting in further damage.</t>
    </r>
  </si>
  <si>
    <t>Secreted from</t>
  </si>
  <si>
    <t>Hormone</t>
  </si>
  <si>
    <t>In Response To:</t>
  </si>
  <si>
    <t>To Act On:</t>
  </si>
  <si>
    <t>To Cause:</t>
  </si>
  <si>
    <t>Note:</t>
  </si>
  <si>
    <t>Gonadotropin-Releasing Hormone (GnRH)</t>
  </si>
  <si>
    <t>puberty</t>
  </si>
  <si>
    <t>Anterior Pituitary</t>
  </si>
  <si>
    <r>
      <rPr>
        <b/>
      </rPr>
      <t xml:space="preserve">↑ </t>
    </r>
    <r>
      <rPr/>
      <t>FSH and LH</t>
    </r>
  </si>
  <si>
    <t>Corticotropin-Releasing Factor (CRF)</t>
  </si>
  <si>
    <r>
      <rPr>
        <b/>
      </rPr>
      <t>↑</t>
    </r>
    <r>
      <rPr/>
      <t xml:space="preserve"> ACTH</t>
    </r>
  </si>
  <si>
    <t>Thyroid-Releasing Hormone (TRH)</t>
  </si>
  <si>
    <t>↑ TSH</t>
  </si>
  <si>
    <r>
      <rPr>
        <b/>
      </rPr>
      <t>Prolactin-</t>
    </r>
    <r>
      <rPr>
        <b/>
        <i/>
        <u/>
      </rPr>
      <t>Inhibiting</t>
    </r>
    <r>
      <rPr>
        <b/>
      </rPr>
      <t xml:space="preserve"> Factor (PIF)
</t>
    </r>
    <r>
      <rPr>
        <b val="0"/>
        <i/>
      </rPr>
      <t>aka dopamine</t>
    </r>
  </si>
  <si>
    <t>Always</t>
  </si>
  <si>
    <t>↓ prolactin secretion</t>
  </si>
  <si>
    <t>Growth Hormone-Releasing Hormone (GHRH)</t>
  </si>
  <si>
    <t>↑ GH</t>
  </si>
  <si>
    <t>Follicle Stimulating Hormone (FSH)</t>
  </si>
  <si>
    <t>GnRH</t>
  </si>
  <si>
    <t>Gonads</t>
  </si>
  <si>
    <t>↑ follicate maturation;
↑ egg and sperm production</t>
  </si>
  <si>
    <t>Luteinizing Hormone (LH)</t>
  </si>
  <si>
    <t>↑ ovulation (when follicle releases the egg);
↑ testosterone</t>
  </si>
  <si>
    <t>Adrenocorticotropic Hormone (ACTH)</t>
  </si>
  <si>
    <t>CRF</t>
  </si>
  <si>
    <t>Adrenal Cortex</t>
  </si>
  <si>
    <r>
      <rPr/>
      <t xml:space="preserve">↑ glucocorticoids </t>
    </r>
    <r>
      <rPr>
        <i/>
      </rPr>
      <t>(like cortisol)</t>
    </r>
  </si>
  <si>
    <t>associated with stress</t>
  </si>
  <si>
    <t>Thyroid-stimulating hormone (TSH)</t>
  </si>
  <si>
    <t>TRH</t>
  </si>
  <si>
    <t>Thyroid</t>
  </si>
  <si>
    <r>
      <rPr/>
      <t xml:space="preserve">↑ thyroid hormones </t>
    </r>
    <r>
      <rPr>
        <i/>
      </rPr>
      <t>(T3 and T4)</t>
    </r>
  </si>
  <si>
    <t>associated with basal metabolic rate</t>
  </si>
  <si>
    <t>Prolactin</t>
  </si>
  <si>
    <t>• a decrease in dopamine
• suckling</t>
  </si>
  <si>
    <t>Breasts</t>
  </si>
  <si>
    <t>↑ milk production and secretion</t>
  </si>
  <si>
    <r>
      <rPr>
        <i/>
      </rPr>
      <t xml:space="preserve">inhibited </t>
    </r>
    <r>
      <rPr/>
      <t>by dopamine</t>
    </r>
  </si>
  <si>
    <t>Endorphins</t>
  </si>
  <si>
    <t>↓ the perception of pain in the brain;
↑ euphoria</t>
  </si>
  <si>
    <t xml:space="preserve">the "runner's high" experienced after intense aerobic exercise is the result of increased release of endorphins </t>
  </si>
  <si>
    <r>
      <rPr>
        <b/>
      </rPr>
      <t xml:space="preserve">Growth Hormone (GH)
</t>
    </r>
    <r>
      <rPr>
        <b val="0"/>
        <i/>
      </rPr>
      <t>aka somatotropin</t>
    </r>
  </si>
  <si>
    <r>
      <rPr/>
      <t xml:space="preserve">GHRH
</t>
    </r>
    <r>
      <rPr>
        <i/>
      </rPr>
      <t>(also peaks during slow-wave sleep)</t>
    </r>
  </si>
  <si>
    <t>Muscles and
Bones</t>
  </si>
  <si>
    <t>↑ bone and muscle growth;
↑ lipolysis</t>
  </si>
  <si>
    <r>
      <rPr>
        <i/>
      </rPr>
      <t xml:space="preserve">Posterior pituitary
</t>
    </r>
    <r>
      <rPr>
        <i/>
        <color rgb="FF999999"/>
        <sz val="8.0"/>
      </rPr>
      <t>[produced by the hypothalamus but stored here]</t>
    </r>
  </si>
  <si>
    <r>
      <rPr>
        <b/>
      </rPr>
      <t xml:space="preserve">Anti-Diuretic Hormone (ADH / </t>
    </r>
    <r>
      <rPr>
        <b/>
        <i/>
      </rPr>
      <t>vasopressin</t>
    </r>
    <r>
      <rPr>
        <b/>
      </rPr>
      <t>)</t>
    </r>
  </si>
  <si>
    <r>
      <rPr/>
      <t xml:space="preserve">High Blood Osmolarity
</t>
    </r>
    <r>
      <rPr>
        <i/>
      </rPr>
      <t>(aka high salt concentration)</t>
    </r>
  </si>
  <si>
    <t>Kidneys</t>
  </si>
  <si>
    <r>
      <rPr/>
      <t>↑ water reabsorption in the kidneys</t>
    </r>
    <r>
      <rPr>
        <b/>
      </rPr>
      <t xml:space="preserve"> via ↑ permeability in the </t>
    </r>
    <r>
      <rPr>
        <b/>
        <u/>
      </rPr>
      <t>collecting duct</t>
    </r>
    <r>
      <rPr>
        <b/>
      </rPr>
      <t xml:space="preserve"> via aquaporins</t>
    </r>
    <r>
      <rPr/>
      <t xml:space="preserve">
↑ blood pressure
↓ blood osmolarity due to ↑ blood volume
↓ urination (aka less water loss)</t>
    </r>
  </si>
  <si>
    <r>
      <rPr/>
      <t xml:space="preserve">ADH release is inhibited by </t>
    </r>
    <r>
      <rPr>
        <i/>
      </rPr>
      <t xml:space="preserve">diuretics </t>
    </r>
    <r>
      <rPr/>
      <t>such as alcohol and caffeine. This is why you pee a lot (lose water volume) when consuming alcohol and caffeine.</t>
    </r>
  </si>
  <si>
    <t>Oxytocin</t>
  </si>
  <si>
    <t>Uterus</t>
  </si>
  <si>
    <t>↑ uterine contractions during childbirth;
↑ pleasure feelings (bonding);
↑ milk secretion during lactation</t>
  </si>
  <si>
    <t>under positive feedback with itself</t>
  </si>
  <si>
    <t>Thyroids</t>
  </si>
  <si>
    <t>Triiodothyronine (T3)</t>
  </si>
  <si>
    <t>TSH</t>
  </si>
  <si>
    <t>Small Intestine;
Blood</t>
  </si>
  <si>
    <r>
      <rPr>
        <i/>
      </rPr>
      <t xml:space="preserve">↑ </t>
    </r>
    <r>
      <rPr/>
      <t xml:space="preserve">metabolic activity;
</t>
    </r>
    <r>
      <rPr>
        <i/>
      </rPr>
      <t>(r</t>
    </r>
    <r>
      <rPr>
        <i/>
        <u/>
      </rPr>
      <t xml:space="preserve">apid, shorter duration effects </t>
    </r>
    <r>
      <rPr>
        <i/>
      </rPr>
      <t xml:space="preserve">on metabolism. Derived from T4 via deiodonases. Clears cholesterol from plasma and ↑ glucose absorption from small intestine) </t>
    </r>
  </si>
  <si>
    <t>Thyroxine (T4)</t>
  </si>
  <si>
    <r>
      <rPr>
        <i/>
      </rPr>
      <t xml:space="preserve">↑ </t>
    </r>
    <r>
      <rPr/>
      <t xml:space="preserve">metabolic activity;
</t>
    </r>
    <r>
      <rPr>
        <i/>
      </rPr>
      <t>(s</t>
    </r>
    <r>
      <rPr>
        <i/>
        <u/>
      </rPr>
      <t>lower, longer lasting effects</t>
    </r>
    <r>
      <rPr>
        <i/>
      </rPr>
      <t xml:space="preserve"> on metabolism. Clears cholesterol from plasma and ↑ glucose absorption from small intestine) </t>
    </r>
  </si>
  <si>
    <t>Calcitonin</t>
  </si>
  <si>
    <r>
      <rPr/>
      <t xml:space="preserve">↓ blood calcium level
</t>
    </r>
    <r>
      <rPr>
        <i/>
      </rPr>
      <t>" tones down [blood Ca] "</t>
    </r>
  </si>
  <si>
    <t>Parathyroids</t>
  </si>
  <si>
    <t>Parathyroid Hormone (PTH)</t>
  </si>
  <si>
    <r>
      <rPr/>
      <t>↑ blood calcium level by promoting reabsorbtion of calcium into blood from the bones.
activates Vitamin D and osteo</t>
    </r>
    <r>
      <rPr>
        <b/>
      </rPr>
      <t>c</t>
    </r>
    <r>
      <rPr/>
      <t xml:space="preserve">lasts. </t>
    </r>
  </si>
  <si>
    <r>
      <rPr>
        <i/>
      </rPr>
      <t xml:space="preserve">Adrenal Cortex
</t>
    </r>
    <r>
      <rPr>
        <i/>
        <sz val="8.0"/>
      </rPr>
      <t>(aka the outer region of the adrenal gland)</t>
    </r>
  </si>
  <si>
    <r>
      <rPr>
        <b/>
      </rPr>
      <t xml:space="preserve">Cortisol  </t>
    </r>
    <r>
      <rPr>
        <b/>
        <i/>
      </rPr>
      <t>(glucocorticoid)</t>
    </r>
  </si>
  <si>
    <t>Stress (exercise, cold, emotional, "flight-or-flight" response)</t>
  </si>
  <si>
    <t>Blood</t>
  </si>
  <si>
    <t>↑ blood glucose level via gluconeogenesis
↓ inflammatory response
↓ immune function
↓ protein synthesis
↑ wakefulness</t>
  </si>
  <si>
    <r>
      <rPr>
        <b/>
      </rPr>
      <t>Aldosterone  (</t>
    </r>
    <r>
      <rPr>
        <b/>
        <i/>
      </rPr>
      <t>mineralocorticoid)</t>
    </r>
  </si>
  <si>
    <t>Angiotensin II</t>
  </si>
  <si>
    <r>
      <rPr/>
      <t xml:space="preserve">Kidneys 
</t>
    </r>
    <r>
      <rPr>
        <i/>
      </rPr>
      <t>(distal convoluted tubule; collecting duct)</t>
    </r>
  </si>
  <si>
    <r>
      <rPr>
        <rFont val="Arial"/>
        <color rgb="FF000000"/>
      </rPr>
      <t xml:space="preserve">↑ Na+ and water </t>
    </r>
    <r>
      <rPr>
        <rFont val="Arial"/>
        <i/>
        <color rgb="FF000000"/>
        <u/>
      </rPr>
      <t>reabsorption</t>
    </r>
    <r>
      <rPr>
        <rFont val="Arial"/>
        <color rgb="FF000000"/>
      </rPr>
      <t xml:space="preserve"> in kidneys via sodium-potassium channels (Na first, then water follows b/c physics)
↑ blood volume
↑ blood pressure
↓ K+ and H+ (via </t>
    </r>
    <r>
      <rPr>
        <rFont val="Arial"/>
        <color rgb="FF000000"/>
        <u/>
      </rPr>
      <t>excretion)</t>
    </r>
    <r>
      <rPr>
        <rFont val="Arial"/>
        <color rgb="FF000000"/>
      </rPr>
      <t xml:space="preserve">
</t>
    </r>
    <r>
      <rPr>
        <rFont val="Arial"/>
        <i/>
        <color rgb="FF000000"/>
      </rPr>
      <t>does not change blood osmolality, unlike ADH</t>
    </r>
  </si>
  <si>
    <r>
      <rPr>
        <i/>
      </rPr>
      <t xml:space="preserve">Adrenal Medulla
</t>
    </r>
    <r>
      <rPr>
        <i/>
        <sz val="8.0"/>
      </rPr>
      <t>(aka the inner region of the adrenal gland)</t>
    </r>
  </si>
  <si>
    <t>Epinepherine</t>
  </si>
  <si>
    <t>Liver, Muscle</t>
  </si>
  <si>
    <t>↑ glycogenolysis in liver
↑ blood glucose level
↑ heart rate</t>
  </si>
  <si>
    <t>Norepinepherine</t>
  </si>
  <si>
    <r>
      <rPr>
        <sz val="9.0"/>
      </rPr>
      <t xml:space="preserve">Excess leads to </t>
    </r>
    <r>
      <rPr>
        <i/>
        <sz val="9.0"/>
      </rPr>
      <t>mania</t>
    </r>
    <r>
      <rPr>
        <sz val="9.0"/>
      </rPr>
      <t xml:space="preserve">.
Deficiency leads to </t>
    </r>
    <r>
      <rPr>
        <i/>
        <sz val="9.0"/>
      </rPr>
      <t>depression</t>
    </r>
    <r>
      <rPr>
        <sz val="9.0"/>
      </rPr>
      <t>.</t>
    </r>
  </si>
  <si>
    <r>
      <rPr>
        <i/>
      </rPr>
      <t xml:space="preserve">Pancreas </t>
    </r>
    <r>
      <rPr>
        <i/>
        <sz val="12.0"/>
      </rPr>
      <t>α</t>
    </r>
    <r>
      <rPr>
        <i/>
      </rPr>
      <t>-cells</t>
    </r>
  </si>
  <si>
    <r>
      <rPr/>
      <t xml:space="preserve">when blood glucose levels are low
</t>
    </r>
    <r>
      <rPr>
        <i/>
      </rPr>
      <t>(during fasting)</t>
    </r>
  </si>
  <si>
    <t>↑ blood glucose via:
↑ glycogenolysis in the liver
↑ gluconeogensis
↑ lipolysis</t>
  </si>
  <si>
    <r>
      <rPr>
        <i/>
      </rPr>
      <t xml:space="preserve">Pancreas </t>
    </r>
    <r>
      <rPr>
        <i/>
        <sz val="12.0"/>
      </rPr>
      <t>β</t>
    </r>
    <r>
      <rPr>
        <i/>
      </rPr>
      <t>-cells</t>
    </r>
  </si>
  <si>
    <t>Insulin</t>
  </si>
  <si>
    <r>
      <rPr/>
      <t xml:space="preserve">when blood glucose levels are high </t>
    </r>
    <r>
      <rPr>
        <i/>
      </rPr>
      <t>(after a meal)</t>
    </r>
  </si>
  <si>
    <t>↓ blood glucose via:
↑ conversion of glucose into its storage form, glycogen (aka glycogenesis)
↑ uptake of blood glucose into tissue</t>
  </si>
  <si>
    <r>
      <rPr>
        <i/>
      </rPr>
      <t xml:space="preserve">Pancreas </t>
    </r>
    <r>
      <rPr>
        <i/>
        <sz val="12.0"/>
      </rPr>
      <t>δ</t>
    </r>
    <r>
      <rPr>
        <i/>
      </rPr>
      <t>-cells</t>
    </r>
  </si>
  <si>
    <t>Somatostatin</t>
  </si>
  <si>
    <r>
      <rPr>
        <i/>
      </rPr>
      <t>inhibits</t>
    </r>
    <r>
      <rPr/>
      <t xml:space="preserve"> BOTH Glucagon and Insulin</t>
    </r>
  </si>
  <si>
    <t>"statin" means inhibitory</t>
  </si>
  <si>
    <t>Reproduction</t>
  </si>
  <si>
    <t>Testes</t>
  </si>
  <si>
    <t>Testosterone</t>
  </si>
  <si>
    <r>
      <rPr/>
      <t xml:space="preserve">maintains </t>
    </r>
    <r>
      <rPr>
        <i/>
      </rPr>
      <t>male</t>
    </r>
    <r>
      <rPr/>
      <t xml:space="preserve"> secondary sex characteristics</t>
    </r>
  </si>
  <si>
    <t>Ovary/Placenta</t>
  </si>
  <si>
    <r>
      <rPr/>
      <t xml:space="preserve">maintains </t>
    </r>
    <r>
      <rPr>
        <i/>
      </rPr>
      <t>female</t>
    </r>
    <r>
      <rPr/>
      <t xml:space="preserve"> secondary sex characteristics</t>
    </r>
  </si>
  <si>
    <t>↑ growth/maintainence of the endometrium</t>
  </si>
  <si>
    <t>Immume</t>
  </si>
  <si>
    <t>Thymosin</t>
  </si>
  <si>
    <t>↑ T-cell development</t>
  </si>
  <si>
    <t>Ghrelin</t>
  </si>
  <si>
    <t>knowing that a meal is coming</t>
  </si>
  <si>
    <t>↑ appetite
↑ Orexin</t>
  </si>
  <si>
    <t>Fat Cells (in stomach)</t>
  </si>
  <si>
    <t>Leptin</t>
  </si>
  <si>
    <t>Orexin</t>
  </si>
  <si>
    <t>↓ appetite
↓ Orexin</t>
  </si>
  <si>
    <t>G-cells</t>
  </si>
  <si>
    <t>↑ HCl secretion
↑ gastric motility to mix contents</t>
  </si>
  <si>
    <t>Secretin</t>
  </si>
  <si>
    <t>Pancreous</t>
  </si>
  <si>
    <r>
      <rPr/>
      <t xml:space="preserve">↑ Pancreatic Enzyme release into Duodenum
↓ motility through digestive tract to allow digestive enzymes to act on chyme;
</t>
    </r>
    <r>
      <rPr>
        <u/>
      </rPr>
      <t xml:space="preserve">regulates pH by:
</t>
    </r>
    <r>
      <rPr/>
      <t>↓ HCl secretion from parietal cells
↑ bicarbonate secreation from pancreas</t>
    </r>
  </si>
  <si>
    <t>Cholecystokinin (CCK)</t>
  </si>
  <si>
    <t>Amino Acids and Fat in Chyme as it enters duodenum</t>
  </si>
  <si>
    <t>Pancreous, Brain</t>
  </si>
  <si>
    <t>↑ release of bile
↑ release of pancreatic enzymes
↑ satiety</t>
  </si>
  <si>
    <t>Sleep</t>
  </si>
  <si>
    <t>Pineal Gland</t>
  </si>
  <si>
    <t>Melatonin</t>
  </si>
  <si>
    <t>↓ light (night time in circadian rhythm)</t>
  </si>
  <si>
    <t>sleepiness</t>
  </si>
  <si>
    <t>Cortisol</t>
  </si>
  <si>
    <t>↑ light (early morning in circadian rhythm)</t>
  </si>
  <si>
    <t>wakefulness</t>
  </si>
  <si>
    <t>RAAS;
Blood Pressure Regulation</t>
  </si>
  <si>
    <t>Liver
Kidneys
Lungs</t>
  </si>
  <si>
    <t>Renin-Aldosterone-Angiotensin System (RAAS)</t>
  </si>
  <si>
    <r>
      <rPr/>
      <t xml:space="preserve">when the kidney detects a </t>
    </r>
    <r>
      <rPr>
        <i/>
      </rPr>
      <t xml:space="preserve">drop </t>
    </r>
    <r>
      <rPr/>
      <t>in blood pressure</t>
    </r>
  </si>
  <si>
    <t>blood pressure homeostasis</t>
  </si>
  <si>
    <r>
      <rPr>
        <rFont val="Arial"/>
        <color rgb="FF000000"/>
        <sz val="10.0"/>
      </rPr>
      <t xml:space="preserve">basically... the liver is constantly secreting a protein called </t>
    </r>
    <r>
      <rPr>
        <rFont val="Arial"/>
        <b/>
        <color rgb="FF000000"/>
        <sz val="10.0"/>
      </rPr>
      <t>Angiotensinogen</t>
    </r>
    <r>
      <rPr>
        <rFont val="Arial"/>
        <color rgb="FF000000"/>
        <sz val="10.0"/>
      </rPr>
      <t xml:space="preserve">. When the kidneys detect a drop in blood pressure, it secretes the enzyme </t>
    </r>
    <r>
      <rPr>
        <rFont val="Arial"/>
        <b/>
        <color rgb="FF000000"/>
        <sz val="10.0"/>
      </rPr>
      <t>Renin</t>
    </r>
    <r>
      <rPr>
        <rFont val="Arial"/>
        <color rgb="FF000000"/>
        <sz val="10.0"/>
      </rPr>
      <t xml:space="preserve">, which catalyzes a reaction that converts Angiotensinogen to </t>
    </r>
    <r>
      <rPr>
        <rFont val="Arial"/>
        <b/>
        <color rgb="FF000000"/>
        <sz val="10.0"/>
      </rPr>
      <t>Angiotensin I</t>
    </r>
    <r>
      <rPr>
        <rFont val="Arial"/>
        <color rgb="FF000000"/>
        <sz val="10.0"/>
      </rPr>
      <t xml:space="preserve">. Angiotensin I then travels throughout the circulatory system and when it reaches the lungs, it encounters an enzyme called </t>
    </r>
    <r>
      <rPr>
        <rFont val="Arial"/>
        <b/>
        <color rgb="FF000000"/>
        <sz val="10.0"/>
      </rPr>
      <t>ACE (angiotensin converting enzyme)</t>
    </r>
    <r>
      <rPr>
        <rFont val="Arial"/>
        <color rgb="FF000000"/>
        <sz val="10.0"/>
      </rPr>
      <t xml:space="preserve">. ACE’s job is to convert Angiotensin I into </t>
    </r>
    <r>
      <rPr>
        <rFont val="Arial"/>
        <b/>
        <color rgb="FF000000"/>
        <sz val="10.0"/>
      </rPr>
      <t>Angiotensin II,</t>
    </r>
    <r>
      <rPr>
        <rFont val="Arial"/>
        <color rgb="FF000000"/>
        <sz val="10.0"/>
      </rPr>
      <t xml:space="preserve"> which is the more potent hormone that brings blood pressure back up by various ways in order to restore homeostasis</t>
    </r>
  </si>
  <si>
    <t>this involves a system (RAAS itself is not a single hormone)
People with high blood pressure are prescribed "ACE inhibitors" to prevent ACE from converting Angiotensin I into Angiotensin II, which helps to keep their high blood pressure low.</t>
  </si>
  <si>
    <r>
      <rPr/>
      <t>being converted from Angiotensin I via</t>
    </r>
    <r>
      <rPr>
        <b/>
      </rPr>
      <t xml:space="preserve"> ACE</t>
    </r>
  </si>
  <si>
    <t>adrenal cortex
posterior pituitary</t>
  </si>
  <si>
    <t>increases blood pressure when it is low via:
↑ Aldosterone
↑ ADH
↑ sympthetic activity
↑ vasoconstriction</t>
  </si>
  <si>
    <t>Blood Pressure Regulation</t>
  </si>
  <si>
    <t>Heart</t>
  </si>
  <si>
    <t>Atrial Natriuretic Peptide (ANP)</t>
  </si>
  <si>
    <t>when blood pressure is too high</t>
  </si>
  <si>
    <t>decreases blood pressure when it is high via:
↓ Aldosterone
↑ urination (aka promotes water loss)
↓ water retention
↓ blood volume
↑ vasodilation</t>
  </si>
  <si>
    <r>
      <rPr>
        <i/>
      </rPr>
      <t>antagonistic</t>
    </r>
    <r>
      <rPr/>
      <t xml:space="preserve"> to Aldosterone</t>
    </r>
  </si>
  <si>
    <t>secreted from</t>
  </si>
  <si>
    <t>Neurotransmitters</t>
  </si>
  <si>
    <t>Nervous</t>
  </si>
  <si>
    <t>presynaptic &amp; postsynaptic synapses of the parasympathetic nervous system</t>
  </si>
  <si>
    <t>Acetylcholine</t>
  </si>
  <si>
    <t>sympathetic nervous system</t>
  </si>
  <si>
    <t>Epinephrine</t>
  </si>
  <si>
    <t>hypothalamus</t>
  </si>
  <si>
    <t>Ghrelin, hypoglycemia</t>
  </si>
  <si>
    <t>↑ appetite
↑ alertness</t>
  </si>
  <si>
    <r>
      <rPr>
        <rFont val="arial,sans,sans-serif"/>
      </rPr>
      <t xml:space="preserve">lack of Orexin can result in </t>
    </r>
    <r>
      <rPr>
        <rFont val="arial,sans,sans-serif"/>
        <b/>
      </rPr>
      <t>cataplexy</t>
    </r>
  </si>
  <si>
    <t>In:</t>
  </si>
  <si>
    <t>Process</t>
  </si>
  <si>
    <t>Enzyme Name</t>
  </si>
  <si>
    <t>Action</t>
  </si>
  <si>
    <t>Produced by:</t>
  </si>
  <si>
    <t>Promoted by:</t>
  </si>
  <si>
    <t>Inhibited by
sufficient levels of:</t>
  </si>
  <si>
    <t>Understanding:</t>
  </si>
  <si>
    <t>cytoplasm</t>
  </si>
  <si>
    <t>Glycolysis</t>
  </si>
  <si>
    <t>Glucokinase</t>
  </si>
  <si>
    <r>
      <rPr/>
      <t xml:space="preserve">functions </t>
    </r>
    <r>
      <rPr>
        <b/>
        <color rgb="FFFF0000"/>
      </rPr>
      <t>irreversibly</t>
    </r>
    <r>
      <rPr/>
      <t xml:space="preserve"> using one ATP just like hexokinase; only present in the pancreatic β-islet cells as part of the glucose sensor and is responsive to insulin in the liver</t>
    </r>
  </si>
  <si>
    <t>Insulin in the liver</t>
  </si>
  <si>
    <t>Hexokinase</t>
  </si>
  <si>
    <r>
      <rPr>
        <b/>
        <color rgb="FFFF0000"/>
      </rPr>
      <t>Irreversibly</t>
    </r>
    <r>
      <rPr/>
      <t xml:space="preserve"> phosphorylates glucose, facilitated by Mg 2+; this "traps" the glucose and prevents it from exiting the cell.
</t>
    </r>
    <r>
      <rPr>
        <b/>
        <sz val="13.0"/>
      </rPr>
      <t>•  consumes 1 ATP</t>
    </r>
  </si>
  <si>
    <t>Mg 2+</t>
  </si>
  <si>
    <t>Most cells</t>
  </si>
  <si>
    <t>PhosphoGlucoIsomerase (PGI)</t>
  </si>
  <si>
    <t>converts Glucose-6-Phosphate into Fructose-6-Phosphate</t>
  </si>
  <si>
    <t>Phosphofructokinase-1 (PFK-1)</t>
  </si>
  <si>
    <r>
      <rPr>
        <b/>
        <color rgb="FFFF0000"/>
      </rPr>
      <t>irreversibly</t>
    </r>
    <r>
      <rPr/>
      <t xml:space="preserve"> transforms Fructose 6-Phosphate into </t>
    </r>
    <r>
      <rPr>
        <b/>
      </rPr>
      <t xml:space="preserve">Fructose-1,6-Bisphosphate
</t>
    </r>
    <r>
      <rPr>
        <sz val="13.0"/>
      </rPr>
      <t xml:space="preserve">•  </t>
    </r>
    <r>
      <rPr>
        <b/>
        <sz val="13.0"/>
      </rPr>
      <t>consumes 1 ATP.</t>
    </r>
    <r>
      <rPr>
        <sz val="13.0"/>
      </rPr>
      <t xml:space="preserve">
</t>
    </r>
    <r>
      <rPr>
        <b/>
        <color rgb="FF0000FF"/>
      </rPr>
      <t>Rate-limiting enzyme in Glycolysis</t>
    </r>
  </si>
  <si>
    <t>AMP, Fructose 2,6-bisphosphate</t>
  </si>
  <si>
    <t>ATP, Citrate</t>
  </si>
  <si>
    <t>Phosphofructokinase-2 (PFK-2)</t>
  </si>
  <si>
    <t>produces F–2,6-BP, which activates PFK-1</t>
  </si>
  <si>
    <t>Aldolase</t>
  </si>
  <si>
    <t>cleaves Fructose-1,6-Bisphosphate into GAP and DHAP</t>
  </si>
  <si>
    <t>Triose Phosphate Isomerase
(TPI)</t>
  </si>
  <si>
    <t>converts DHAP into GAP</t>
  </si>
  <si>
    <t>Phosphoglycerate Kinase</t>
  </si>
  <si>
    <r>
      <rPr/>
      <t xml:space="preserve">converts 1,3-bisphosphoglycerate into </t>
    </r>
    <r>
      <rPr>
        <b/>
      </rPr>
      <t xml:space="preserve">3-phosphoglycerate
</t>
    </r>
    <r>
      <rPr>
        <sz val="13.0"/>
      </rPr>
      <t xml:space="preserve">•  </t>
    </r>
    <r>
      <rPr>
        <b/>
        <sz val="13.0"/>
      </rPr>
      <t>produces</t>
    </r>
    <r>
      <rPr>
        <sz val="13.0"/>
      </rPr>
      <t xml:space="preserve"> </t>
    </r>
    <r>
      <rPr>
        <b/>
        <sz val="13.0"/>
      </rPr>
      <t xml:space="preserve">2 ATP </t>
    </r>
  </si>
  <si>
    <t>substrate-level phosphorylation</t>
  </si>
  <si>
    <t>Glyceraldehyde-3-Phosphate Dehydrogenase
(GAPDH)</t>
  </si>
  <si>
    <r>
      <rPr/>
      <t>produces</t>
    </r>
    <r>
      <rPr>
        <b/>
      </rPr>
      <t xml:space="preserve"> NADH</t>
    </r>
  </si>
  <si>
    <t>Pyruvate Kinase</t>
  </si>
  <si>
    <r>
      <rPr>
        <b/>
        <color rgb="FFFF0000"/>
      </rPr>
      <t>Irreversibly</t>
    </r>
    <r>
      <rPr/>
      <t xml:space="preserve"> converts phosphoenolpyruvate (PEP) into pyruvate
</t>
    </r>
    <r>
      <rPr>
        <sz val="13.0"/>
      </rPr>
      <t xml:space="preserve">•   </t>
    </r>
    <r>
      <rPr>
        <b/>
        <sz val="13.0"/>
      </rPr>
      <t>produces</t>
    </r>
    <r>
      <rPr>
        <sz val="13.0"/>
      </rPr>
      <t xml:space="preserve"> </t>
    </r>
    <r>
      <rPr>
        <b/>
        <sz val="13.0"/>
      </rPr>
      <t>2 ATP</t>
    </r>
    <r>
      <rPr>
        <sz val="13.0"/>
      </rPr>
      <t xml:space="preserve"> </t>
    </r>
  </si>
  <si>
    <t>bisphosphoglycerate mutase</t>
  </si>
  <si>
    <t xml:space="preserve">In red blood cells. Transforms 1,3-bisphosphoglycerate (1,3-BPG) into 2,3-bisphosphoglycerate (2,3-BPG), which decreases hemoglobin affinity for oxygen. Shifts oxygen dissociation curve right. Does not bind well to fetal hemoglobin (HbF), which is why HbF has higher affinity for oxygen than HbA. </t>
  </si>
  <si>
    <t>Fermentation</t>
  </si>
  <si>
    <t>Lactate Dehydrogenase</t>
  </si>
  <si>
    <r>
      <rPr/>
      <t xml:space="preserve">reduces pyruvate to </t>
    </r>
    <r>
      <rPr>
        <b/>
      </rPr>
      <t>produce</t>
    </r>
    <r>
      <rPr/>
      <t xml:space="preserve"> </t>
    </r>
    <r>
      <rPr>
        <b/>
      </rPr>
      <t xml:space="preserve">Lactate
</t>
    </r>
    <r>
      <rPr/>
      <t>oxidizes NADH to</t>
    </r>
    <r>
      <rPr>
        <b/>
      </rPr>
      <t xml:space="preserve"> produce NAD+
</t>
    </r>
    <r>
      <rPr>
        <i/>
      </rPr>
      <t xml:space="preserve">- this replenishes NAD+ for GAPDH to function.
</t>
    </r>
    <r>
      <rPr>
        <b/>
        <color rgb="FF0000FF"/>
      </rPr>
      <t>Rate-limiting enzyme in Fermentation</t>
    </r>
  </si>
  <si>
    <r>
      <rPr/>
      <t xml:space="preserve">Absence of oxygen
</t>
    </r>
    <r>
      <rPr>
        <i/>
      </rPr>
      <t>(anaerobic metabolism)</t>
    </r>
  </si>
  <si>
    <r>
      <rPr/>
      <t xml:space="preserve">oxygen
</t>
    </r>
    <r>
      <rPr>
        <i/>
      </rPr>
      <t>(aerobic metabolism)</t>
    </r>
  </si>
  <si>
    <r>
      <rPr>
        <i/>
        <u/>
      </rPr>
      <t>intermediate</t>
    </r>
    <r>
      <rPr>
        <i/>
      </rPr>
      <t xml:space="preserve"> step between
Glycolysis &amp; the Citric Acid Cycle</t>
    </r>
  </si>
  <si>
    <t>Pyruvate Dehydrogenase (PDH)</t>
  </si>
  <si>
    <r>
      <rPr>
        <b/>
        <color rgb="FFFF0000"/>
      </rPr>
      <t>Irreversibly</t>
    </r>
    <r>
      <rPr>
        <b/>
      </rPr>
      <t xml:space="preserve"> </t>
    </r>
    <r>
      <rPr/>
      <t xml:space="preserve">converts Pyruvate into </t>
    </r>
    <r>
      <rPr>
        <b/>
      </rPr>
      <t xml:space="preserve">acetyl-CoA
</t>
    </r>
    <r>
      <rPr/>
      <t>•  occurs in the mitochondrial matrix</t>
    </r>
  </si>
  <si>
    <t>Acetyl-CoA</t>
  </si>
  <si>
    <t>mitochondrial matrix</t>
  </si>
  <si>
    <t>Citric Acid Cycle</t>
  </si>
  <si>
    <t>Isocitrate Dehydrogenase</t>
  </si>
  <si>
    <r>
      <rPr>
        <b/>
        <color rgb="FF0000FF"/>
      </rPr>
      <t>Rate limiting step of the Citric Acid Cycle.</t>
    </r>
    <r>
      <rPr/>
      <t xml:space="preserve"> 
reduces NAD+ to produce NADH
Isocitrate becomes oxidized to oxalosuccinate (Reducing NAD+ to NADH in the process), which is decarboxylated to produce alpha-ketoglutarate and CO2. </t>
    </r>
  </si>
  <si>
    <t>Succinyl-CoA Synthetase</t>
  </si>
  <si>
    <r>
      <rPr/>
      <t xml:space="preserve">Transforms Succinyl-CoA to </t>
    </r>
    <r>
      <rPr>
        <b/>
      </rPr>
      <t>Succinate</t>
    </r>
    <r>
      <rPr/>
      <t xml:space="preserve"> with energy input from turning GDP into </t>
    </r>
    <r>
      <rPr>
        <b/>
      </rPr>
      <t>GTP</t>
    </r>
  </si>
  <si>
    <t>Nucleosidediphosphate kinase</t>
  </si>
  <si>
    <t>Transfers a phosphate from GTP to ADP in order to produce ATP. This is the only time in Citric Acid Cycle that ATP is created.</t>
  </si>
  <si>
    <t>Glycogenesis</t>
  </si>
  <si>
    <t>Glycogen Synthase</t>
  </si>
  <si>
    <r>
      <rPr/>
      <t xml:space="preserve">Forms </t>
    </r>
    <r>
      <rPr>
        <b/>
      </rPr>
      <t>alpha-1,4 glycosidic bond</t>
    </r>
    <r>
      <rPr/>
      <t xml:space="preserve"> for </t>
    </r>
    <r>
      <rPr>
        <b/>
      </rPr>
      <t>linear chains</t>
    </r>
    <r>
      <rPr/>
      <t xml:space="preserve"> of glycogen.
</t>
    </r>
    <r>
      <rPr>
        <b/>
        <color rgb="FF0000FF"/>
      </rPr>
      <t>Rate-limiting enzyme in Glycogenesis</t>
    </r>
  </si>
  <si>
    <t>Insulin
glucose 6-phosphate</t>
  </si>
  <si>
    <t>epinepherine and glucagon, which phosphorylate it.</t>
  </si>
  <si>
    <t>Brancing Enzyme</t>
  </si>
  <si>
    <r>
      <rPr/>
      <t xml:space="preserve">Forms </t>
    </r>
    <r>
      <rPr>
        <b/>
      </rPr>
      <t>alpha-1,6 glycosidic bonds</t>
    </r>
    <r>
      <rPr/>
      <t xml:space="preserve"> for </t>
    </r>
    <r>
      <rPr>
        <b/>
      </rPr>
      <t>brancing chains</t>
    </r>
    <r>
      <rPr/>
      <t xml:space="preserve"> of glycogen by breaking off an alpha-1,4 chain and transfering it to a alpha-1,6 bond in a different location. </t>
    </r>
  </si>
  <si>
    <t>Glycogenolysis</t>
  </si>
  <si>
    <t>Glycogen Phosphorylase</t>
  </si>
  <si>
    <r>
      <rPr/>
      <t xml:space="preserve">breaks the alpha-1,4 glycosidic bonds
</t>
    </r>
    <r>
      <rPr>
        <b/>
        <color rgb="FF0000FF"/>
      </rPr>
      <t>Rate-limiting enzyme in Glycogenolysis</t>
    </r>
  </si>
  <si>
    <t>Glucagon in the liver, AMP and epinephrine in skeletal muscles.</t>
  </si>
  <si>
    <t>ATP</t>
  </si>
  <si>
    <t>Debranching Enzyme</t>
  </si>
  <si>
    <r>
      <rPr/>
      <t xml:space="preserve">Breaks the first alpha-1,4, bond from the branch and moves to end of a linear chain, then </t>
    </r>
    <r>
      <rPr>
        <b/>
      </rPr>
      <t>hydrolyzes alpha-1,6</t>
    </r>
    <r>
      <rPr/>
      <t xml:space="preserve"> bond and releases a final glucose molecule... hence it has "2 activities"</t>
    </r>
  </si>
  <si>
    <t>cytoplasm AND mitochondria (in liver)</t>
  </si>
  <si>
    <t>Gluconeogenesis</t>
  </si>
  <si>
    <t>Pyruvate carboxylase</t>
  </si>
  <si>
    <t>Converts pyruvate into oxaloacetate</t>
  </si>
  <si>
    <t>PEPCK</t>
  </si>
  <si>
    <t>Converts oxaloacetate into phosphoenolpyruvate (PEP). Bypasses pyruvate kinase.</t>
  </si>
  <si>
    <t>Glucagon, cortisol</t>
  </si>
  <si>
    <t>Fructose-1,6-bisphosphatase</t>
  </si>
  <si>
    <r>
      <rPr/>
      <t xml:space="preserve">Rate limiting step in gluconeogenesis that replaces PFK-1. Converts Fructose-1,6-bisphosphate into </t>
    </r>
    <r>
      <rPr>
        <b/>
      </rPr>
      <t>Fructose-6-Phosphate</t>
    </r>
    <r>
      <rPr/>
      <t xml:space="preserve">
</t>
    </r>
    <r>
      <rPr>
        <b/>
        <color rgb="FF0000FF"/>
      </rPr>
      <t>Rate-limiting enzyme in Gluconeogenesis</t>
    </r>
  </si>
  <si>
    <t>ATP, glucagon</t>
  </si>
  <si>
    <t>AMP, insulin</t>
  </si>
  <si>
    <t>Glucose-6-phosphatase</t>
  </si>
  <si>
    <t xml:space="preserve">Reverse of Glucokinase. Only found in ER of liver cells.  Removes the phosphate from Glucose-6-Phosphate to turn it into Glucose... hence the name </t>
  </si>
  <si>
    <t>Glucose-6-Phosphate Dehydrogenase</t>
  </si>
  <si>
    <r>
      <rPr/>
      <t xml:space="preserve">Rate limiting step in Pentose Phosphate Pathway (PPP) which </t>
    </r>
    <r>
      <rPr>
        <b/>
        <color rgb="FFFF0000"/>
      </rPr>
      <t>irreversibly</t>
    </r>
    <r>
      <rPr/>
      <t xml:space="preserve"> turns glucose 6-phosphate into</t>
    </r>
    <r>
      <rPr>
        <b/>
      </rPr>
      <t xml:space="preserve"> 6-phosphogluconate </t>
    </r>
    <r>
      <rPr/>
      <t xml:space="preserve">while reducing NADP+ to </t>
    </r>
    <r>
      <rPr>
        <b/>
      </rPr>
      <t>NADPH</t>
    </r>
    <r>
      <rPr/>
      <t xml:space="preserve">
</t>
    </r>
    <r>
      <rPr>
        <b/>
        <color rgb="FF0000FF"/>
      </rPr>
      <t>Rate-limiting enzyme in Pentose Phosphate Pathway</t>
    </r>
  </si>
  <si>
    <t>Insulin, NADP+</t>
  </si>
  <si>
    <t>NADPH</t>
  </si>
  <si>
    <t>Fatty Acid Synthesis</t>
  </si>
  <si>
    <t>Acetyl-CoA Carboxylase</t>
  </si>
  <si>
    <r>
      <rPr/>
      <t xml:space="preserve">Converts Acetyl-CoA to </t>
    </r>
    <r>
      <rPr>
        <b/>
      </rPr>
      <t>Malonyl-CoA</t>
    </r>
    <r>
      <rPr/>
      <t xml:space="preserve"> by adding a carboxylic acid to the acetyl end.  It achieves this via ATP converting to ADP and a CO2 molecule. This is the </t>
    </r>
    <r>
      <rPr>
        <b/>
        <color rgb="FF0000FF"/>
      </rPr>
      <t>rate limiting step of Fatty Acid Synthesis</t>
    </r>
    <r>
      <rPr/>
      <t>.</t>
    </r>
  </si>
  <si>
    <t>Citrate (allosterically), Insulin</t>
  </si>
  <si>
    <t>Long Chain Fatty Acids, Glucagon</t>
  </si>
  <si>
    <t>Pepsinogen</t>
  </si>
  <si>
    <t>zymogen (inactive) form of pepsin.  It only becomes activated into pepsin at low pH</t>
  </si>
  <si>
    <t>Chief cells</t>
  </si>
  <si>
    <r>
      <rPr/>
      <t xml:space="preserve">cleaves peptide bonds near </t>
    </r>
    <r>
      <rPr>
        <b/>
      </rPr>
      <t>aromatic</t>
    </r>
    <r>
      <rPr/>
      <t xml:space="preserve"> amino acids.</t>
    </r>
  </si>
  <si>
    <r>
      <rPr/>
      <t xml:space="preserve">derived from the inactive form called </t>
    </r>
    <r>
      <rPr>
        <i/>
      </rPr>
      <t>pepsinogen</t>
    </r>
    <r>
      <rPr/>
      <t>, secreted by Chief Cells</t>
    </r>
  </si>
  <si>
    <t>low pH due to HCl secreted by Parietal Cells</t>
  </si>
  <si>
    <t>Trypsin</t>
  </si>
  <si>
    <r>
      <rPr/>
      <t xml:space="preserve">cleaves peptide bonds preferentially near </t>
    </r>
    <r>
      <rPr>
        <b/>
      </rPr>
      <t xml:space="preserve">hydrophobic </t>
    </r>
    <r>
      <rPr/>
      <t>amino acids</t>
    </r>
  </si>
  <si>
    <r>
      <rPr>
        <b/>
      </rPr>
      <t xml:space="preserve">Enteropeptidase 
</t>
    </r>
    <r>
      <rPr>
        <b val="0"/>
        <i/>
      </rPr>
      <t>(formerly enterokinase)</t>
    </r>
  </si>
  <si>
    <t>activates other digestive enzymes from the accessory organs of digestion:  Activates trypsinogen to form trypsin. Also Activates procarboxypeptidases A and B into active forms.</t>
  </si>
  <si>
    <t>duodenum</t>
  </si>
  <si>
    <t>trypsin
trypsinogen
procarbodypeptidases</t>
  </si>
  <si>
    <t>Aminopeptidase</t>
  </si>
  <si>
    <r>
      <rPr/>
      <t xml:space="preserve">removes the N-terminal </t>
    </r>
    <r>
      <rPr>
        <i/>
      </rPr>
      <t>(aka amino end)</t>
    </r>
    <r>
      <rPr/>
      <t xml:space="preserve"> amino acid from a peptide. </t>
    </r>
  </si>
  <si>
    <t>Carboxypeptidase</t>
  </si>
  <si>
    <r>
      <rPr/>
      <t xml:space="preserve">removes the C-terminal </t>
    </r>
    <r>
      <rPr>
        <i/>
      </rPr>
      <t>(aka carboxy end) amino acid from a peptide</t>
    </r>
  </si>
  <si>
    <t>Dipeptidase</t>
  </si>
  <si>
    <r>
      <rPr/>
      <t xml:space="preserve">Breaks dipeptides into monopeptides  </t>
    </r>
    <r>
      <rPr>
        <i/>
      </rPr>
      <t>(e.g. 2 ---&gt; 1 and 1)</t>
    </r>
  </si>
  <si>
    <t>hydrolizes lipids</t>
  </si>
  <si>
    <t>pancreas</t>
  </si>
  <si>
    <t>Amylase</t>
  </si>
  <si>
    <t>Class of enzymes that hydrolyze starch into sugars
aka they digest carbohydrates
found as salivary amylase or pancreatic amylase</t>
  </si>
  <si>
    <t>RAAS</t>
  </si>
  <si>
    <t>Blood Pressure Homeostasis</t>
  </si>
  <si>
    <t>Renin</t>
  </si>
  <si>
    <t>converts Angiotensisogen to Angiotensin I</t>
  </si>
  <si>
    <t>kidneys</t>
  </si>
  <si>
    <t>a drop in blood pressure</t>
  </si>
  <si>
    <t>normal or high blood pressure</t>
  </si>
  <si>
    <t>renin
angiotensin I and II
aldosterone
ADH</t>
  </si>
  <si>
    <r>
      <rPr>
        <b/>
      </rPr>
      <t xml:space="preserve">ACE </t>
    </r>
    <r>
      <rPr>
        <b/>
        <i/>
      </rPr>
      <t>(angiotensin-converting enzyme)</t>
    </r>
  </si>
  <si>
    <r>
      <rPr/>
      <t xml:space="preserve">converts the weak hormone Angiotensin I into its more potent form, </t>
    </r>
    <r>
      <rPr>
        <b/>
      </rPr>
      <t>Angiotensin II</t>
    </r>
    <r>
      <rPr/>
      <t>, in order to eventually bring low blood pressure back up to homeostasis</t>
    </r>
  </si>
  <si>
    <t>lungs</t>
  </si>
  <si>
    <r>
      <rPr>
        <b/>
      </rPr>
      <t xml:space="preserve">Nonpolar, nonaromatic
</t>
    </r>
    <r>
      <rPr>
        <b val="0"/>
      </rPr>
      <t>amino acids (7)</t>
    </r>
  </si>
  <si>
    <t>•  glycine
•  alanine
•  valine
•  leucine
•  isoleucine
•  methionine
•  proline</t>
  </si>
  <si>
    <r>
      <rPr>
        <b/>
      </rPr>
      <t xml:space="preserve">Aromatic
</t>
    </r>
    <r>
      <rPr>
        <b val="0"/>
      </rPr>
      <t>amino acids (3)</t>
    </r>
  </si>
  <si>
    <t>•  phenylalanine
•  tryptophan
•  tyrosine</t>
  </si>
  <si>
    <r>
      <rPr>
        <b/>
      </rPr>
      <t xml:space="preserve">Polar
</t>
    </r>
    <r>
      <rPr>
        <b val="0"/>
      </rPr>
      <t>amino acids (5)</t>
    </r>
  </si>
  <si>
    <t>•  serine
•  threonine
•  cysteine
•  asparagine
•  glutamine</t>
  </si>
  <si>
    <r>
      <rPr>
        <b/>
      </rPr>
      <t xml:space="preserve">Negatively charged / Acidic
</t>
    </r>
    <r>
      <rPr>
        <b val="0"/>
      </rPr>
      <t>amino acids (2)</t>
    </r>
  </si>
  <si>
    <t>•  aspartic acid  (D)
•  glutamic acid  (E)</t>
  </si>
  <si>
    <r>
      <rPr>
        <b/>
      </rPr>
      <t xml:space="preserve">Positively charged / Basic
</t>
    </r>
    <r>
      <rPr>
        <b val="0"/>
      </rPr>
      <t>amino acids (3)</t>
    </r>
  </si>
  <si>
    <t>•  lysine        (K)
•  arginine     (R)
•  histidine     (H)</t>
  </si>
  <si>
    <r>
      <rPr>
        <b val="0"/>
      </rPr>
      <t xml:space="preserve">Where do </t>
    </r>
    <r>
      <rPr>
        <b/>
      </rPr>
      <t>hydro</t>
    </r>
    <r>
      <rPr>
        <b/>
        <i/>
      </rPr>
      <t>phobic</t>
    </r>
    <r>
      <rPr>
        <b/>
      </rPr>
      <t xml:space="preserve"> / NONpolar
</t>
    </r>
    <r>
      <rPr>
        <b val="0"/>
      </rPr>
      <t>amino acids tend to reside within a protein?</t>
    </r>
  </si>
  <si>
    <t>interior, away from water</t>
  </si>
  <si>
    <r>
      <rPr>
        <b val="0"/>
      </rPr>
      <t xml:space="preserve">Where do
</t>
    </r>
    <r>
      <rPr>
        <b/>
      </rPr>
      <t>hydro</t>
    </r>
    <r>
      <rPr>
        <b/>
        <i/>
      </rPr>
      <t>philic</t>
    </r>
    <r>
      <rPr>
        <b/>
      </rPr>
      <t xml:space="preserve"> / polar
</t>
    </r>
    <r>
      <rPr>
        <b val="0"/>
      </rPr>
      <t>amino acids tend to reside within a protein?</t>
    </r>
  </si>
  <si>
    <t>exterior (on the surface), in contact with water</t>
  </si>
  <si>
    <t>N/A</t>
  </si>
  <si>
    <r>
      <rPr>
        <b/>
      </rPr>
      <t xml:space="preserve">How many different peptides can be formed from the combination of </t>
    </r>
    <r>
      <rPr>
        <b/>
        <i/>
      </rPr>
      <t>n</t>
    </r>
    <r>
      <rPr>
        <b/>
      </rPr>
      <t xml:space="preserve"> number of amino acids?</t>
    </r>
  </si>
  <si>
    <r>
      <rPr/>
      <t xml:space="preserve">n factorial (n!)
</t>
    </r>
    <r>
      <rPr>
        <i/>
      </rPr>
      <t>(ex: How many possibile tripeptides can be formed using Alanine, Valine, and Leucine? 3! = 3*2*1 = 6)</t>
    </r>
  </si>
  <si>
    <r>
      <rPr>
        <b val="0"/>
      </rPr>
      <t xml:space="preserve">What is the </t>
    </r>
    <r>
      <rPr>
        <b/>
      </rPr>
      <t>stereochemistry</t>
    </r>
    <r>
      <rPr>
        <b val="0"/>
      </rPr>
      <t xml:space="preserve"> of the chiral amino acids that appear in eukaryotic proteins?</t>
    </r>
  </si>
  <si>
    <r>
      <rPr/>
      <t xml:space="preserve">•  All chiral eukaryotic amino acids are </t>
    </r>
    <r>
      <rPr>
        <b/>
      </rPr>
      <t>L</t>
    </r>
    <r>
      <rPr/>
      <t xml:space="preserve">.
•  All chiral eukaryotic amino acids are </t>
    </r>
    <r>
      <rPr>
        <b/>
        <i/>
      </rPr>
      <t>(S)</t>
    </r>
    <r>
      <rPr/>
      <t xml:space="preserve">, with the exception of </t>
    </r>
    <r>
      <rPr>
        <b/>
      </rPr>
      <t>cysteine</t>
    </r>
    <r>
      <rPr/>
      <t xml:space="preserve"> </t>
    </r>
    <r>
      <rPr>
        <b/>
        <i/>
      </rPr>
      <t>(R)</t>
    </r>
    <r>
      <rPr>
        <i/>
      </rPr>
      <t xml:space="preserve">, </t>
    </r>
    <r>
      <rPr/>
      <t>because cysteine is the only amino acid with an R group that has a higher priority than a carboxylic acid)</t>
    </r>
  </si>
  <si>
    <t>Isoelectric point (pI)</t>
  </si>
  <si>
    <t>the pI of an amino acid is the pH at which the molecule has an electrically neutral charge;  in isoelectric focusing, a protein stops moving when pH = pI.
•  acidic amino acids have low pI's
•  basic amino acids have high pI's</t>
  </si>
  <si>
    <r>
      <rPr>
        <b/>
      </rPr>
      <t xml:space="preserve">What is the pI of the amino acids that do NOT have </t>
    </r>
    <r>
      <rPr>
        <b/>
        <i/>
      </rPr>
      <t>charged</t>
    </r>
    <r>
      <rPr>
        <b/>
      </rPr>
      <t xml:space="preserve"> side chains?</t>
    </r>
  </si>
  <si>
    <t>around 6</t>
  </si>
  <si>
    <t>Trick to remembering the 20 Amino Acids</t>
  </si>
  <si>
    <t>GCMP
AVLI
FWYH
NDSK
QETR</t>
  </si>
  <si>
    <r>
      <rPr>
        <sz val="8.0"/>
      </rPr>
      <t xml:space="preserve">
</t>
    </r>
    <r>
      <rPr>
        <i/>
        <sz val="8.0"/>
      </rPr>
      <t xml:space="preserve">method explained in this YouTube video:
</t>
    </r>
    <r>
      <rPr>
        <color rgb="FF0000FF"/>
        <sz val="8.0"/>
        <u/>
      </rPr>
      <t xml:space="preserve">https://www.youtube.com/watch?v=83QfdAW_BAs 
</t>
    </r>
    <r>
      <rPr>
        <sz val="8.0"/>
      </rPr>
      <t xml:space="preserve">
</t>
    </r>
  </si>
  <si>
    <r>
      <rPr>
        <b/>
        <i/>
      </rPr>
      <t xml:space="preserve">Acidic </t>
    </r>
    <r>
      <rPr>
        <b/>
      </rPr>
      <t>amino acids</t>
    </r>
  </si>
  <si>
    <r>
      <rPr/>
      <t xml:space="preserve">each contribute a -1 charge to a peptide at physiological pH 7.4
</t>
    </r>
    <r>
      <rPr>
        <i/>
      </rPr>
      <t xml:space="preserve">1) Aspartic acid / Asp / </t>
    </r>
    <r>
      <rPr>
        <b/>
        <i/>
      </rPr>
      <t>D</t>
    </r>
    <r>
      <rPr>
        <i/>
      </rPr>
      <t xml:space="preserve">
2) Glutamic acid / Glu / </t>
    </r>
    <r>
      <rPr>
        <b/>
        <i/>
      </rPr>
      <t>E</t>
    </r>
  </si>
  <si>
    <t>pI of Acidic amino acids</t>
  </si>
  <si>
    <t>under 7</t>
  </si>
  <si>
    <r>
      <rPr>
        <b/>
        <i/>
      </rPr>
      <t xml:space="preserve">Basic </t>
    </r>
    <r>
      <rPr>
        <b/>
      </rPr>
      <t>amino acids</t>
    </r>
  </si>
  <si>
    <r>
      <rPr/>
      <t xml:space="preserve">each contribute a +1 charge to a peptide at physiological pH 7.4 </t>
    </r>
    <r>
      <rPr>
        <i/>
      </rPr>
      <t xml:space="preserve">(except Histidine)
1) Lysine / Lys / </t>
    </r>
    <r>
      <rPr>
        <b/>
        <i/>
      </rPr>
      <t>K</t>
    </r>
    <r>
      <rPr>
        <i/>
      </rPr>
      <t xml:space="preserve">
2) Arginine / Arg / </t>
    </r>
    <r>
      <rPr>
        <b/>
        <i/>
      </rPr>
      <t>R</t>
    </r>
    <r>
      <rPr>
        <i/>
      </rPr>
      <t xml:space="preserve">
3) Histidine / His / </t>
    </r>
    <r>
      <rPr>
        <b/>
        <i/>
      </rPr>
      <t>H</t>
    </r>
    <r>
      <rPr>
        <i/>
      </rPr>
      <t xml:space="preserve"> </t>
    </r>
    <r>
      <rPr>
        <i/>
        <sz val="6.0"/>
      </rPr>
      <t xml:space="preserve"> </t>
    </r>
    <r>
      <rPr>
        <i/>
        <sz val="8.0"/>
      </rPr>
      <t xml:space="preserve"> (histidine only contributes a +1 charge when pH &lt; 6)
</t>
    </r>
    <r>
      <rPr/>
      <t xml:space="preserve">mnemonic,  </t>
    </r>
    <r>
      <rPr>
        <b/>
      </rPr>
      <t>His</t>
    </r>
    <r>
      <rPr/>
      <t xml:space="preserve"> </t>
    </r>
    <r>
      <rPr>
        <b/>
      </rPr>
      <t>Lys</t>
    </r>
    <r>
      <rPr/>
      <t xml:space="preserve"> (lies) </t>
    </r>
    <r>
      <rPr>
        <b/>
      </rPr>
      <t>Ar</t>
    </r>
    <r>
      <rPr/>
      <t xml:space="preserve">e </t>
    </r>
    <r>
      <rPr>
        <b/>
      </rPr>
      <t>BASIC</t>
    </r>
  </si>
  <si>
    <t>pI of Basic amino acids</t>
  </si>
  <si>
    <t>above 7</t>
  </si>
  <si>
    <t>1º
Protein
Structure</t>
  </si>
  <si>
    <t>Peptide Bonds</t>
  </si>
  <si>
    <r>
      <rPr/>
      <t xml:space="preserve">are the primary covalent bond between the amino acids that make up proteins. They involve a </t>
    </r>
    <r>
      <rPr>
        <b/>
      </rPr>
      <t xml:space="preserve">condensation reaction </t>
    </r>
    <r>
      <rPr>
        <i/>
      </rPr>
      <t xml:space="preserve">(specifically, </t>
    </r>
    <r>
      <rPr>
        <b/>
        <i/>
      </rPr>
      <t>dehydration</t>
    </r>
    <r>
      <rPr>
        <i/>
      </rPr>
      <t xml:space="preserve"> reaction, meaning that </t>
    </r>
    <r>
      <rPr>
        <b/>
        <i/>
      </rPr>
      <t>H</t>
    </r>
    <r>
      <rPr>
        <b/>
        <i/>
        <sz val="6.0"/>
      </rPr>
      <t>2</t>
    </r>
    <r>
      <rPr>
        <b/>
        <i/>
      </rPr>
      <t>O</t>
    </r>
    <r>
      <rPr>
        <i/>
      </rPr>
      <t xml:space="preserve"> is RELEASED when peptide bonds form)</t>
    </r>
    <r>
      <rPr/>
      <t xml:space="preserve"> between the amino group of one acid and the carboxyl group of an adjacent amino acid. The peptide bond has a partial double bond character because the double bond can resonate beween the C=O and C=N and thus, exhibits </t>
    </r>
    <r>
      <rPr>
        <i/>
      </rPr>
      <t>limited</t>
    </r>
    <r>
      <rPr/>
      <t xml:space="preserve"> rotation. 
Peptide bonds are cleaved via </t>
    </r>
    <r>
      <rPr>
        <b/>
      </rPr>
      <t>hyrolysis</t>
    </r>
    <r>
      <rPr/>
      <t xml:space="preserve"> reactions when the amide bond is broken apart by adding a H to the amide nitrogen and an OH to the carbonyl carbon.</t>
    </r>
  </si>
  <si>
    <t>2º
Protein Structure</t>
  </si>
  <si>
    <r>
      <rPr>
        <b/>
      </rPr>
      <t xml:space="preserve">α-helices </t>
    </r>
    <r>
      <rPr>
        <b val="0"/>
      </rPr>
      <t xml:space="preserve">and
</t>
    </r>
    <r>
      <rPr>
        <b/>
      </rPr>
      <t>β-pleated sheets</t>
    </r>
  </si>
  <si>
    <r>
      <rPr/>
      <t xml:space="preserve">are the two main types of </t>
    </r>
    <r>
      <rPr>
        <b/>
      </rPr>
      <t>secondary</t>
    </r>
    <r>
      <rPr/>
      <t xml:space="preserve"> </t>
    </r>
    <r>
      <rPr>
        <b/>
      </rPr>
      <t>structures</t>
    </r>
    <r>
      <rPr/>
      <t xml:space="preserve"> of a protein, which are both stablized by </t>
    </r>
    <r>
      <rPr>
        <b/>
      </rPr>
      <t xml:space="preserve">hydrogen bonds </t>
    </r>
  </si>
  <si>
    <r>
      <rPr>
        <sz val="8.0"/>
      </rPr>
      <t xml:space="preserve">• α-helices:  found in </t>
    </r>
    <r>
      <rPr>
        <b/>
        <sz val="8.0"/>
      </rPr>
      <t>keratin</t>
    </r>
    <r>
      <rPr>
        <sz val="8.0"/>
      </rPr>
      <t xml:space="preserve">
• β-pleated sheet:  found in </t>
    </r>
    <r>
      <rPr>
        <b/>
        <sz val="8.0"/>
      </rPr>
      <t>fibroin</t>
    </r>
    <r>
      <rPr>
        <sz val="8.0"/>
      </rPr>
      <t>/</t>
    </r>
    <r>
      <rPr>
        <b/>
        <sz val="8.0"/>
      </rPr>
      <t>silk</t>
    </r>
  </si>
  <si>
    <r>
      <rPr>
        <b val="0"/>
      </rPr>
      <t xml:space="preserve">What </t>
    </r>
    <r>
      <rPr>
        <b/>
      </rPr>
      <t>role does Proline</t>
    </r>
    <r>
      <rPr>
        <b val="0"/>
      </rPr>
      <t xml:space="preserve"> serve in </t>
    </r>
    <r>
      <rPr>
        <b/>
      </rPr>
      <t>Secondary Structure</t>
    </r>
    <r>
      <rPr>
        <b val="0"/>
      </rPr>
      <t>?</t>
    </r>
  </si>
  <si>
    <r>
      <rPr/>
      <t xml:space="preserve">Proline's rigid cyclic structure causes it to introduce:
•  </t>
    </r>
    <r>
      <rPr>
        <b/>
      </rPr>
      <t>kinks</t>
    </r>
    <r>
      <rPr/>
      <t xml:space="preserve"> in α-helices
•  </t>
    </r>
    <r>
      <rPr>
        <b/>
      </rPr>
      <t xml:space="preserve">turns </t>
    </r>
    <r>
      <rPr/>
      <t>in β-pleated sheets</t>
    </r>
  </si>
  <si>
    <t>3º
Protein
Structure</t>
  </si>
  <si>
    <t>Tertiary protein structure</t>
  </si>
  <si>
    <t>is the 3D shape of a protein that is primarily the result of moving hydrophobic amino acid side chains into the interior of the protein; tertiary structure includes hydrophobic interactions, acid–base/salt bridges, and disulfide links.
These are all stabilized by:
•  van der Waals forces
•  hydrogen bonds
•  ionic bonds
•  covalent bonds.</t>
  </si>
  <si>
    <t>4º
Protein Structure</t>
  </si>
  <si>
    <t>Quaternary protein structure</t>
  </si>
  <si>
    <t>is the interaction between separate subunits of a multisubunit protein, and it is stabilized by the same types of bonds as in 3º structure (van der Waals forces, hydrogen bonds, ionic bonds, or covalent bonds)</t>
  </si>
  <si>
    <t>3º and 4º
Protein
Structure</t>
  </si>
  <si>
    <r>
      <rPr/>
      <t xml:space="preserve">What is the </t>
    </r>
    <r>
      <rPr>
        <b/>
      </rPr>
      <t xml:space="preserve">primary motivation </t>
    </r>
    <r>
      <rPr/>
      <t xml:space="preserve">for </t>
    </r>
    <r>
      <rPr>
        <b/>
      </rPr>
      <t>hyrophobic residues</t>
    </r>
    <r>
      <rPr/>
      <t xml:space="preserve"> in a polypeptide to </t>
    </r>
    <r>
      <rPr>
        <b/>
      </rPr>
      <t xml:space="preserve">move to the interior </t>
    </r>
    <r>
      <rPr/>
      <t>of the protein?</t>
    </r>
  </si>
  <si>
    <r>
      <rPr/>
      <t xml:space="preserve">moving hydrophobic residues to the interior of a protein </t>
    </r>
    <r>
      <rPr>
        <b/>
      </rPr>
      <t>increases entropy</t>
    </r>
    <r>
      <rPr/>
      <t xml:space="preserve"> by allowing water molecules on the protein's surface to have more possible positions and configurations. This </t>
    </r>
    <r>
      <rPr>
        <b/>
      </rPr>
      <t>positive ΔS</t>
    </r>
    <r>
      <rPr/>
      <t xml:space="preserve"> makes</t>
    </r>
    <r>
      <rPr>
        <b/>
      </rPr>
      <t xml:space="preserve"> ΔG more negative</t>
    </r>
    <r>
      <rPr/>
      <t>, stabilizing the protein</t>
    </r>
  </si>
  <si>
    <t>Denaturation</t>
  </si>
  <si>
    <r>
      <rPr/>
      <t xml:space="preserve">What are the two </t>
    </r>
    <r>
      <rPr>
        <b/>
      </rPr>
      <t xml:space="preserve">main causes </t>
    </r>
    <r>
      <rPr/>
      <t xml:space="preserve">of protein </t>
    </r>
    <r>
      <rPr>
        <b/>
      </rPr>
      <t>denaturation?</t>
    </r>
  </si>
  <si>
    <r>
      <rPr/>
      <t xml:space="preserve">•  </t>
    </r>
    <r>
      <rPr>
        <b/>
      </rPr>
      <t>Heat</t>
    </r>
    <r>
      <rPr/>
      <t xml:space="preserve"> denatures proteins by increasing their average kinetic energy, thus providing enough energy to overcome and disrupt hydrophobic interactions that hold a protein together.
•  </t>
    </r>
    <r>
      <rPr>
        <b/>
      </rPr>
      <t>Solutes</t>
    </r>
    <r>
      <rPr/>
      <t xml:space="preserve"> denatures proteins by interfering with the forces that hold the protein together, such as breaking disulfide bridges, overcoming hydrogen bonds that hold α-helices and
β-pleated sheets together, and solubilize proteins to disrupt non-covalent bonds.</t>
    </r>
  </si>
  <si>
    <t>Ketogenic Amino Acids</t>
  </si>
  <si>
    <r>
      <rPr/>
      <t xml:space="preserve">can be </t>
    </r>
    <r>
      <rPr>
        <i/>
      </rPr>
      <t>directly</t>
    </r>
    <r>
      <rPr/>
      <t xml:space="preserve"> degraded into </t>
    </r>
    <r>
      <rPr>
        <b/>
      </rPr>
      <t>Acetyl-CoA</t>
    </r>
  </si>
  <si>
    <r>
      <rPr>
        <b/>
      </rPr>
      <t>K</t>
    </r>
    <r>
      <rPr>
        <b/>
        <i/>
      </rPr>
      <t>m</t>
    </r>
  </si>
  <si>
    <r>
      <rPr/>
      <t>is the substrate concentration at one-half V</t>
    </r>
    <r>
      <rPr>
        <i/>
      </rPr>
      <t>max</t>
    </r>
  </si>
  <si>
    <t>******
******
******</t>
  </si>
  <si>
    <t>Catalytic Efficiency</t>
  </si>
  <si>
    <r>
      <rPr/>
      <t xml:space="preserve">is equal to </t>
    </r>
    <r>
      <rPr>
        <sz val="12.0"/>
      </rPr>
      <t>(K</t>
    </r>
    <r>
      <rPr>
        <i/>
        <sz val="9.0"/>
      </rPr>
      <t>cat</t>
    </r>
    <r>
      <rPr>
        <sz val="12.0"/>
      </rPr>
      <t>) / (K</t>
    </r>
    <r>
      <rPr>
        <i/>
        <sz val="8.0"/>
      </rPr>
      <t>M</t>
    </r>
    <r>
      <rPr>
        <sz val="12.0"/>
      </rPr>
      <t xml:space="preserve">) </t>
    </r>
    <r>
      <rPr/>
      <t xml:space="preserve">
</t>
    </r>
    <r>
      <rPr>
        <i/>
      </rPr>
      <t xml:space="preserve">(to help remember the equation: "the </t>
    </r>
    <r>
      <rPr>
        <b/>
        <i/>
        <u/>
      </rPr>
      <t>cat</t>
    </r>
    <r>
      <rPr>
        <i/>
      </rPr>
      <t xml:space="preserve"> jumps on top of the </t>
    </r>
    <r>
      <rPr>
        <b/>
        <i/>
        <u/>
      </rPr>
      <t>m</t>
    </r>
    <r>
      <rPr>
        <i/>
      </rPr>
      <t>ouse"</t>
    </r>
  </si>
  <si>
    <t>Apoenzymes</t>
  </si>
  <si>
    <r>
      <rPr/>
      <t xml:space="preserve">an enzyme WITHOUT its cofactor  
</t>
    </r>
    <r>
      <rPr>
        <i/>
      </rPr>
      <t>(hint: the prefix "a" means without)</t>
    </r>
  </si>
  <si>
    <t>Holoenzymes</t>
  </si>
  <si>
    <t>an enzyme with its cofactor</t>
  </si>
  <si>
    <t>Allosteric enzymes</t>
  </si>
  <si>
    <t>enzymes that alternate between an active and an inactive form, based on whether another molecule is bound to its allosteric site.</t>
  </si>
  <si>
    <t>Allosteric activators vs. Allosteric inhibitors</t>
  </si>
  <si>
    <r>
      <rPr>
        <b/>
      </rPr>
      <t>Allosteric</t>
    </r>
    <r>
      <rPr/>
      <t xml:space="preserve"> activators are molecules that bind to an allosteric site on an enzyme, causing a conformational shift in the protein that makes the active site </t>
    </r>
    <r>
      <rPr>
        <i/>
      </rPr>
      <t xml:space="preserve">more </t>
    </r>
    <r>
      <rPr/>
      <t xml:space="preserve">available to binding for the substrate, whereas an inhibtior will make it </t>
    </r>
    <r>
      <rPr>
        <i/>
      </rPr>
      <t xml:space="preserve">less </t>
    </r>
    <r>
      <rPr/>
      <t>available.</t>
    </r>
  </si>
  <si>
    <t>Zymogens</t>
  </si>
  <si>
    <r>
      <rPr/>
      <t>an</t>
    </r>
    <r>
      <rPr>
        <b/>
      </rPr>
      <t xml:space="preserve"> </t>
    </r>
    <r>
      <rPr>
        <b/>
        <i/>
      </rPr>
      <t>inactive</t>
    </r>
    <r>
      <rPr>
        <b/>
      </rPr>
      <t xml:space="preserve"> form of an enzyme</t>
    </r>
    <r>
      <rPr/>
      <t xml:space="preserve"> that is secreted and are activated by cleavage.
Most zymogens have the suffix -</t>
    </r>
    <r>
      <rPr>
        <i/>
      </rPr>
      <t>ogen</t>
    </r>
    <r>
      <rPr/>
      <t>. (</t>
    </r>
    <r>
      <rPr>
        <i/>
      </rPr>
      <t>e.g. the digestive enzyme trypsin is secreted in its inactive zymogen form trypsinogen because this enzyme would be particularly dangerous if it is activity is not tightly controlled. If trypsin was released as the active form from the pancreas in an uncontrolled manner, it would digest the organ itself.)</t>
    </r>
  </si>
  <si>
    <t>Acetylation of Histone</t>
  </si>
  <si>
    <t>Decreases positive charge of lysines, unbinding DNA, results in increased transcription</t>
  </si>
  <si>
    <t>Heterochromatin</t>
  </si>
  <si>
    <r>
      <rPr/>
      <t xml:space="preserve">Tightly coiled DNA that in inaccessible to transcription.
</t>
    </r>
    <r>
      <rPr>
        <i/>
      </rPr>
      <t xml:space="preserve">think "dark, dense, and silent"
</t>
    </r>
    <r>
      <rPr/>
      <t xml:space="preserve">mnemonic;  </t>
    </r>
    <r>
      <rPr>
        <b/>
      </rPr>
      <t>H</t>
    </r>
    <r>
      <rPr/>
      <t>etero</t>
    </r>
    <r>
      <rPr>
        <b/>
      </rPr>
      <t>C</t>
    </r>
    <r>
      <rPr/>
      <t xml:space="preserve">hromatin = </t>
    </r>
    <r>
      <rPr>
        <b/>
      </rPr>
      <t>H</t>
    </r>
    <r>
      <rPr/>
      <t xml:space="preserve">ighly </t>
    </r>
    <r>
      <rPr>
        <b/>
      </rPr>
      <t>C</t>
    </r>
    <r>
      <rPr/>
      <t>ondensed</t>
    </r>
  </si>
  <si>
    <t>gene silencing</t>
  </si>
  <si>
    <t>Euchromatin</t>
  </si>
  <si>
    <r>
      <rPr/>
      <t xml:space="preserve">Loosely coiled DNA that allows transcription machinery access.
</t>
    </r>
    <r>
      <rPr>
        <i/>
      </rPr>
      <t xml:space="preserve">think "light, unconsensed, and expressed"
</t>
    </r>
    <r>
      <rPr/>
      <t xml:space="preserve">mnemonic:  </t>
    </r>
    <r>
      <rPr>
        <b/>
      </rPr>
      <t>E</t>
    </r>
    <r>
      <rPr/>
      <t xml:space="preserve">uchromatin is </t>
    </r>
    <r>
      <rPr>
        <b/>
      </rPr>
      <t>E</t>
    </r>
    <r>
      <rPr/>
      <t>xpressed</t>
    </r>
  </si>
  <si>
    <t>gene expression</t>
  </si>
  <si>
    <t>N-terminus</t>
  </si>
  <si>
    <t>5' end of DNA/RNA</t>
  </si>
  <si>
    <t>C-terminus</t>
  </si>
  <si>
    <t>3' end of DNA/RNA</t>
  </si>
  <si>
    <t>Peptidyl Transferase</t>
  </si>
  <si>
    <t>Enzyme that forms peptide bond in ribosome between incoming amino acid in A-site with polypeptide chain in P-site</t>
  </si>
  <si>
    <t>Bioenergetics</t>
  </si>
  <si>
    <t>Gibbs Free Energy Equation</t>
  </si>
  <si>
    <r>
      <rPr/>
      <t xml:space="preserve">∆G = ∆H </t>
    </r>
    <r>
      <rPr>
        <rFont val="Times New Roman"/>
        <sz val="12.0"/>
      </rPr>
      <t>–</t>
    </r>
    <r>
      <rPr/>
      <t xml:space="preserve"> T∆S.   A reaction proceeds </t>
    </r>
    <r>
      <rPr>
        <i/>
      </rPr>
      <t>spontaneously</t>
    </r>
    <r>
      <rPr/>
      <t xml:space="preserve"> if ∆G is negative
</t>
    </r>
    <r>
      <rPr>
        <i/>
      </rPr>
      <t xml:space="preserve">remember the mnemonic:
</t>
    </r>
    <r>
      <rPr/>
      <t>"</t>
    </r>
    <r>
      <rPr>
        <b/>
      </rPr>
      <t>G</t>
    </r>
    <r>
      <rPr/>
      <t xml:space="preserve">oldfish (are) </t>
    </r>
    <r>
      <rPr>
        <b/>
      </rPr>
      <t>H</t>
    </r>
    <r>
      <rPr/>
      <t xml:space="preserve">orrible (without) </t>
    </r>
    <r>
      <rPr>
        <b/>
      </rPr>
      <t>T</t>
    </r>
    <r>
      <rPr/>
      <t>artar</t>
    </r>
    <r>
      <rPr>
        <b/>
      </rPr>
      <t>S</t>
    </r>
    <r>
      <rPr/>
      <t>auce."</t>
    </r>
  </si>
  <si>
    <t>Standard Free Energy</t>
  </si>
  <si>
    <t>∆G˚ is energy change that occurs at 1 M, 1 atm, and 25˚C. 
•  ∆Gº = –RT ln (K)             occurs when the rxn is at equilibrium
•  ∆G = ∆G˚ + RT ln(Q)      occurs when the rxn is not a equilbrium</t>
  </si>
  <si>
    <t>Hess's Law</t>
  </si>
  <si>
    <t xml:space="preserve">Total Enthalpy change of a reaction is the sum of the enthalpy change of each step of the reaction </t>
  </si>
  <si>
    <t>Postprandial State</t>
  </si>
  <si>
    <t>"well-fed state" occurs after eating. Greater anabolism than catabolism. Lasts 3-5 hours after a meal</t>
  </si>
  <si>
    <t>Postabsorptive State</t>
  </si>
  <si>
    <t>"Fasting state" where catabolism dominates and glucagon and cortisol are very active vs insulin in the postprandial state.</t>
  </si>
  <si>
    <t>Prolonged Fasting</t>
  </si>
  <si>
    <t>"Starvation" where glucagon and epinephrine are very high. Rapid degredation of glycogen stores in liver. Brain adapts to use Ketones for energy, muscles rely on fatty acids. Rapid lipolysis, excess acetyl-CoA production.</t>
  </si>
  <si>
    <r>
      <rPr>
        <b/>
      </rPr>
      <t xml:space="preserve">Respiratory Quotient
</t>
    </r>
    <r>
      <rPr>
        <b val="0"/>
        <i/>
      </rPr>
      <t>(also called Respiratory Exchange Ratio, or RER)</t>
    </r>
  </si>
  <si>
    <r>
      <rPr/>
      <t>RQ = (CO</t>
    </r>
    <r>
      <rPr>
        <sz val="6.0"/>
      </rPr>
      <t>2</t>
    </r>
    <r>
      <rPr/>
      <t xml:space="preserve"> produced) </t>
    </r>
    <r>
      <rPr>
        <rFont val="Times New Roman"/>
        <sz val="12.0"/>
      </rPr>
      <t>÷</t>
    </r>
    <r>
      <rPr>
        <sz val="12.0"/>
      </rPr>
      <t xml:space="preserve"> </t>
    </r>
    <r>
      <rPr/>
      <t>(O</t>
    </r>
    <r>
      <rPr>
        <sz val="6.0"/>
      </rPr>
      <t>2</t>
    </r>
    <r>
      <rPr/>
      <t xml:space="preserve"> consumed)
If RQ = 1.0, this means that </t>
    </r>
    <r>
      <rPr>
        <b/>
      </rPr>
      <t>carbohydrates</t>
    </r>
    <r>
      <rPr/>
      <t xml:space="preserve"> is the fuel source being used.
If RQ = 0.7, this means that </t>
    </r>
    <r>
      <rPr>
        <b/>
      </rPr>
      <t>fats</t>
    </r>
    <r>
      <rPr/>
      <t xml:space="preserve"> is the fuel source being used.
If RQ = 0.85, this means that 50% carbs and 50% fats is being used.
(Amino Acid Metabolism has RQ of 0.8-0.9.)</t>
    </r>
  </si>
  <si>
    <t>Metabolism</t>
  </si>
  <si>
    <r>
      <rPr/>
      <t>Process in which glucose is broken down, 2 ATP molecules are consumed,</t>
    </r>
    <r>
      <rPr>
        <b/>
      </rPr>
      <t xml:space="preserve"> 4 ATP molecules and 2 NADH molecules are produced </t>
    </r>
    <r>
      <rPr/>
      <t xml:space="preserve">along with </t>
    </r>
    <r>
      <rPr>
        <b/>
      </rPr>
      <t>2 pyruvate</t>
    </r>
    <r>
      <rPr/>
      <t xml:space="preserve"> molecules. Facilitated by Insulin. Limited by </t>
    </r>
    <r>
      <rPr>
        <b/>
      </rPr>
      <t>PFK-1 activity</t>
    </r>
    <r>
      <rPr/>
      <t xml:space="preserve">, which is </t>
    </r>
    <r>
      <rPr>
        <b/>
      </rPr>
      <t xml:space="preserve">inhibited by ATP and Citrate </t>
    </r>
    <r>
      <rPr/>
      <t xml:space="preserve">and stimulated by AMP. </t>
    </r>
  </si>
  <si>
    <t>Substrate-Level Phosphorylation</t>
  </si>
  <si>
    <t>ADP is directly phosphorylated into ATP. Alternative to oxidative phosphorylation to produce ATP in cells without mitochondria or oxygen. This is the only method of generating ATP in anaerobic respiration.</t>
  </si>
  <si>
    <t>Anaerobic Respiration</t>
  </si>
  <si>
    <t>Production of glucose in Liver and Kidneys to raise blood sugar. Promoted by glucagon and epinepherine. Inhibited by insulin.</t>
  </si>
  <si>
    <t>insulin
glucagon
epinephrine
liver</t>
  </si>
  <si>
    <t>GLUT 2</t>
  </si>
  <si>
    <r>
      <rPr/>
      <t xml:space="preserve">Glucose transporter </t>
    </r>
    <r>
      <rPr>
        <i/>
      </rPr>
      <t xml:space="preserve">in the </t>
    </r>
    <r>
      <rPr>
        <b/>
        <i/>
      </rPr>
      <t>Liver</t>
    </r>
    <r>
      <rPr>
        <i/>
      </rPr>
      <t xml:space="preserve"> and </t>
    </r>
    <r>
      <rPr>
        <b/>
        <i/>
      </rPr>
      <t>Pancreas</t>
    </r>
    <r>
      <rPr>
        <i/>
      </rPr>
      <t xml:space="preserve"> cells</t>
    </r>
    <r>
      <rPr/>
      <t>. Senses glucose levels for insulin release.</t>
    </r>
  </si>
  <si>
    <t>GLUT 4</t>
  </si>
  <si>
    <r>
      <rPr/>
      <t xml:space="preserve">Present in </t>
    </r>
    <r>
      <rPr>
        <b/>
        <i/>
      </rPr>
      <t>Adipose</t>
    </r>
    <r>
      <rPr>
        <i/>
      </rPr>
      <t xml:space="preserve"> and </t>
    </r>
    <r>
      <rPr>
        <b/>
        <i/>
      </rPr>
      <t>Muscle</t>
    </r>
    <r>
      <rPr>
        <i/>
      </rPr>
      <t xml:space="preserve"> tissue ONLY.</t>
    </r>
    <r>
      <rPr/>
      <t xml:space="preserve"> Increase in expression on cell surface in presence of insulin, promoting more glucose transport into cells. </t>
    </r>
  </si>
  <si>
    <t>Dehydrogenase</t>
  </si>
  <si>
    <t xml:space="preserve">Transfer a hydride ion (H-) to an electron acceptor such as NAD+ or FAD. </t>
  </si>
  <si>
    <t>Ketone Bodies</t>
  </si>
  <si>
    <t>Protein Purification</t>
  </si>
  <si>
    <t>S.D.S</t>
  </si>
  <si>
    <t>a detergent that denatures proteins to make sure that all proteins have a uniform size-to-charge ratio</t>
  </si>
  <si>
    <t>electrophoresis</t>
  </si>
  <si>
    <t>DNA/Protein Purification</t>
  </si>
  <si>
    <t>Electrophoresis</t>
  </si>
  <si>
    <r>
      <rPr/>
      <t xml:space="preserve">separates proteins </t>
    </r>
    <r>
      <rPr>
        <i/>
      </rPr>
      <t>based on size; smaller fragments migrate farther; larger fragments are heavier and thus are less moved by the electric field</t>
    </r>
  </si>
  <si>
    <t>DNA; RNA; proteins</t>
  </si>
  <si>
    <t>Isoelectric Focusing</t>
  </si>
  <si>
    <r>
      <rPr/>
      <t xml:space="preserve">separates proteins based on their pI, aka </t>
    </r>
    <r>
      <rPr>
        <i/>
      </rPr>
      <t>based on their charge on the protein surface</t>
    </r>
  </si>
  <si>
    <t>proteins</t>
  </si>
  <si>
    <t>Ch.</t>
  </si>
  <si>
    <t>Pg.</t>
  </si>
  <si>
    <t>Example(s)</t>
  </si>
  <si>
    <r>
      <rPr>
        <rFont val="Arial"/>
        <b/>
        <i/>
        <color rgb="FF000000"/>
      </rPr>
      <t xml:space="preserve">(R) </t>
    </r>
    <r>
      <rPr>
        <rFont val="Arial"/>
        <b/>
        <i val="0"/>
        <color rgb="FF000000"/>
      </rPr>
      <t>configuration</t>
    </r>
  </si>
  <si>
    <r>
      <rPr>
        <rFont val="Arial"/>
      </rPr>
      <t xml:space="preserve">At a stereocenter, after putting the lowest-priority group in the back and drawing a circle from group 1 to 2 to 3 in descending priority... the circle is </t>
    </r>
    <r>
      <rPr>
        <rFont val="Arial"/>
        <b/>
        <i/>
      </rPr>
      <t xml:space="preserve">CLOCKWISE
</t>
    </r>
    <r>
      <rPr>
        <rFont val="Arial"/>
        <i/>
        <sz val="9.0"/>
      </rPr>
      <t>(a sure fire way to remember this is that when most people write the letter "R", they draw that curved shape in a clockwise direction... unless you're just some sick freak who writes his R's from the bottom up)</t>
    </r>
  </si>
  <si>
    <t>stereocenters</t>
  </si>
  <si>
    <r>
      <rPr>
        <rFont val="Arial"/>
        <b/>
        <i/>
        <color rgb="FF000000"/>
      </rPr>
      <t xml:space="preserve">(S) </t>
    </r>
    <r>
      <rPr>
        <rFont val="Arial"/>
        <b/>
        <i val="0"/>
        <color rgb="FF000000"/>
      </rPr>
      <t>configuration</t>
    </r>
  </si>
  <si>
    <r>
      <rPr>
        <rFont val="Arial"/>
      </rPr>
      <t xml:space="preserve">At a stereocenter, after putting the lowest-priority group in the back and drawing a circle from group 1 to 2 to 3 in descending priority... the circle is </t>
    </r>
    <r>
      <rPr>
        <rFont val="Arial"/>
        <b/>
        <i/>
      </rPr>
      <t xml:space="preserve">COUNTER-CLOCKWISE
</t>
    </r>
    <r>
      <rPr>
        <rFont val="Arial"/>
        <i/>
        <sz val="9.0"/>
      </rPr>
      <t>(a sure fire way to remember this is that when most people write the letter "S", they start drawing the top curve of the letter in a counterclockwise direction</t>
    </r>
  </si>
  <si>
    <r>
      <rPr>
        <rFont val="Arial"/>
        <b/>
        <i val="0"/>
        <color rgb="FF000000"/>
      </rPr>
      <t>S</t>
    </r>
    <r>
      <rPr>
        <rFont val="Arial"/>
        <b/>
        <i val="0"/>
        <color rgb="FF000000"/>
        <sz val="7.0"/>
      </rPr>
      <t>N</t>
    </r>
    <r>
      <rPr>
        <rFont val="Arial"/>
        <b/>
        <i val="0"/>
        <color rgb="FF000000"/>
      </rPr>
      <t xml:space="preserve">1 </t>
    </r>
    <r>
      <rPr>
        <rFont val="Arial"/>
        <b val="0"/>
        <i val="0"/>
        <color rgb="FF000000"/>
      </rPr>
      <t xml:space="preserve">vs. </t>
    </r>
    <r>
      <rPr>
        <rFont val="Arial"/>
        <b/>
        <i val="0"/>
        <color rgb="FF000000"/>
      </rPr>
      <t>S</t>
    </r>
    <r>
      <rPr>
        <rFont val="Arial"/>
        <b/>
        <i val="0"/>
        <color rgb="FF000000"/>
        <sz val="7.0"/>
      </rPr>
      <t>N</t>
    </r>
    <r>
      <rPr>
        <rFont val="Arial"/>
        <b/>
        <i val="0"/>
        <color rgb="FF000000"/>
      </rPr>
      <t xml:space="preserve">2 </t>
    </r>
    <r>
      <rPr>
        <rFont val="Arial"/>
        <b val="0"/>
        <i val="0"/>
        <color rgb="FF000000"/>
      </rPr>
      <t>reactions cat analogy</t>
    </r>
  </si>
  <si>
    <r>
      <rPr>
        <rFont val="Arial"/>
        <b/>
      </rPr>
      <t>SN1</t>
    </r>
    <r>
      <rPr>
        <rFont val="Arial"/>
      </rPr>
      <t xml:space="preserve">:
• patient cat gets his seat in 2 steps;  waits for the leaving group to leave first. Doesn't attack unless the carbocation (the cat seat) is stable.
</t>
    </r>
    <r>
      <rPr>
        <rFont val="Arial"/>
        <b/>
      </rPr>
      <t xml:space="preserve">SN2
</t>
    </r>
    <r>
      <rPr>
        <rFont val="Arial"/>
      </rPr>
      <t>• impatient cat gets his seat in 1 step,  forces off the leaving group and sits simultaneously</t>
    </r>
  </si>
  <si>
    <t>Stereochemistry</t>
  </si>
  <si>
    <t>How to find the number of stereoisomers of a given compound:</t>
  </si>
  <si>
    <r>
      <rPr>
        <rFont val="Arial"/>
        <sz val="11.0"/>
      </rPr>
      <t>2^</t>
    </r>
    <r>
      <rPr>
        <rFont val="Arial"/>
        <i/>
        <sz val="11.0"/>
      </rPr>
      <t>n</t>
    </r>
    <r>
      <rPr>
        <rFont val="Arial"/>
        <i/>
      </rPr>
      <t xml:space="preserve">,  </t>
    </r>
    <r>
      <rPr>
        <rFont val="Arial"/>
      </rPr>
      <t xml:space="preserve">where </t>
    </r>
    <r>
      <rPr>
        <rFont val="Arial"/>
        <i/>
      </rPr>
      <t>n</t>
    </r>
    <r>
      <rPr>
        <rFont val="Arial"/>
      </rPr>
      <t xml:space="preserve"> is the number of chiral centers in the molecule</t>
    </r>
  </si>
  <si>
    <t>Carbohydrate Classifcation</t>
  </si>
  <si>
    <t>Triose</t>
  </si>
  <si>
    <t>3-carbon sugars</t>
  </si>
  <si>
    <t>Tetrose</t>
  </si>
  <si>
    <t>4-carbon sugars</t>
  </si>
  <si>
    <t>Pentose</t>
  </si>
  <si>
    <t>5-carbon sugars</t>
  </si>
  <si>
    <t>Hexose</t>
  </si>
  <si>
    <t>6-carbon sugars</t>
  </si>
  <si>
    <t>Aldoses</t>
  </si>
  <si>
    <r>
      <rPr>
        <rFont val="Arial"/>
      </rPr>
      <t xml:space="preserve">sugars with </t>
    </r>
    <r>
      <rPr>
        <rFont val="Arial"/>
        <b/>
      </rPr>
      <t>ALDehydes</t>
    </r>
    <r>
      <rPr>
        <rFont val="Arial"/>
      </rPr>
      <t xml:space="preserve"> as their most oxidized group</t>
    </r>
  </si>
  <si>
    <r>
      <rPr>
        <rFont val="Arial"/>
        <b/>
        <sz val="9.0"/>
      </rPr>
      <t xml:space="preserve">Glucose </t>
    </r>
    <r>
      <rPr>
        <rFont val="Arial"/>
        <b val="0"/>
        <sz val="9.0"/>
      </rPr>
      <t>is a aldohexose (aka it is a 6-carbon sugar with an aldehyde group as its most oxidized group)</t>
    </r>
  </si>
  <si>
    <t>Ketoses</t>
  </si>
  <si>
    <r>
      <rPr>
        <rFont val="Arial"/>
      </rPr>
      <t xml:space="preserve">sugars with </t>
    </r>
    <r>
      <rPr>
        <rFont val="Arial"/>
        <b/>
      </rPr>
      <t>KETOnes</t>
    </r>
    <r>
      <rPr>
        <rFont val="Arial"/>
      </rPr>
      <t xml:space="preserve"> as their most oxidized group</t>
    </r>
  </si>
  <si>
    <r>
      <rPr>
        <rFont val="Arial"/>
        <b/>
        <sz val="9.0"/>
      </rPr>
      <t>Fructose</t>
    </r>
    <r>
      <rPr>
        <rFont val="Arial"/>
        <sz val="9.0"/>
      </rPr>
      <t xml:space="preserve"> is the ketose form of glucose (aka, it looks exactly the same as glucose except it has a ketone group at the end instead of an aldehyde</t>
    </r>
  </si>
  <si>
    <t>D-sugars</t>
  </si>
  <si>
    <r>
      <rPr>
        <rFont val="Arial"/>
      </rPr>
      <t xml:space="preserve">(in a Fischer projection) sugars with their highest-numbered chiral carbon with the -OH group </t>
    </r>
    <r>
      <rPr>
        <rFont val="Arial"/>
        <b/>
        <u/>
      </rPr>
      <t>on the RIGHT</t>
    </r>
    <r>
      <rPr>
        <rFont val="Arial"/>
        <u/>
      </rPr>
      <t xml:space="preserve">
</t>
    </r>
    <r>
      <rPr>
        <rFont val="Arial"/>
      </rPr>
      <t>*naturally occuring sugars are only found as D isomers, not L*</t>
    </r>
  </si>
  <si>
    <t>https://illuminolist.files.wordpress.com/2013/04/d-and-l-configurations-of-glucose.png?w=300&amp;h=209</t>
  </si>
  <si>
    <t>enantiomers
Fischer projections</t>
  </si>
  <si>
    <t>L-sugars</t>
  </si>
  <si>
    <r>
      <rPr>
        <rFont val="Arial"/>
      </rPr>
      <t>(in a Fischer projection) sugars with their highest-numbered chiral carbon with the -OH group</t>
    </r>
    <r>
      <rPr>
        <rFont val="Arial"/>
        <b/>
      </rPr>
      <t xml:space="preserve"> </t>
    </r>
    <r>
      <rPr>
        <rFont val="Arial"/>
        <b/>
        <u/>
      </rPr>
      <t>on the LEFT</t>
    </r>
  </si>
  <si>
    <t>Configurational
Isomers</t>
  </si>
  <si>
    <r>
      <rPr>
        <rFont val="Arial"/>
      </rPr>
      <t xml:space="preserve">have opposite sterochemistry at </t>
    </r>
    <r>
      <rPr>
        <rFont val="Arial"/>
        <b/>
      </rPr>
      <t>E</t>
    </r>
    <r>
      <rPr>
        <rFont val="Arial"/>
        <i/>
        <u/>
      </rPr>
      <t>very</t>
    </r>
    <r>
      <rPr>
        <rFont val="Arial"/>
        <i/>
      </rPr>
      <t xml:space="preserve"> chiral carbon.
- </t>
    </r>
    <r>
      <rPr>
        <rFont val="Arial"/>
      </rPr>
      <t>two</t>
    </r>
    <r>
      <rPr>
        <rFont val="Arial"/>
        <i/>
      </rPr>
      <t xml:space="preserve"> </t>
    </r>
    <r>
      <rPr>
        <rFont val="Arial"/>
      </rPr>
      <t>enantiomers will have</t>
    </r>
    <r>
      <rPr>
        <rFont val="Arial"/>
        <i/>
      </rPr>
      <t xml:space="preserve"> </t>
    </r>
    <r>
      <rPr>
        <rFont val="Arial"/>
        <b/>
        <i/>
      </rPr>
      <t>similar</t>
    </r>
    <r>
      <rPr>
        <rFont val="Arial"/>
        <b/>
      </rPr>
      <t xml:space="preserve"> chemical and physical properties</t>
    </r>
    <r>
      <rPr>
        <rFont val="Arial"/>
      </rPr>
      <t xml:space="preserve">, except for rotation of plane-polarized light and reactions in a chiral environment.
</t>
    </r>
    <r>
      <rPr>
        <rFont val="Arial"/>
        <i/>
      </rPr>
      <t>(e.g. D- and L- forms of the same sugar are enantiomers because they are non-superimposable mirror images, similar to how your left and right hand are to each other)</t>
    </r>
  </si>
  <si>
    <t>Configurational Isomers</t>
  </si>
  <si>
    <t>Diastereomers</t>
  </si>
  <si>
    <r>
      <rPr>
        <rFont val="Arial"/>
        <b/>
      </rPr>
      <t>D</t>
    </r>
    <r>
      <rPr>
        <rFont val="Arial"/>
      </rPr>
      <t>on't differ at every chiral carbon, only some (at least one)
- unlike enantiomers, two diastereomers have</t>
    </r>
    <r>
      <rPr>
        <rFont val="Arial"/>
        <b/>
      </rPr>
      <t xml:space="preserve"> different chemical and physical properties</t>
    </r>
    <r>
      <rPr>
        <rFont val="Arial"/>
      </rPr>
      <t xml:space="preserve"> from each other.
- the category of diasteromers can also include either (1) epimers or (2) anomers.</t>
    </r>
  </si>
  <si>
    <t>glucose vs. galactose vs. aldose vs. mannose, etc</t>
  </si>
  <si>
    <t>epimers
anomers</t>
  </si>
  <si>
    <t>Epimers</t>
  </si>
  <si>
    <r>
      <rPr>
        <rFont val="Arial"/>
      </rPr>
      <t xml:space="preserve">special types of diastereomers that </t>
    </r>
    <r>
      <rPr>
        <rFont val="Arial"/>
        <b/>
      </rPr>
      <t xml:space="preserve">differ </t>
    </r>
    <r>
      <rPr>
        <rFont val="Arial"/>
        <b/>
        <u/>
      </rPr>
      <t>EXACTLY ONE</t>
    </r>
    <r>
      <rPr>
        <rFont val="Arial"/>
        <b/>
      </rPr>
      <t xml:space="preserve"> chiral carbon.</t>
    </r>
  </si>
  <si>
    <t>http://mcat-review.org/epimers.gif</t>
  </si>
  <si>
    <t>diastereomers</t>
  </si>
  <si>
    <t>Cyclic Sugar Molecules</t>
  </si>
  <si>
    <t>the "Anomeric" Carbon</t>
  </si>
  <si>
    <r>
      <rPr>
        <rFont val="Arial"/>
      </rPr>
      <t xml:space="preserve">another name for the </t>
    </r>
    <r>
      <rPr>
        <rFont val="Arial"/>
        <b/>
      </rPr>
      <t xml:space="preserve">C-1 carbon </t>
    </r>
    <r>
      <rPr>
        <rFont val="Arial"/>
      </rPr>
      <t xml:space="preserve">in a carbohydrate.
- In </t>
    </r>
    <r>
      <rPr>
        <rFont val="Arial"/>
        <b/>
      </rPr>
      <t>straight-chain form</t>
    </r>
    <r>
      <rPr>
        <rFont val="Arial"/>
      </rPr>
      <t xml:space="preserve">, it is the carbon containing the </t>
    </r>
    <r>
      <rPr>
        <rFont val="Arial"/>
        <b/>
      </rPr>
      <t>carbonyl</t>
    </r>
    <r>
      <rPr>
        <rFont val="Arial"/>
      </rPr>
      <t xml:space="preserve">.
- In </t>
    </r>
    <r>
      <rPr>
        <rFont val="Arial"/>
        <b/>
      </rPr>
      <t>cyclic</t>
    </r>
    <r>
      <rPr>
        <rFont val="Arial"/>
      </rPr>
      <t xml:space="preserve"> </t>
    </r>
    <r>
      <rPr>
        <rFont val="Arial"/>
        <b/>
      </rPr>
      <t>form</t>
    </r>
    <r>
      <rPr>
        <rFont val="Arial"/>
      </rPr>
      <t xml:space="preserve"> that occurs after ring closure, it is the </t>
    </r>
    <r>
      <rPr>
        <rFont val="Arial"/>
        <b/>
      </rPr>
      <t>new chiral center</t>
    </r>
    <r>
      <rPr>
        <rFont val="Arial"/>
      </rPr>
      <t xml:space="preserve"> formed.</t>
    </r>
  </si>
  <si>
    <t>http://www.chem.ucla.edu/~harding/IGOC/A/anomeric_carbon01.png</t>
  </si>
  <si>
    <t>diastereomers
epimers
anomers</t>
  </si>
  <si>
    <t>Anomers</t>
  </si>
  <si>
    <r>
      <rPr>
        <rFont val="Arial"/>
      </rPr>
      <t xml:space="preserve">a subtype of Epimers that differ </t>
    </r>
    <r>
      <rPr>
        <rFont val="Arial"/>
        <b/>
      </rPr>
      <t>specifically in the arrangement around the C-1 carbon,</t>
    </r>
    <r>
      <rPr>
        <rFont val="Arial"/>
      </rPr>
      <t xml:space="preserve"> called the </t>
    </r>
    <r>
      <rPr>
        <rFont val="Arial"/>
        <b/>
      </rPr>
      <t>anomeric</t>
    </r>
    <r>
      <rPr>
        <rFont val="Arial"/>
      </rPr>
      <t xml:space="preserve"> </t>
    </r>
    <r>
      <rPr>
        <rFont val="Arial"/>
        <b/>
      </rPr>
      <t xml:space="preserve">carbon
</t>
    </r>
    <r>
      <rPr>
        <rFont val="Arial"/>
        <i/>
      </rPr>
      <t>(hint: "A" is the 1st letter of the alphabet and Anomers only affect the C-1 (1st priority) carbon)</t>
    </r>
  </si>
  <si>
    <t>http://mcat-review.org/anomers.gif</t>
  </si>
  <si>
    <t>diasteromers
epimers</t>
  </si>
  <si>
    <t>Cyclization</t>
  </si>
  <si>
    <r>
      <rPr>
        <rFont val="Arial"/>
      </rPr>
      <t xml:space="preserve">describes the ring formation of carbohydrates from their straight-chain forms. When these cyclic sugar rings form, the anomeric (C1) carbon can take on either an </t>
    </r>
    <r>
      <rPr>
        <rFont val="Arial"/>
        <sz val="12.0"/>
      </rPr>
      <t>α-</t>
    </r>
    <r>
      <rPr>
        <rFont val="Arial"/>
      </rPr>
      <t xml:space="preserve"> or </t>
    </r>
    <r>
      <rPr>
        <rFont val="Arial"/>
        <sz val="12.0"/>
      </rPr>
      <t>β-</t>
    </r>
    <r>
      <rPr>
        <rFont val="Arial"/>
      </rPr>
      <t xml:space="preserve"> conformation!</t>
    </r>
  </si>
  <si>
    <t>http://www.harpercollege.edu/tm-ps/chm/100/dgodambe/thedisk/carbo/rx2gluc.gif</t>
  </si>
  <si>
    <t xml:space="preserve"> α-anomers
β-anomers
hemiacetal formation</t>
  </si>
  <si>
    <r>
      <rPr>
        <rFont val="Arial"/>
        <b/>
        <color rgb="FF000000"/>
        <sz val="12.0"/>
      </rPr>
      <t xml:space="preserve">α- </t>
    </r>
    <r>
      <rPr>
        <rFont val="Arial"/>
        <b/>
        <color rgb="FF000000"/>
        <sz val="9.0"/>
      </rPr>
      <t>anomers</t>
    </r>
  </si>
  <si>
    <r>
      <rPr>
        <rFont val="Arial"/>
      </rPr>
      <t xml:space="preserve">have the -OH on the anomeric carbon </t>
    </r>
    <r>
      <rPr>
        <rFont val="Arial"/>
        <b/>
        <i/>
      </rPr>
      <t>TRANS</t>
    </r>
    <r>
      <rPr>
        <rFont val="Arial"/>
      </rPr>
      <t xml:space="preserve"> to the free -CH</t>
    </r>
    <r>
      <rPr>
        <rFont val="Arial"/>
        <sz val="6.0"/>
      </rPr>
      <t>2</t>
    </r>
    <r>
      <rPr>
        <rFont val="Arial"/>
      </rPr>
      <t>OH group of the ring</t>
    </r>
  </si>
  <si>
    <t>http://www.ochempal.org/wp-content/images/A/alphaanomers3.png</t>
  </si>
  <si>
    <r>
      <rPr>
        <rFont val="Arial"/>
        <b/>
        <color rgb="FF000000"/>
        <sz val="12.0"/>
      </rPr>
      <t xml:space="preserve">β- </t>
    </r>
    <r>
      <rPr>
        <rFont val="Arial"/>
        <b/>
        <color rgb="FF000000"/>
        <sz val="9.0"/>
      </rPr>
      <t>anomers</t>
    </r>
  </si>
  <si>
    <r>
      <rPr>
        <rFont val="Arial"/>
      </rPr>
      <t xml:space="preserve">have the -OH on the anomeric carbon </t>
    </r>
    <r>
      <rPr>
        <rFont val="Arial"/>
        <b/>
        <i/>
      </rPr>
      <t>CIS</t>
    </r>
    <r>
      <rPr>
        <rFont val="Arial"/>
      </rPr>
      <t xml:space="preserve"> to the free -CH</t>
    </r>
    <r>
      <rPr>
        <rFont val="Arial"/>
        <sz val="6.0"/>
      </rPr>
      <t>2</t>
    </r>
    <r>
      <rPr>
        <rFont val="Arial"/>
      </rPr>
      <t>OH group of the ring</t>
    </r>
  </si>
  <si>
    <t>http://www.chem.ucla.edu/~harding/IGOC/A/alpha_anomer02.png</t>
  </si>
  <si>
    <t>Furanose</t>
  </si>
  <si>
    <r>
      <rPr>
        <rFont val="Arial"/>
      </rPr>
      <t xml:space="preserve">5 membered carbohydrate ring   </t>
    </r>
    <r>
      <rPr>
        <rFont val="Arial"/>
        <i/>
      </rPr>
      <t xml:space="preserve">(hint: </t>
    </r>
    <r>
      <rPr>
        <rFont val="Arial"/>
        <b/>
        <i/>
      </rPr>
      <t>F</t>
    </r>
    <r>
      <rPr>
        <rFont val="Arial"/>
        <i/>
      </rPr>
      <t xml:space="preserve">uranose = </t>
    </r>
    <r>
      <rPr>
        <rFont val="Arial"/>
        <b/>
        <i/>
      </rPr>
      <t>F</t>
    </r>
    <r>
      <rPr>
        <rFont val="Arial"/>
        <i/>
      </rPr>
      <t>ive)</t>
    </r>
  </si>
  <si>
    <t>https://upload.wikimedia.org/wikipedia/commons/thumb/6/67/Beta-D-Fructofuranose.svg/1200px-Beta-D-Fructofuranose.svg.png</t>
  </si>
  <si>
    <t>Pyranose</t>
  </si>
  <si>
    <t>6 membered carbohydrate ring</t>
  </si>
  <si>
    <t>https://upload.wikimedia.org/wikipedia/commons/2/21/Haworth_Projection.png</t>
  </si>
  <si>
    <t>Mutarotation</t>
  </si>
  <si>
    <r>
      <rPr>
        <rFont val="Arial"/>
      </rPr>
      <t xml:space="preserve">the process in which one anomeric form of a cyclic sugar molecule shifts to another </t>
    </r>
    <r>
      <rPr>
        <rFont val="Arial"/>
        <i/>
      </rPr>
      <t>(aka shifting between α- or β- conformation).</t>
    </r>
    <r>
      <rPr>
        <rFont val="Arial"/>
      </rPr>
      <t>.. with the straight-chain form as an intermediate</t>
    </r>
  </si>
  <si>
    <t>http://photobucket.com/gallery/http://s1005.photobucket.com/user/GaminiOC/media/mutarotation2.png.html</t>
  </si>
  <si>
    <t>Monosaccharides</t>
  </si>
  <si>
    <t>are single carbohydrate units and can undergo three main reactions:
- oxidation-reduction
- esterfication
- glycoside formation</t>
  </si>
  <si>
    <t>Deoxy Sugars</t>
  </si>
  <si>
    <r>
      <rPr>
        <rFont val="Arial"/>
      </rPr>
      <t xml:space="preserve">sugars with a -H replacing an -OH group  </t>
    </r>
    <r>
      <rPr>
        <rFont val="Arial"/>
        <i/>
      </rPr>
      <t>(e.g. Deoxyribose is the deoxy form of the "normal" sugar Ribose, since it has an -H group on the 2' carbon instead of an -OH group. "De" "Oxy" literally means take away and Oxygen.)</t>
    </r>
  </si>
  <si>
    <t>https://qph.ec.quoracdn.net/main-qimg-bfd3f152aeec7be9968ba3fc97ff87df</t>
  </si>
  <si>
    <t>Glycoside Formation</t>
  </si>
  <si>
    <r>
      <rPr>
        <rFont val="Arial"/>
      </rPr>
      <t xml:space="preserve">is the basis for building complex carbohydrates and requires the anomeric (C1) carbon to link to another sugar, via a bond called a </t>
    </r>
    <r>
      <rPr>
        <rFont val="Arial"/>
        <b/>
      </rPr>
      <t>glycosidic bond</t>
    </r>
    <r>
      <rPr>
        <rFont val="Arial"/>
      </rPr>
      <t>.</t>
    </r>
  </si>
  <si>
    <t>Common Disaccharides</t>
  </si>
  <si>
    <t>Sucrose</t>
  </si>
  <si>
    <r>
      <rPr>
        <rFont val="Arial"/>
      </rPr>
      <t xml:space="preserve">composed of a </t>
    </r>
    <r>
      <rPr>
        <rFont val="Arial"/>
        <b/>
      </rPr>
      <t>fructose</t>
    </r>
    <r>
      <rPr>
        <rFont val="Arial"/>
      </rPr>
      <t xml:space="preserve"> + </t>
    </r>
    <r>
      <rPr>
        <rFont val="Arial"/>
        <b/>
      </rPr>
      <t>glucose</t>
    </r>
    <r>
      <rPr>
        <rFont val="Arial"/>
      </rPr>
      <t>... connected by a α-1,2 glycosidic bond</t>
    </r>
  </si>
  <si>
    <t>http://fyi.uwex.edu/safepreserving/files/2014/05/sucrose.gif</t>
  </si>
  <si>
    <t>glucose
fructose</t>
  </si>
  <si>
    <t>Lactose</t>
  </si>
  <si>
    <r>
      <rPr>
        <rFont val="Arial"/>
      </rPr>
      <t xml:space="preserve">composed of a </t>
    </r>
    <r>
      <rPr>
        <rFont val="Arial"/>
        <b/>
      </rPr>
      <t>galactose</t>
    </r>
    <r>
      <rPr>
        <rFont val="Arial"/>
      </rPr>
      <t xml:space="preserve"> + </t>
    </r>
    <r>
      <rPr>
        <rFont val="Arial"/>
        <b/>
      </rPr>
      <t>glucose</t>
    </r>
    <r>
      <rPr>
        <rFont val="Arial"/>
      </rPr>
      <t>... connected a β-1,4 glycosidic bond</t>
    </r>
  </si>
  <si>
    <t>http://chemistry.berea.edu/~biochemistry/2008/ah/lactose.bmp</t>
  </si>
  <si>
    <t>glucose
galactose</t>
  </si>
  <si>
    <t>Maltose</t>
  </si>
  <si>
    <r>
      <rPr>
        <rFont val="Arial"/>
      </rPr>
      <t xml:space="preserve">composed of a </t>
    </r>
    <r>
      <rPr>
        <rFont val="Arial"/>
        <b/>
      </rPr>
      <t>glucose</t>
    </r>
    <r>
      <rPr>
        <rFont val="Arial"/>
      </rPr>
      <t xml:space="preserve"> + </t>
    </r>
    <r>
      <rPr>
        <rFont val="Arial"/>
        <b/>
      </rPr>
      <t>glucose</t>
    </r>
    <r>
      <rPr>
        <rFont val="Arial"/>
      </rPr>
      <t>... connected a α-1,4 glycosidic bond;  it is a reducing sugar</t>
    </r>
  </si>
  <si>
    <t>https://img-nm.mnimgs.com/img/study_content/lp/1/12/5/273/961/2070/2031/16-6-09_LP_Utpal_chem_1.12.5.14.1.2_SJT_LVN_html_d46d845.png</t>
  </si>
  <si>
    <t>glucose</t>
  </si>
  <si>
    <t>Polysaccharides</t>
  </si>
  <si>
    <t>Cellulose</t>
  </si>
  <si>
    <t>the main structural component of plant cell walls; main source of fiber in the human diet;
composed by beta-1,4 links of glucose</t>
  </si>
  <si>
    <t>Cell Wall</t>
  </si>
  <si>
    <t>Starches</t>
  </si>
  <si>
    <r>
      <rPr>
        <rFont val="Arial"/>
      </rPr>
      <t xml:space="preserve">digestible by humans; main energy storage forms </t>
    </r>
    <r>
      <rPr>
        <rFont val="Arial"/>
        <u/>
      </rPr>
      <t>for plants</t>
    </r>
    <r>
      <rPr>
        <rFont val="Arial"/>
      </rPr>
      <t>; includes (1) amylose and (2) amylopectin</t>
    </r>
  </si>
  <si>
    <t>Amylose</t>
  </si>
  <si>
    <r>
      <rPr>
        <rFont val="Arial"/>
      </rPr>
      <t xml:space="preserve">the </t>
    </r>
    <r>
      <rPr>
        <rFont val="Arial"/>
        <b/>
      </rPr>
      <t>linear</t>
    </r>
    <r>
      <rPr>
        <rFont val="Arial"/>
      </rPr>
      <t xml:space="preserve"> glucose unit that makes up starches; linked via α-1,4 glycosidic bonds</t>
    </r>
  </si>
  <si>
    <t>https://www.researchgate.net/profile/Fengwei_Xie/publication/274961277/figure/fig2/AS:294958704676867@1447335043832/Fig-2-Chemical-structures-of-amylose-and-amylopectin-molecules-of-starch.png</t>
  </si>
  <si>
    <t>Amylopectin</t>
  </si>
  <si>
    <r>
      <rPr>
        <rFont val="Arial"/>
      </rPr>
      <t xml:space="preserve">the </t>
    </r>
    <r>
      <rPr>
        <rFont val="Arial"/>
        <b/>
      </rPr>
      <t>branched</t>
    </r>
    <r>
      <rPr>
        <rFont val="Arial"/>
      </rPr>
      <t xml:space="preserve"> glucose units that make up starches; linked via α-1,6 glycosidic bonds</t>
    </r>
  </si>
  <si>
    <t>Glycogen</t>
  </si>
  <si>
    <t>a major energy storage form for animals; similar to starch except that it has more α-1,6 glycosidic bonds, which makes it a more highly branched compound</t>
  </si>
  <si>
    <t>Soap</t>
  </si>
  <si>
    <r>
      <rPr>
        <rFont val="Arial"/>
      </rPr>
      <t xml:space="preserve">by definition, soap is composed of a </t>
    </r>
    <r>
      <rPr>
        <rFont val="Arial"/>
        <b/>
      </rPr>
      <t xml:space="preserve">carboxylate salt </t>
    </r>
    <r>
      <rPr>
        <rFont val="Arial"/>
      </rPr>
      <t xml:space="preserve">of a fatty acid ionically bonded to a cation; they are made by reacting a triacylglyceral with a base in a process called </t>
    </r>
    <r>
      <rPr>
        <rFont val="Arial"/>
        <b/>
      </rPr>
      <t>saponifcation</t>
    </r>
  </si>
  <si>
    <t>Saponifcation</t>
  </si>
  <si>
    <t>Chiral Amino Acids</t>
  </si>
  <si>
    <t>All amino acids are chiral, except for Glycine</t>
  </si>
  <si>
    <t>isomers</t>
  </si>
  <si>
    <r>
      <rPr>
        <rFont val="Arial"/>
        <b/>
        <i/>
        <color rgb="FF000000"/>
      </rPr>
      <t xml:space="preserve">L </t>
    </r>
    <r>
      <rPr>
        <rFont val="Arial"/>
        <b/>
        <color rgb="FF000000"/>
      </rPr>
      <t>Amino Acids</t>
    </r>
  </si>
  <si>
    <r>
      <rPr>
        <rFont val="Arial"/>
      </rPr>
      <t xml:space="preserve">All amino acids are </t>
    </r>
    <r>
      <rPr>
        <rFont val="Arial"/>
        <i/>
      </rPr>
      <t>L</t>
    </r>
    <r>
      <rPr>
        <rFont val="Arial"/>
      </rPr>
      <t>, except for Glycine</t>
    </r>
  </si>
  <si>
    <r>
      <rPr>
        <rFont val="Arial"/>
        <b/>
        <i/>
        <color rgb="FF000000"/>
      </rPr>
      <t>S</t>
    </r>
    <r>
      <rPr>
        <rFont val="Arial"/>
        <b/>
        <color rgb="FF000000"/>
      </rPr>
      <t xml:space="preserve"> Amino Acids</t>
    </r>
  </si>
  <si>
    <r>
      <rPr>
        <rFont val="Arial"/>
      </rPr>
      <t xml:space="preserve">All amino acids are </t>
    </r>
    <r>
      <rPr>
        <rFont val="Arial"/>
        <i/>
      </rPr>
      <t>S</t>
    </r>
    <r>
      <rPr>
        <rFont val="Arial"/>
      </rPr>
      <t>, except for Cysteine.</t>
    </r>
  </si>
  <si>
    <t>The Best Buffers</t>
  </si>
  <si>
    <t xml:space="preserve">have a pKa within 1 pH unit of the desired experimental conditions </t>
  </si>
  <si>
    <t>Concentration After Dilution</t>
  </si>
  <si>
    <r>
      <rPr>
        <rFont val="Arial"/>
      </rPr>
      <t>(M</t>
    </r>
    <r>
      <rPr>
        <rFont val="Arial"/>
        <sz val="8.0"/>
      </rPr>
      <t>1</t>
    </r>
    <r>
      <rPr>
        <rFont val="Arial"/>
      </rPr>
      <t>)(V</t>
    </r>
    <r>
      <rPr>
        <rFont val="Arial"/>
        <sz val="8.0"/>
      </rPr>
      <t>1</t>
    </r>
    <r>
      <rPr>
        <rFont val="Arial"/>
      </rPr>
      <t>) = (M</t>
    </r>
    <r>
      <rPr>
        <rFont val="Arial"/>
        <sz val="8.0"/>
      </rPr>
      <t>2</t>
    </r>
    <r>
      <rPr>
        <rFont val="Arial"/>
      </rPr>
      <t>)(V</t>
    </r>
    <r>
      <rPr>
        <rFont val="Arial"/>
        <sz val="8.0"/>
      </rPr>
      <t>2</t>
    </r>
    <r>
      <rPr>
        <rFont val="Arial"/>
      </rPr>
      <t xml:space="preserve">)     </t>
    </r>
    <r>
      <rPr>
        <rFont val="Arial"/>
        <i/>
      </rPr>
      <t>where M is Molarity and V is volume</t>
    </r>
  </si>
  <si>
    <r>
      <rPr>
        <rFont val="Arial"/>
        <b/>
        <color rgb="FF000000"/>
      </rPr>
      <t>K</t>
    </r>
    <r>
      <rPr>
        <rFont val="Arial"/>
        <b/>
        <i/>
        <color rgb="FF000000"/>
        <sz val="8.0"/>
      </rPr>
      <t>sp</t>
    </r>
  </si>
  <si>
    <r>
      <rPr>
        <rFont val="Arial"/>
      </rPr>
      <t xml:space="preserve">the solubility product; it is found by the mathematical product of the dissolved ion concentrations raised to the power of their stoichiometric coefficients </t>
    </r>
    <r>
      <rPr>
        <rFont val="Arial"/>
        <i/>
      </rPr>
      <t>(aka, like all K constants, it is calculated by [products]÷[reactants], where pure solids and liquids are excluded from the expression)</t>
    </r>
    <r>
      <rPr>
        <rFont val="Arial"/>
      </rPr>
      <t xml:space="preserve">
</t>
    </r>
    <r>
      <rPr>
        <rFont val="Arial"/>
        <b/>
      </rPr>
      <t>• like ALL equilibrium constants, IT IS AFFECTED BY TEMPERATURE ONLY</t>
    </r>
  </si>
  <si>
    <t>Density of Water</t>
  </si>
  <si>
    <t>1000  kg m^-3</t>
  </si>
  <si>
    <t>α-particle</t>
  </si>
  <si>
    <r>
      <rPr>
        <rFont val="Arial"/>
      </rPr>
      <t xml:space="preserve">consists of two </t>
    </r>
    <r>
      <rPr>
        <rFont val="Arial"/>
        <i/>
      </rPr>
      <t>protons</t>
    </r>
    <r>
      <rPr>
        <rFont val="Arial"/>
      </rPr>
      <t xml:space="preserve"> and two </t>
    </r>
    <r>
      <rPr>
        <rFont val="Arial"/>
        <i/>
      </rPr>
      <t>neutrons</t>
    </r>
    <r>
      <rPr>
        <rFont val="Arial"/>
      </rPr>
      <t xml:space="preserve"> bound together into a particle </t>
    </r>
    <r>
      <rPr>
        <rFont val="Arial"/>
        <i/>
      </rPr>
      <t xml:space="preserve">identical to a </t>
    </r>
    <r>
      <rPr>
        <rFont val="Arial"/>
        <b/>
        <i/>
      </rPr>
      <t>HELIUM</t>
    </r>
    <r>
      <rPr>
        <rFont val="Arial"/>
        <i/>
      </rPr>
      <t xml:space="preserve"> nucleus
</t>
    </r>
    <r>
      <rPr>
        <rFont val="Arial"/>
        <b/>
      </rPr>
      <t xml:space="preserve">loss of an alpha particle results in:
</t>
    </r>
    <r>
      <rPr>
        <rFont val="Arial"/>
      </rPr>
      <t>•  mass number decreases by 4
•  atomic number decreases by 2</t>
    </r>
  </si>
  <si>
    <t>β-particle</t>
  </si>
  <si>
    <r>
      <rPr>
        <rFont val="Arial"/>
      </rPr>
      <t xml:space="preserve">a high-energy, high-speed ELECTRON (β–) or POSITRON (β+) emitted in beta-decay
</t>
    </r>
    <r>
      <rPr>
        <rFont val="Arial"/>
        <b/>
      </rPr>
      <t xml:space="preserve">loss of a β– particle results in:
</t>
    </r>
    <r>
      <rPr>
        <rFont val="Arial"/>
      </rPr>
      <t xml:space="preserve">•  mass number stays the same
•  atomic number increases by 1
</t>
    </r>
    <r>
      <rPr>
        <rFont val="Arial"/>
        <b/>
      </rPr>
      <t xml:space="preserve">loss of a β+ particle results in:
</t>
    </r>
    <r>
      <rPr>
        <rFont val="Arial"/>
      </rPr>
      <t>•  mass number stays the same
•  atomic number decreases by 1</t>
    </r>
  </si>
  <si>
    <t>γ-particle</t>
  </si>
  <si>
    <r>
      <rPr>
        <rFont val="Arial"/>
      </rPr>
      <t xml:space="preserve">a high-energy </t>
    </r>
    <r>
      <rPr>
        <rFont val="Arial"/>
        <b/>
      </rPr>
      <t>PHOTON</t>
    </r>
    <r>
      <rPr>
        <rFont val="Arial"/>
      </rPr>
      <t xml:space="preserve"> emitted in gamma-decay
- γ-particles can damage tissue due to the high energy carried by gamme rays
• </t>
    </r>
    <r>
      <rPr>
        <rFont val="Arial"/>
        <b/>
      </rPr>
      <t>gamma decay does not affect mass number nor atomic number</t>
    </r>
  </si>
  <si>
    <r>
      <rPr>
        <rFont val="Arial"/>
        <b/>
        <i/>
        <color rgb="FF000000"/>
      </rPr>
      <t>Homo</t>
    </r>
    <r>
      <rPr>
        <rFont val="Arial"/>
        <b/>
        <color rgb="FF000000"/>
      </rPr>
      <t>cyclic compounds</t>
    </r>
  </si>
  <si>
    <r>
      <rPr>
        <rFont val="Arial"/>
      </rPr>
      <t xml:space="preserve">contain a ring that is made up of the </t>
    </r>
    <r>
      <rPr>
        <rFont val="Arial"/>
        <i/>
      </rPr>
      <t>same</t>
    </r>
    <r>
      <rPr>
        <rFont val="Arial"/>
      </rPr>
      <t xml:space="preserve"> element </t>
    </r>
    <r>
      <rPr>
        <rFont val="Arial"/>
        <i/>
      </rPr>
      <t>(e.g. benzene is made up of carbon only)</t>
    </r>
  </si>
  <si>
    <r>
      <rPr>
        <rFont val="Arial"/>
        <b/>
        <i/>
        <color rgb="FF000000"/>
      </rPr>
      <t>Hetero</t>
    </r>
    <r>
      <rPr>
        <rFont val="Arial"/>
        <b/>
        <color rgb="FF000000"/>
      </rPr>
      <t>cyclic compounds</t>
    </r>
  </si>
  <si>
    <r>
      <rPr>
        <rFont val="Arial"/>
      </rPr>
      <t xml:space="preserve">contain a ring that is made up of at least </t>
    </r>
    <r>
      <rPr>
        <rFont val="Arial"/>
        <i/>
      </rPr>
      <t xml:space="preserve">two different elements (e.g. the imidazole ring of histidine contains carbon and nitrogen) </t>
    </r>
  </si>
  <si>
    <t>Amphoteric</t>
  </si>
  <si>
    <r>
      <rPr>
        <rFont val="Arial"/>
      </rPr>
      <t xml:space="preserve">being able to act as either an </t>
    </r>
    <r>
      <rPr>
        <rFont val="Arial"/>
        <b/>
      </rPr>
      <t>acid</t>
    </r>
    <r>
      <rPr>
        <rFont val="Arial"/>
      </rPr>
      <t xml:space="preserve"> </t>
    </r>
    <r>
      <rPr>
        <rFont val="Arial"/>
        <b/>
      </rPr>
      <t>OR</t>
    </r>
    <r>
      <rPr>
        <rFont val="Arial"/>
      </rPr>
      <t xml:space="preserve"> </t>
    </r>
    <r>
      <rPr>
        <rFont val="Arial"/>
        <b/>
      </rPr>
      <t>base</t>
    </r>
    <r>
      <rPr>
        <rFont val="Arial"/>
      </rPr>
      <t xml:space="preserve"> </t>
    </r>
    <r>
      <rPr>
        <rFont val="Arial"/>
        <i/>
      </rPr>
      <t>(e.g. Proline is amphoteric because it has the ability to accept a proton (thus acting as a base) or it can donate a proton (thus acting as an acid).</t>
    </r>
  </si>
  <si>
    <t>water, amino acids</t>
  </si>
  <si>
    <r>
      <rPr>
        <rFont val="Arial"/>
        <b/>
        <i/>
        <color rgb="FF000000"/>
      </rPr>
      <t>sp3</t>
    </r>
    <r>
      <rPr>
        <rFont val="Arial"/>
        <b/>
        <color rgb="FF000000"/>
      </rPr>
      <t xml:space="preserve"> bond angle</t>
    </r>
  </si>
  <si>
    <t>single bond;  109.5°</t>
  </si>
  <si>
    <r>
      <rPr>
        <rFont val="Arial"/>
        <b/>
        <i/>
        <color rgb="FF000000"/>
      </rPr>
      <t>sp2</t>
    </r>
    <r>
      <rPr>
        <rFont val="Arial"/>
        <b/>
        <color rgb="FF000000"/>
      </rPr>
      <t xml:space="preserve"> bond angle</t>
    </r>
  </si>
  <si>
    <t xml:space="preserve">double bond;  120° </t>
  </si>
  <si>
    <r>
      <rPr>
        <rFont val="Arial"/>
        <b/>
        <i/>
        <color rgb="FF000000"/>
      </rPr>
      <t>sp</t>
    </r>
    <r>
      <rPr>
        <rFont val="Arial"/>
        <b/>
        <color rgb="FF000000"/>
      </rPr>
      <t xml:space="preserve"> bond angle</t>
    </r>
  </si>
  <si>
    <t xml:space="preserve">triple bond;  180° </t>
  </si>
  <si>
    <r>
      <rPr>
        <rFont val="Arial"/>
        <b/>
        <i/>
        <color rgb="FF000000"/>
      </rPr>
      <t>Double</t>
    </r>
    <r>
      <rPr>
        <rFont val="Arial"/>
        <b/>
        <color rgb="FF000000"/>
      </rPr>
      <t xml:space="preserve"> Bond formation</t>
    </r>
  </si>
  <si>
    <t>- a bonding orbital and 2 non-bonding p orbitals
- 1 σ bond and 1 π bond</t>
  </si>
  <si>
    <r>
      <rPr>
        <rFont val="Arial"/>
        <b/>
        <i/>
        <color rgb="FF000000"/>
      </rPr>
      <t>Triple</t>
    </r>
    <r>
      <rPr>
        <rFont val="Arial"/>
        <b/>
        <color rgb="FF000000"/>
      </rPr>
      <t xml:space="preserve"> Bond formation</t>
    </r>
  </si>
  <si>
    <t>- a bonding orbital and 4 non-bonding p orbitals
- 1 σ bond and 2 π bonds</t>
  </si>
  <si>
    <r>
      <rPr>
        <rFont val="Arial"/>
        <b/>
        <i/>
        <color rgb="FF000000"/>
      </rPr>
      <t>Bonding</t>
    </r>
    <r>
      <rPr>
        <rFont val="Arial"/>
        <b/>
        <color rgb="FF000000"/>
      </rPr>
      <t xml:space="preserve"> orbital</t>
    </r>
  </si>
  <si>
    <r>
      <rPr>
        <rFont val="Arial"/>
      </rPr>
      <t xml:space="preserve">formed by 2 </t>
    </r>
    <r>
      <rPr>
        <rFont val="Arial"/>
        <i/>
      </rPr>
      <t>in-phase</t>
    </r>
    <r>
      <rPr>
        <rFont val="Arial"/>
      </rPr>
      <t xml:space="preserve"> orbitals</t>
    </r>
  </si>
  <si>
    <r>
      <rPr>
        <rFont val="Arial"/>
        <b/>
        <i/>
        <color rgb="FF000000"/>
      </rPr>
      <t>Anti</t>
    </r>
    <r>
      <rPr>
        <rFont val="Arial"/>
        <b/>
        <color rgb="FF000000"/>
      </rPr>
      <t>-bonding orbital</t>
    </r>
  </si>
  <si>
    <r>
      <rPr>
        <rFont val="Arial"/>
      </rPr>
      <t xml:space="preserve">formed by 2 </t>
    </r>
    <r>
      <rPr>
        <rFont val="Arial"/>
        <i/>
      </rPr>
      <t>out-of-phase</t>
    </r>
    <r>
      <rPr>
        <rFont val="Arial"/>
      </rPr>
      <t xml:space="preserve"> orbitals</t>
    </r>
  </si>
  <si>
    <t xml:space="preserve">measures the energy differences between the possible states of a molecular system by determining the frequencies of electromagnetic radiation absorbed by the molecules. The three main types of spectroscopy that you need to be familiar with on the MCAT are:
•   IR spectroscopy
•   UV spectroscopy
•   NMR spectroscopy </t>
  </si>
  <si>
    <t>IR Spectroscopy</t>
  </si>
  <si>
    <t>Infrared (IR) Spectroscopy</t>
  </si>
  <si>
    <r>
      <rPr>
        <rFont val="Arial"/>
      </rPr>
      <t xml:space="preserve">measures the </t>
    </r>
    <r>
      <rPr>
        <rFont val="Arial"/>
        <b/>
      </rPr>
      <t>molecular VIBRATIONS</t>
    </r>
    <r>
      <rPr>
        <rFont val="Arial"/>
      </rPr>
      <t xml:space="preserve">, which can be seen as bond stretching, bending, or combinations of different vibrational modes. To record an IR spectrum, </t>
    </r>
    <r>
      <rPr>
        <rFont val="Arial"/>
        <b/>
      </rPr>
      <t>infrared light</t>
    </r>
    <r>
      <rPr>
        <rFont val="Arial"/>
      </rPr>
      <t xml:space="preserve"> is passed through a sample, and the absorbance is measured. By determining what bonds exist within a molecule, we hope to predict the </t>
    </r>
    <r>
      <rPr>
        <rFont val="Arial"/>
        <b/>
      </rPr>
      <t>FUNCTIONAL GROUPS</t>
    </r>
    <r>
      <rPr>
        <rFont val="Arial"/>
      </rPr>
      <t xml:space="preserve"> that exist within the molecule.</t>
    </r>
  </si>
  <si>
    <t>Two enantiomers will have identical IR spectra because they have the same functional groups and will therefore have the same absorption frequencies.</t>
  </si>
  <si>
    <t>•  dipole moment
•  fingerprint region (1500 to 400 cm-1)</t>
  </si>
  <si>
    <t>wavenumbers</t>
  </si>
  <si>
    <r>
      <rPr>
        <rFont val="Arial"/>
      </rPr>
      <t xml:space="preserve">are an anolog of frequency that we use for IR spectrum. </t>
    </r>
    <r>
      <rPr>
        <rFont val="Arial"/>
        <b/>
        <i/>
      </rPr>
      <t>f = c / λ</t>
    </r>
    <r>
      <rPr>
        <rFont val="Arial"/>
        <i/>
      </rPr>
      <t xml:space="preserve">, whereas </t>
    </r>
    <r>
      <rPr>
        <rFont val="Arial"/>
        <b/>
        <i/>
      </rPr>
      <t>wavenumber = 1 / λ</t>
    </r>
    <r>
      <rPr>
        <rFont val="Arial"/>
        <i/>
      </rPr>
      <t xml:space="preserve">. </t>
    </r>
    <r>
      <rPr>
        <rFont val="Arial"/>
      </rPr>
      <t xml:space="preserve">The standard range for wavenumbers in an IR spectrum is 4000 to 400 cm^-1. When light of these wavenumbers is absorbed, the molecules enter excited vibrational states, which include </t>
    </r>
    <r>
      <rPr>
        <rFont val="Arial"/>
        <b/>
      </rPr>
      <t>bending, stretching, twisting</t>
    </r>
    <r>
      <rPr>
        <rFont val="Arial"/>
      </rPr>
      <t xml:space="preserve">, and </t>
    </r>
    <r>
      <rPr>
        <rFont val="Arial"/>
        <b/>
      </rPr>
      <t>folding</t>
    </r>
    <r>
      <rPr>
        <rFont val="Arial"/>
      </rPr>
      <t>.</t>
    </r>
  </si>
  <si>
    <t>IR spectroscopy</t>
  </si>
  <si>
    <r>
      <rPr>
        <rFont val="Arial"/>
        <b val="0"/>
        <color rgb="FF000000"/>
      </rPr>
      <t xml:space="preserve">What needs to </t>
    </r>
    <r>
      <rPr>
        <rFont val="Arial"/>
        <b/>
        <color rgb="FF000000"/>
      </rPr>
      <t>occur</t>
    </r>
    <r>
      <rPr>
        <rFont val="Arial"/>
        <b val="0"/>
        <color rgb="FF000000"/>
      </rPr>
      <t xml:space="preserve"> in order for </t>
    </r>
    <r>
      <rPr>
        <rFont val="Arial"/>
        <b/>
        <color rgb="FF000000"/>
      </rPr>
      <t xml:space="preserve">IR absoption </t>
    </r>
    <r>
      <rPr>
        <rFont val="Arial"/>
        <b val="0"/>
        <color rgb="FF000000"/>
      </rPr>
      <t xml:space="preserve">to be </t>
    </r>
    <r>
      <rPr>
        <rFont val="Arial"/>
        <b/>
        <color rgb="FF000000"/>
      </rPr>
      <t>recorded</t>
    </r>
    <r>
      <rPr>
        <rFont val="Arial"/>
        <b val="0"/>
        <color rgb="FF000000"/>
      </rPr>
      <t>?</t>
    </r>
  </si>
  <si>
    <r>
      <rPr>
        <rFont val="Arial"/>
      </rPr>
      <t xml:space="preserve">For an absorption to be recorded, the vibration </t>
    </r>
    <r>
      <rPr>
        <rFont val="Arial"/>
        <i/>
      </rPr>
      <t>must</t>
    </r>
    <r>
      <rPr>
        <rFont val="Arial"/>
      </rPr>
      <t xml:space="preserve"> result in a </t>
    </r>
    <r>
      <rPr>
        <rFont val="Arial"/>
        <b/>
      </rPr>
      <t>change in the bond dipole moment</t>
    </r>
    <r>
      <rPr>
        <rFont val="Arial"/>
      </rPr>
      <t>. This means that molecules that do not experience a change in dipole moment, such as those composed of atoms with the same electronegativity or molecules that are symmetrical, do NOT exhibit absoprtion.
•  for example, we cannot get an absorption from O</t>
    </r>
    <r>
      <rPr>
        <rFont val="Arial"/>
        <sz val="7.0"/>
      </rPr>
      <t>2</t>
    </r>
    <r>
      <rPr>
        <rFont val="Arial"/>
      </rPr>
      <t xml:space="preserve"> or Br</t>
    </r>
    <r>
      <rPr>
        <rFont val="Arial"/>
        <sz val="7.0"/>
      </rPr>
      <t>2</t>
    </r>
    <r>
      <rPr>
        <rFont val="Arial"/>
      </rPr>
      <t xml:space="preserve">, but we </t>
    </r>
    <r>
      <rPr>
        <rFont val="Arial"/>
        <i/>
      </rPr>
      <t>can</t>
    </r>
    <r>
      <rPr>
        <rFont val="Arial"/>
      </rPr>
      <t xml:space="preserve"> from HCl or CO because these molecules would have a net change in dipole movement.
•  </t>
    </r>
    <r>
      <rPr>
        <rFont val="Arial"/>
        <b/>
      </rPr>
      <t>symmetric</t>
    </r>
    <r>
      <rPr>
        <rFont val="Arial"/>
      </rPr>
      <t xml:space="preserve"> </t>
    </r>
    <r>
      <rPr>
        <rFont val="Arial"/>
        <b/>
      </rPr>
      <t>bonds</t>
    </r>
    <r>
      <rPr>
        <rFont val="Arial"/>
      </rPr>
      <t>, such as the triple bond in acetylne (C</t>
    </r>
    <r>
      <rPr>
        <rFont val="Arial"/>
        <sz val="6.0"/>
      </rPr>
      <t>2</t>
    </r>
    <r>
      <rPr>
        <rFont val="Arial"/>
      </rPr>
      <t>H</t>
    </r>
    <r>
      <rPr>
        <rFont val="Arial"/>
        <sz val="7.0"/>
      </rPr>
      <t>2</t>
    </r>
    <r>
      <rPr>
        <rFont val="Arial"/>
      </rPr>
      <t>), will also be silent.</t>
    </r>
  </si>
  <si>
    <r>
      <rPr>
        <rFont val="Arial"/>
        <b/>
        <color rgb="FF000000"/>
      </rPr>
      <t xml:space="preserve">Characteristic Absorptions </t>
    </r>
    <r>
      <rPr>
        <rFont val="Arial"/>
        <b val="0"/>
        <color rgb="FF000000"/>
      </rPr>
      <t xml:space="preserve">that you need to </t>
    </r>
    <r>
      <rPr>
        <rFont val="Arial"/>
        <b/>
        <color rgb="FF000000"/>
      </rPr>
      <t>memorize</t>
    </r>
    <r>
      <rPr>
        <rFont val="Arial"/>
        <b val="0"/>
        <color rgb="FF000000"/>
      </rPr>
      <t xml:space="preserve"> for the </t>
    </r>
    <r>
      <rPr>
        <rFont val="Arial"/>
        <b/>
        <color rgb="FF000000"/>
      </rPr>
      <t>MCAT</t>
    </r>
  </si>
  <si>
    <r>
      <rPr>
        <rFont val="Arial"/>
      </rPr>
      <t xml:space="preserve">For the MCAT, you only need to memorize a few absorptions. The first is the </t>
    </r>
    <r>
      <rPr>
        <rFont val="Arial"/>
        <b/>
      </rPr>
      <t>hydroxyl</t>
    </r>
    <r>
      <rPr>
        <rFont val="Arial"/>
      </rPr>
      <t xml:space="preserve"> group, O–H, which absorbs a </t>
    </r>
    <r>
      <rPr>
        <rFont val="Arial"/>
        <b/>
      </rPr>
      <t>broad</t>
    </r>
    <r>
      <rPr>
        <rFont val="Arial"/>
      </rPr>
      <t xml:space="preserve"> (wide) peak at around one of two frequencies:  3300 cm-1 for Alcohols and 3000 cm-1 for Carboxylic Acids. The reason the wavenumber is slightly lower for carboxylic acid is that the carbonyl of the carboxylic acid pulls some of the electron density out of the O–H bond, shifting the absorption to a lower wavenumber. The second is the </t>
    </r>
    <r>
      <rPr>
        <rFont val="Arial"/>
        <b/>
      </rPr>
      <t>carbonyl</t>
    </r>
    <r>
      <rPr>
        <rFont val="Arial"/>
      </rPr>
      <t xml:space="preserve"> group, which absorbs a </t>
    </r>
    <r>
      <rPr>
        <rFont val="Arial"/>
        <b/>
      </rPr>
      <t>sharp</t>
    </r>
    <r>
      <rPr>
        <rFont val="Arial"/>
      </rPr>
      <t xml:space="preserve"> (deep) peak around </t>
    </r>
    <r>
      <rPr>
        <rFont val="Arial"/>
        <b/>
      </rPr>
      <t>1700</t>
    </r>
    <r>
      <rPr>
        <rFont val="Arial"/>
      </rPr>
      <t xml:space="preserve"> cm-1. The last is the </t>
    </r>
    <r>
      <rPr>
        <rFont val="Arial"/>
        <b/>
      </rPr>
      <t xml:space="preserve">amine </t>
    </r>
    <r>
      <rPr>
        <rFont val="Arial"/>
      </rPr>
      <t xml:space="preserve">group, N–H, which absorbs in the same region as O–H bonds (around 3300 cm-1), but have a </t>
    </r>
    <r>
      <rPr>
        <rFont val="Arial"/>
        <b/>
      </rPr>
      <t>sharp</t>
    </r>
    <r>
      <rPr>
        <rFont val="Arial"/>
      </rPr>
      <t xml:space="preserve"> peak instead of a broad one.
</t>
    </r>
    <r>
      <rPr>
        <rFont val="Arial"/>
        <b/>
      </rPr>
      <t>Recap</t>
    </r>
    <r>
      <rPr>
        <rFont val="Arial"/>
      </rPr>
      <t xml:space="preserve">:
Infrared spectroscopy is best used for identification of </t>
    </r>
    <r>
      <rPr>
        <rFont val="Arial"/>
        <b/>
      </rPr>
      <t>functional groups</t>
    </r>
    <r>
      <rPr>
        <rFont val="Arial"/>
      </rPr>
      <t xml:space="preserve">. The most important peaks to know are:
•  </t>
    </r>
    <r>
      <rPr>
        <rFont val="Arial"/>
        <b/>
      </rPr>
      <t xml:space="preserve">O–H  </t>
    </r>
    <r>
      <rPr>
        <rFont val="Arial"/>
      </rPr>
      <t xml:space="preserve"> (</t>
    </r>
    <r>
      <rPr>
        <rFont val="Arial"/>
        <b/>
      </rPr>
      <t>broad</t>
    </r>
    <r>
      <rPr>
        <rFont val="Arial"/>
      </rPr>
      <t xml:space="preserve">  around  </t>
    </r>
    <r>
      <rPr>
        <rFont val="Arial"/>
        <b/>
      </rPr>
      <t>3300</t>
    </r>
    <r>
      <rPr>
        <rFont val="Arial"/>
      </rPr>
      <t xml:space="preserve">  </t>
    </r>
    <r>
      <rPr>
        <rFont val="Arial"/>
        <sz val="7.0"/>
      </rPr>
      <t>cm-1</t>
    </r>
    <r>
      <rPr>
        <rFont val="Arial"/>
      </rPr>
      <t xml:space="preserve">)
•  </t>
    </r>
    <r>
      <rPr>
        <rFont val="Arial"/>
        <b/>
      </rPr>
      <t>N–H</t>
    </r>
    <r>
      <rPr>
        <rFont val="Arial"/>
      </rPr>
      <t xml:space="preserve">   (</t>
    </r>
    <r>
      <rPr>
        <rFont val="Arial"/>
        <b/>
      </rPr>
      <t xml:space="preserve">sharp </t>
    </r>
    <r>
      <rPr>
        <rFont val="Arial"/>
      </rPr>
      <t xml:space="preserve"> around  </t>
    </r>
    <r>
      <rPr>
        <rFont val="Arial"/>
        <b/>
      </rPr>
      <t>3300</t>
    </r>
    <r>
      <rPr>
        <rFont val="Arial"/>
      </rPr>
      <t xml:space="preserve">  </t>
    </r>
    <r>
      <rPr>
        <rFont val="Arial"/>
        <sz val="7.0"/>
      </rPr>
      <t>cm-1</t>
    </r>
    <r>
      <rPr>
        <rFont val="Arial"/>
      </rPr>
      <t xml:space="preserve">)
•  </t>
    </r>
    <r>
      <rPr>
        <rFont val="Arial"/>
        <b/>
      </rPr>
      <t xml:space="preserve">C=O </t>
    </r>
    <r>
      <rPr>
        <rFont val="Arial"/>
      </rPr>
      <t xml:space="preserve">  (</t>
    </r>
    <r>
      <rPr>
        <rFont val="Arial"/>
        <b/>
      </rPr>
      <t>sharp</t>
    </r>
    <r>
      <rPr>
        <rFont val="Arial"/>
      </rPr>
      <t xml:space="preserve">  around  </t>
    </r>
    <r>
      <rPr>
        <rFont val="Arial"/>
        <b/>
      </rPr>
      <t>1750</t>
    </r>
    <r>
      <rPr>
        <rFont val="Arial"/>
      </rPr>
      <t xml:space="preserve">  </t>
    </r>
    <r>
      <rPr>
        <rFont val="Arial"/>
        <sz val="7.0"/>
      </rPr>
      <t>cm-1</t>
    </r>
    <r>
      <rPr>
        <rFont val="Arial"/>
      </rPr>
      <t>)</t>
    </r>
  </si>
  <si>
    <t>UV Spectroscopy</t>
  </si>
  <si>
    <r>
      <rPr>
        <rFont val="Arial"/>
      </rPr>
      <t xml:space="preserve">measures absorption of ultraviolet light, which causes </t>
    </r>
    <r>
      <rPr>
        <rFont val="Arial"/>
        <b/>
      </rPr>
      <t>movement of electrons between molecular ORBITALS</t>
    </r>
    <r>
      <rPr>
        <rFont val="Arial"/>
      </rPr>
      <t xml:space="preserve">.  UV spectroscopy is most </t>
    </r>
    <r>
      <rPr>
        <rFont val="Arial"/>
        <b/>
      </rPr>
      <t xml:space="preserve">useful for studying compounds containing double bonds </t>
    </r>
    <r>
      <rPr>
        <rFont val="Arial"/>
      </rPr>
      <t xml:space="preserve">and/or heteroatoms with lone pairs that create </t>
    </r>
    <r>
      <rPr>
        <rFont val="Arial"/>
        <b/>
      </rPr>
      <t>conjugated systems</t>
    </r>
    <r>
      <rPr>
        <rFont val="Arial"/>
      </rPr>
      <t xml:space="preserve">.  UV spectra are generally plotted as percent transmittance or absorbance vs. wavelength.
To appear on a UV spectrum, a molecule must have a small enough energy difference between its </t>
    </r>
    <r>
      <rPr>
        <rFont val="Arial"/>
        <b/>
      </rPr>
      <t xml:space="preserve">highest occupied molecular orbital (HOMO) </t>
    </r>
    <r>
      <rPr>
        <rFont val="Arial"/>
      </rPr>
      <t xml:space="preserve">and its </t>
    </r>
    <r>
      <rPr>
        <rFont val="Arial"/>
        <b/>
      </rPr>
      <t>lowest unoccupied molecular orbital (LUMO)</t>
    </r>
    <r>
      <rPr>
        <rFont val="Arial"/>
      </rPr>
      <t xml:space="preserve"> to permit an electron to move from one orbital to the other.
•  the smaller the difference between HOMO and LUMO, the longer the wavelength a molecule can absorb.</t>
    </r>
  </si>
  <si>
    <t xml:space="preserve">•  conjugated systems
•  molecular orbital theory
</t>
  </si>
  <si>
    <t>conjugation</t>
  </si>
  <si>
    <r>
      <rPr>
        <rFont val="Arial"/>
      </rPr>
      <t xml:space="preserve">occurs in molecules with unhyridized </t>
    </r>
    <r>
      <rPr>
        <rFont val="Arial"/>
        <i/>
      </rPr>
      <t>p</t>
    </r>
    <r>
      <rPr>
        <rFont val="Arial"/>
      </rPr>
      <t>-orbitals (π bonds). Conjugation shifts the absorption spectrum to higher maximum wavelengths (lower frequencies).</t>
    </r>
  </si>
  <si>
    <t>UV spectroscopy</t>
  </si>
  <si>
    <t>NMR Spectroscopy</t>
  </si>
  <si>
    <t>Nuclear Magnetic Resonance (NMR) Spectroscopy</t>
  </si>
  <si>
    <r>
      <rPr>
        <rFont val="Arial"/>
      </rPr>
      <t xml:space="preserve">measures the </t>
    </r>
    <r>
      <rPr>
        <rFont val="Arial"/>
        <b/>
      </rPr>
      <t>ALIGNMENT of nuclear spin with an applied MAGNETIC FIELD</t>
    </r>
    <r>
      <rPr>
        <rFont val="Arial"/>
      </rPr>
      <t xml:space="preserve">, which depends on the magnetic environment of the nucleus itself. It is </t>
    </r>
    <r>
      <rPr>
        <rFont val="Arial"/>
        <b/>
      </rPr>
      <t xml:space="preserve">useful for determining the structure (connectivity) </t>
    </r>
    <r>
      <rPr>
        <rFont val="Arial"/>
      </rPr>
      <t xml:space="preserve">of a compound, including functional groups.  NMR spectra are generally plotted as frequency vs. absorption of energy. They are standardized by using </t>
    </r>
    <r>
      <rPr>
        <rFont val="Arial"/>
        <b/>
      </rPr>
      <t xml:space="preserve">chemical shift </t>
    </r>
    <r>
      <rPr>
        <rFont val="Arial"/>
      </rPr>
      <t xml:space="preserve">(δ), measured is </t>
    </r>
    <r>
      <rPr>
        <rFont val="Arial"/>
        <b/>
      </rPr>
      <t xml:space="preserve">parts per million </t>
    </r>
    <r>
      <rPr>
        <rFont val="Arial"/>
      </rPr>
      <t>(ppm) of spectrophotometer frequency</t>
    </r>
  </si>
  <si>
    <t>MRI</t>
  </si>
  <si>
    <t>tetramethylsilane (TMS)</t>
  </si>
  <si>
    <t>is used to calibrate NMR spectra, which has a chemical shift of 0 ppm. Because TMS is used as the calibration standard to mark 0 ppm by convention, DO NOT count the TMS peak when counting peaks.</t>
  </si>
  <si>
    <t>downfield</t>
  </si>
  <si>
    <r>
      <rPr>
        <rFont val="Arial"/>
      </rPr>
      <t>refer to</t>
    </r>
    <r>
      <rPr>
        <rFont val="Arial"/>
        <b/>
      </rPr>
      <t xml:space="preserve"> </t>
    </r>
    <r>
      <rPr>
        <rFont val="Arial"/>
      </rPr>
      <t xml:space="preserve">higher chemical shifts, located to the </t>
    </r>
    <r>
      <rPr>
        <rFont val="Arial"/>
        <b/>
      </rPr>
      <t xml:space="preserve">LEFT </t>
    </r>
    <r>
      <rPr>
        <rFont val="Arial"/>
      </rPr>
      <t>on the x-axis in NMR spectra</t>
    </r>
  </si>
  <si>
    <t>Deshielding</t>
  </si>
  <si>
    <t>upfield</t>
  </si>
  <si>
    <r>
      <rPr>
        <rFont val="Arial"/>
      </rPr>
      <t xml:space="preserve">refer to lower chemical shifts, located to the </t>
    </r>
    <r>
      <rPr>
        <rFont val="Arial"/>
        <b/>
      </rPr>
      <t xml:space="preserve">RIGHT </t>
    </r>
    <r>
      <rPr>
        <rFont val="Arial"/>
      </rPr>
      <t>on the x-axis in NMR spectra</t>
    </r>
  </si>
  <si>
    <t>Shielding</t>
  </si>
  <si>
    <t xml:space="preserve">Proton NMR (H–NMR) </t>
  </si>
  <si>
    <r>
      <rPr>
        <rFont val="Arial"/>
      </rPr>
      <t xml:space="preserve">is the most common type of NMR used. In H–NMR, each unique group of protons has its own peak. The </t>
    </r>
    <r>
      <rPr>
        <rFont val="Arial"/>
        <b/>
      </rPr>
      <t xml:space="preserve">integration </t>
    </r>
    <r>
      <rPr>
        <rFont val="Arial"/>
      </rPr>
      <t>(area under the curve) of this peak is proportional to the number of protons contained under the peak.</t>
    </r>
  </si>
  <si>
    <r>
      <rPr>
        <rFont val="Arial"/>
        <b/>
        <color rgb="FF000000"/>
      </rPr>
      <t xml:space="preserve">deshielding </t>
    </r>
    <r>
      <rPr>
        <rFont val="Arial"/>
        <b val="0"/>
        <color rgb="FF000000"/>
      </rPr>
      <t>of protons</t>
    </r>
  </si>
  <si>
    <r>
      <rPr>
        <rFont val="Arial"/>
      </rPr>
      <t xml:space="preserve">occurs when </t>
    </r>
    <r>
      <rPr>
        <rFont val="Arial"/>
        <b/>
      </rPr>
      <t>electron-withdrawing groups</t>
    </r>
    <r>
      <rPr>
        <rFont val="Arial"/>
      </rPr>
      <t xml:space="preserve"> pull electorn density AWAY from the nucleus, allowing it to be more easily affected by the magnetic field. Deshielding moves a peak further downfield (to the left).</t>
    </r>
  </si>
  <si>
    <r>
      <rPr>
        <rFont val="Arial"/>
        <b/>
        <color rgb="FF000000"/>
      </rPr>
      <t xml:space="preserve">shielding </t>
    </r>
    <r>
      <rPr>
        <rFont val="Arial"/>
        <b val="0"/>
        <color rgb="FF000000"/>
      </rPr>
      <t>of protons</t>
    </r>
  </si>
  <si>
    <r>
      <rPr>
        <rFont val="Arial"/>
      </rPr>
      <t xml:space="preserve">occurs when </t>
    </r>
    <r>
      <rPr>
        <rFont val="Arial"/>
        <b/>
      </rPr>
      <t>electron-donating gorups</t>
    </r>
    <r>
      <rPr>
        <rFont val="Arial"/>
      </rPr>
      <t xml:space="preserve"> allow electron density to be focused toward the nucleus, "shielding" it from a magnetic field and allowing the nucleus to not be as affected by the magnetic field. Shielding moves a peak upfield (to the right).</t>
    </r>
  </si>
  <si>
    <r>
      <rPr>
        <rFont val="Arial"/>
        <b/>
        <color rgb="FF000000"/>
      </rPr>
      <t xml:space="preserve">splitting
</t>
    </r>
    <r>
      <rPr>
        <rFont val="Arial"/>
        <b val="0"/>
        <i/>
        <color rgb="FF000000"/>
      </rPr>
      <t xml:space="preserve">(also called </t>
    </r>
    <r>
      <rPr>
        <rFont val="Arial"/>
        <b/>
        <i/>
        <color rgb="FF000000"/>
      </rPr>
      <t>spin–spin coupling</t>
    </r>
    <r>
      <rPr>
        <rFont val="Arial"/>
        <b val="0"/>
        <i/>
        <color rgb="FF000000"/>
      </rPr>
      <t>)</t>
    </r>
  </si>
  <si>
    <r>
      <rPr>
        <rFont val="Arial"/>
      </rPr>
      <t xml:space="preserve">occurs when two protons (hydrogens) are on adjacent atoms, causing them to interfere with each other's magnetic environment. A proton's (or group of protons') peak is split into </t>
    </r>
    <r>
      <rPr>
        <rFont val="Arial"/>
        <b/>
        <i/>
        <color rgb="FF0000FF"/>
        <sz val="13.0"/>
      </rPr>
      <t xml:space="preserve">n </t>
    </r>
    <r>
      <rPr>
        <rFont val="Arial"/>
        <i/>
        <color rgb="FF0000FF"/>
        <sz val="13.0"/>
      </rPr>
      <t>+</t>
    </r>
    <r>
      <rPr>
        <rFont val="Arial"/>
        <b/>
        <i/>
        <color rgb="FF0000FF"/>
        <sz val="13.0"/>
      </rPr>
      <t xml:space="preserve"> 1</t>
    </r>
    <r>
      <rPr>
        <rFont val="Arial"/>
        <b/>
        <i/>
      </rPr>
      <t xml:space="preserve"> </t>
    </r>
    <r>
      <rPr>
        <rFont val="Arial"/>
      </rPr>
      <t xml:space="preserve"> subpeaks, where </t>
    </r>
    <r>
      <rPr>
        <rFont val="Arial"/>
        <b/>
        <i/>
      </rPr>
      <t>n</t>
    </r>
    <r>
      <rPr>
        <rFont val="Arial"/>
      </rPr>
      <t xml:space="preserve"> is the number of protons that are three bonds away from the proton of interest (aka, when they are on adjacent atoms). 
Splitting patterns include:
•  </t>
    </r>
    <r>
      <rPr>
        <rFont val="Arial"/>
        <b/>
      </rPr>
      <t xml:space="preserve">doublets
</t>
    </r>
    <r>
      <rPr>
        <rFont val="Arial"/>
      </rPr>
      <t>•</t>
    </r>
    <r>
      <rPr>
        <rFont val="Arial"/>
        <b/>
      </rPr>
      <t xml:space="preserve">  triplets
</t>
    </r>
    <r>
      <rPr>
        <rFont val="Arial"/>
      </rPr>
      <t xml:space="preserve">•  </t>
    </r>
    <r>
      <rPr>
        <rFont val="Arial"/>
        <b/>
      </rPr>
      <t>multiplets</t>
    </r>
  </si>
  <si>
    <t>Quantum Numbers</t>
  </si>
  <si>
    <t>Quantum numbers</t>
  </si>
  <si>
    <r>
      <rPr>
        <rFont val="Arial"/>
      </rPr>
      <t xml:space="preserve">Modern atomic theory postulates that any electron in an atom can be completely described by four quantum numbers: </t>
    </r>
    <r>
      <rPr>
        <rFont val="Arial"/>
        <i/>
      </rPr>
      <t xml:space="preserve">n, l, ml and ms. </t>
    </r>
    <r>
      <rPr>
        <rFont val="Arial"/>
      </rPr>
      <t xml:space="preserve">The value of </t>
    </r>
    <r>
      <rPr>
        <rFont val="Arial"/>
        <i/>
      </rPr>
      <t xml:space="preserve">n </t>
    </r>
    <r>
      <rPr>
        <rFont val="Arial"/>
      </rPr>
      <t xml:space="preserve">limits the values of </t>
    </r>
    <r>
      <rPr>
        <rFont val="Arial"/>
        <i/>
      </rPr>
      <t>l</t>
    </r>
    <r>
      <rPr>
        <rFont val="Arial"/>
      </rPr>
      <t xml:space="preserve">, which in turn limit the values of </t>
    </r>
    <r>
      <rPr>
        <rFont val="Arial"/>
        <i/>
      </rPr>
      <t xml:space="preserve">ml. </t>
    </r>
    <r>
      <rPr>
        <rFont val="Arial"/>
      </rPr>
      <t xml:space="preserve">In other words, for a given value of </t>
    </r>
    <r>
      <rPr>
        <rFont val="Arial"/>
        <i/>
      </rPr>
      <t>n</t>
    </r>
    <r>
      <rPr>
        <rFont val="Arial"/>
      </rPr>
      <t xml:space="preserve">, only particular values of </t>
    </r>
    <r>
      <rPr>
        <rFont val="Arial"/>
        <i/>
      </rPr>
      <t xml:space="preserve">l </t>
    </r>
    <r>
      <rPr>
        <rFont val="Arial"/>
      </rPr>
      <t xml:space="preserve">are permissible; given a value of </t>
    </r>
    <r>
      <rPr>
        <rFont val="Arial"/>
        <i/>
      </rPr>
      <t>l</t>
    </r>
    <r>
      <rPr>
        <rFont val="Arial"/>
      </rPr>
      <t xml:space="preserve">, only particular vlues of </t>
    </r>
    <r>
      <rPr>
        <rFont val="Arial"/>
        <i/>
      </rPr>
      <t xml:space="preserve">ml </t>
    </r>
    <r>
      <rPr>
        <rFont val="Arial"/>
      </rPr>
      <t xml:space="preserve">are permissible. The values of the quantum numbers QUALITATIVELY give information abotu the size, shape, and orientation of the orbitals. 
</t>
    </r>
    <r>
      <rPr>
        <rFont val="Arial"/>
        <i/>
      </rPr>
      <t>Hint: Think of the quantum numbers as becoming more specific as one goes from n to l to ml to ms. This is like an address: one lives in a particular state (n), in a particular city (l), on a particular street (ml), at a particular house number (ms).</t>
    </r>
  </si>
  <si>
    <r>
      <rPr>
        <rFont val="Arial"/>
        <b/>
        <i/>
        <color rgb="FF000000"/>
      </rPr>
      <t xml:space="preserve">Principal
</t>
    </r>
    <r>
      <rPr>
        <rFont val="Arial"/>
        <b/>
        <i val="0"/>
        <color rgb="FF000000"/>
      </rPr>
      <t>quantum number (</t>
    </r>
    <r>
      <rPr>
        <rFont val="Arial"/>
        <b/>
        <i/>
        <color rgb="FF000000"/>
      </rPr>
      <t>n)</t>
    </r>
  </si>
  <si>
    <r>
      <rPr>
        <rFont val="Arial"/>
        <b/>
        <u/>
      </rPr>
      <t>shell</t>
    </r>
    <r>
      <rPr>
        <rFont val="Arial"/>
        <u/>
      </rPr>
      <t xml:space="preserve">
</t>
    </r>
    <r>
      <rPr>
        <rFont val="Arial"/>
        <i/>
      </rPr>
      <t>n</t>
    </r>
    <r>
      <rPr>
        <rFont val="Arial"/>
      </rPr>
      <t xml:space="preserve"> describes the </t>
    </r>
    <r>
      <rPr>
        <rFont val="Arial"/>
        <i/>
      </rPr>
      <t>energy level (and therefore radius/size)</t>
    </r>
    <r>
      <rPr>
        <rFont val="Arial"/>
      </rPr>
      <t xml:space="preserve"> of the electron's orbit; </t>
    </r>
    <r>
      <rPr>
        <rFont val="Arial"/>
        <i/>
      </rPr>
      <t>n</t>
    </r>
    <r>
      <rPr>
        <rFont val="Arial"/>
      </rPr>
      <t xml:space="preserve"> can be any number greater than zero
The range values of </t>
    </r>
    <r>
      <rPr>
        <rFont val="Arial"/>
        <i/>
      </rPr>
      <t xml:space="preserve">n  </t>
    </r>
    <r>
      <rPr>
        <rFont val="Arial"/>
      </rPr>
      <t>is any integer</t>
    </r>
  </si>
  <si>
    <r>
      <rPr>
        <rFont val="Arial"/>
        <b/>
        <i/>
        <color rgb="FF000000"/>
      </rPr>
      <t xml:space="preserve">Azimuthal
</t>
    </r>
    <r>
      <rPr>
        <rFont val="Arial"/>
        <b/>
        <i val="0"/>
        <color rgb="FF000000"/>
      </rPr>
      <t xml:space="preserve">quantum number </t>
    </r>
    <r>
      <rPr>
        <rFont val="Times New Roman"/>
        <b/>
        <i val="0"/>
        <color rgb="FF000000"/>
      </rPr>
      <t>(</t>
    </r>
    <r>
      <rPr>
        <rFont val="Times New Roman"/>
        <b/>
        <i/>
        <color rgb="FF000000"/>
      </rPr>
      <t>l)</t>
    </r>
  </si>
  <si>
    <r>
      <rPr>
        <rFont val="Arial"/>
        <b/>
        <u/>
      </rPr>
      <t>subshell</t>
    </r>
    <r>
      <rPr>
        <rFont val="Arial"/>
      </rPr>
      <t xml:space="preserve">
</t>
    </r>
    <r>
      <rPr>
        <rFont val="Arial"/>
        <i/>
      </rPr>
      <t>l</t>
    </r>
    <r>
      <rPr>
        <rFont val="Arial"/>
      </rPr>
      <t xml:space="preserve"> describes the electron's subshell and gives info about </t>
    </r>
    <r>
      <rPr>
        <rFont val="Arial"/>
        <i/>
      </rPr>
      <t>shape</t>
    </r>
    <r>
      <rPr>
        <rFont val="Arial"/>
      </rPr>
      <t xml:space="preserve">, where:
0 --&gt; s
1 --&gt; p
2 --&gt; d
3 --&gt; f
The value of </t>
    </r>
    <r>
      <rPr>
        <rFont val="Arial"/>
        <i/>
      </rPr>
      <t>l</t>
    </r>
    <r>
      <rPr>
        <rFont val="Arial"/>
      </rPr>
      <t xml:space="preserve"> ranges from [0, n–1]</t>
    </r>
  </si>
  <si>
    <t>"azimuthal" refers to angular momentum</t>
  </si>
  <si>
    <r>
      <rPr>
        <rFont val="Arial"/>
        <b/>
        <i/>
        <color rgb="FF000000"/>
      </rPr>
      <t xml:space="preserve">Magnetic
</t>
    </r>
    <r>
      <rPr>
        <rFont val="Arial"/>
        <b/>
        <i val="0"/>
        <color rgb="FF000000"/>
      </rPr>
      <t>quantum number (</t>
    </r>
    <r>
      <rPr>
        <rFont val="Times New Roman"/>
        <b/>
        <i/>
        <color rgb="FF000000"/>
      </rPr>
      <t>m</t>
    </r>
    <r>
      <rPr>
        <rFont val="Times New Roman"/>
        <b/>
        <i/>
        <color rgb="FF000000"/>
        <sz val="6.0"/>
      </rPr>
      <t>l</t>
    </r>
    <r>
      <rPr>
        <rFont val="Times New Roman"/>
        <b/>
        <i/>
        <color rgb="FF000000"/>
      </rPr>
      <t>)</t>
    </r>
  </si>
  <si>
    <r>
      <rPr>
        <rFont val="Arial"/>
        <i/>
      </rPr>
      <t xml:space="preserve">orbital
ml describes the orbital that an electron is in
</t>
    </r>
    <r>
      <rPr>
        <rFont val="Arial"/>
        <i val="0"/>
      </rPr>
      <t xml:space="preserve">The value of </t>
    </r>
    <r>
      <rPr>
        <rFont val="Arial"/>
        <i/>
      </rPr>
      <t>ml</t>
    </r>
    <r>
      <rPr>
        <rFont val="Arial"/>
        <i val="0"/>
      </rPr>
      <t xml:space="preserve"> ranges from (–l, +l), </t>
    </r>
    <r>
      <rPr>
        <rFont val="Arial"/>
        <i/>
      </rPr>
      <t>where l represents the Azimuthal value</t>
    </r>
  </si>
  <si>
    <r>
      <rPr>
        <rFont val="Arial"/>
        <b/>
        <i/>
        <color rgb="FF000000"/>
      </rPr>
      <t xml:space="preserve">Spin
</t>
    </r>
    <r>
      <rPr>
        <rFont val="Arial"/>
        <b/>
        <i val="0"/>
        <color rgb="FF000000"/>
      </rPr>
      <t xml:space="preserve">quantum number </t>
    </r>
    <r>
      <rPr>
        <rFont val="Times New Roman"/>
        <b/>
        <i val="0"/>
        <color rgb="FF000000"/>
      </rPr>
      <t>(</t>
    </r>
    <r>
      <rPr>
        <rFont val="Times New Roman"/>
        <b/>
        <i/>
        <color rgb="FF000000"/>
      </rPr>
      <t>m</t>
    </r>
    <r>
      <rPr>
        <rFont val="Times New Roman"/>
        <b/>
        <i/>
        <color rgb="FF000000"/>
        <sz val="6.0"/>
      </rPr>
      <t>s</t>
    </r>
    <r>
      <rPr>
        <rFont val="Times New Roman"/>
        <b/>
        <i/>
        <color rgb="FF000000"/>
      </rPr>
      <t>)</t>
    </r>
  </si>
  <si>
    <r>
      <rPr>
        <rFont val="Arial"/>
        <b/>
        <u/>
      </rPr>
      <t xml:space="preserve">spin
</t>
    </r>
    <r>
      <rPr>
        <rFont val="Arial"/>
        <i/>
      </rPr>
      <t xml:space="preserve">ms </t>
    </r>
    <r>
      <rPr>
        <rFont val="Arial"/>
      </rPr>
      <t xml:space="preserve">gives the spin of an electron
The value of </t>
    </r>
    <r>
      <rPr>
        <rFont val="Arial"/>
        <i/>
      </rPr>
      <t>ms</t>
    </r>
    <r>
      <rPr>
        <rFont val="Arial"/>
      </rPr>
      <t xml:space="preserve"> can only be either –1/2 or +1/2 only</t>
    </r>
  </si>
  <si>
    <r>
      <rPr>
        <rFont val="Arial"/>
        <b/>
        <i/>
        <color rgb="FF000000"/>
      </rPr>
      <t>Dia</t>
    </r>
    <r>
      <rPr>
        <rFont val="Arial"/>
        <b/>
        <color rgb="FF000000"/>
      </rPr>
      <t>magnetic</t>
    </r>
  </si>
  <si>
    <t>materials consisting of atoms that have only PAIRED electrons, which cannot be easily realigned, and thus they are repelled by magnets</t>
  </si>
  <si>
    <t>He:  1s2
Be:  1s2 2s2
Na+:  1s2 2s2 2p6</t>
  </si>
  <si>
    <t>magnetic levitation</t>
  </si>
  <si>
    <r>
      <rPr>
        <rFont val="Arial"/>
        <b/>
        <i/>
        <color rgb="FF000000"/>
      </rPr>
      <t>Para</t>
    </r>
    <r>
      <rPr>
        <rFont val="Arial"/>
        <b/>
        <i val="0"/>
        <color rgb="FF000000"/>
      </rPr>
      <t>magnetic</t>
    </r>
  </si>
  <si>
    <t>materials composed of atoms with UNPAIRED electrons, which causes them to orient the spins in alignment with a magnetic field, and thus are weakly attracted to the magnetic field</t>
  </si>
  <si>
    <t>C:  1s2 2s2 2p2
Na: ...3s1
Mn: ....3d5
Gd: ....4f7</t>
  </si>
  <si>
    <t xml:space="preserve">• ferrofluid
• iron filing and magnets
</t>
  </si>
  <si>
    <t>Properties of Covalent Compounds</t>
  </si>
  <si>
    <t>Bond order</t>
  </si>
  <si>
    <t>is the number of shared electrons between two atoms. In other words, bond order refers to whether a covalent bond is a single bond (bond order of 1), double bond (bond order of 2), or a tiple bond (bond order of 3).</t>
  </si>
  <si>
    <t>Coordinate Covalent Bonds</t>
  </si>
  <si>
    <t>Coordinate Covalent Bond</t>
  </si>
  <si>
    <r>
      <rPr>
        <rFont val="Arial"/>
      </rPr>
      <t xml:space="preserve">a type of covalent bond in which both of the shared electrons originated </t>
    </r>
    <r>
      <rPr>
        <rFont val="Arial"/>
        <i/>
      </rPr>
      <t>from the same</t>
    </r>
    <r>
      <rPr>
        <rFont val="Arial"/>
      </rPr>
      <t xml:space="preserve"> atom. Generally, this means that a lone pair of one atom attacked another atom with an unhybridized </t>
    </r>
    <r>
      <rPr>
        <rFont val="Arial"/>
        <i/>
      </rPr>
      <t>p-</t>
    </r>
    <r>
      <rPr>
        <rFont val="Arial"/>
      </rPr>
      <t>orbital to form a bond.</t>
    </r>
  </si>
  <si>
    <t>Lewis acid–base reactions</t>
  </si>
  <si>
    <t>Covalent Bond Notation</t>
  </si>
  <si>
    <t>bonding electrons</t>
  </si>
  <si>
    <r>
      <rPr>
        <rFont val="Arial"/>
      </rPr>
      <t xml:space="preserve">refers to the valence electrons that </t>
    </r>
    <r>
      <rPr>
        <rFont val="Arial"/>
        <i/>
      </rPr>
      <t>are</t>
    </r>
    <r>
      <rPr>
        <rFont val="Arial"/>
      </rPr>
      <t xml:space="preserve"> involved in a covalent bond</t>
    </r>
  </si>
  <si>
    <t>nonbonding electrons</t>
  </si>
  <si>
    <r>
      <rPr>
        <rFont val="Arial"/>
      </rPr>
      <t xml:space="preserve">refers to the valence electrons that </t>
    </r>
    <r>
      <rPr>
        <rFont val="Arial"/>
        <i/>
      </rPr>
      <t>are NOT</t>
    </r>
    <r>
      <rPr>
        <rFont val="Arial"/>
      </rPr>
      <t xml:space="preserve"> invovled in covalent bonds</t>
    </r>
  </si>
  <si>
    <t>lone paris</t>
  </si>
  <si>
    <t>Formal Charge</t>
  </si>
  <si>
    <r>
      <rPr>
        <rFont val="Arial"/>
      </rPr>
      <t xml:space="preserve">is defined as the difference between the </t>
    </r>
    <r>
      <rPr>
        <rFont val="Arial"/>
        <i/>
        <u/>
      </rPr>
      <t>number of electrons assigned to an atom</t>
    </r>
    <r>
      <rPr>
        <rFont val="Arial"/>
      </rPr>
      <t xml:space="preserve"> in a Lewis structure and the </t>
    </r>
    <r>
      <rPr>
        <rFont val="Arial"/>
        <i/>
        <u/>
      </rPr>
      <t>number of electrons normally found</t>
    </r>
    <r>
      <rPr>
        <rFont val="Arial"/>
        <u/>
      </rPr>
      <t xml:space="preserve"> </t>
    </r>
    <r>
      <rPr>
        <rFont val="Arial"/>
        <i/>
        <u/>
      </rPr>
      <t>in that atom's valence shell in its neutral state</t>
    </r>
    <r>
      <rPr>
        <rFont val="Arial"/>
      </rPr>
      <t xml:space="preserve"> ... </t>
    </r>
    <r>
      <rPr>
        <rFont val="Arial"/>
        <i/>
      </rPr>
      <t>(aka, how many electrons the atom SHOULD have – how many electrons it actually has in the lewis structure)</t>
    </r>
    <r>
      <rPr>
        <rFont val="Arial"/>
      </rPr>
      <t xml:space="preserve">.
The charge of an ion or compound is equal to the sum of the formal charges of the individual atoms comprising the atom or compound. It is calculated by the following equation, </t>
    </r>
    <r>
      <rPr>
        <rFont val="Arial"/>
        <i/>
      </rPr>
      <t xml:space="preserve">where you substract the "normal" number of electrons in the atom's valence shell by the sum of number of lone-pair/nonbonding electrons and 1/2 the number of bonding electrons (double the number of bonds because each bond has two electrons).
</t>
    </r>
    <r>
      <rPr>
        <rFont val="Arial"/>
      </rPr>
      <t>A shortcut is below: count the number of valence electrons the atom SHOULD have... then substract by the number it HAS, which are "dots + sticks" in a Lewis diagram.</t>
    </r>
  </si>
  <si>
    <t>Geometry and Polarity of Atoms in a Compound</t>
  </si>
  <si>
    <r>
      <rPr>
        <rFont val="Arial"/>
        <b/>
        <color rgb="FF000000"/>
      </rPr>
      <t xml:space="preserve">Valence Shell Electron Pair Repulsion
</t>
    </r>
    <r>
      <rPr>
        <rFont val="Arial"/>
        <b val="0"/>
        <color rgb="FF000000"/>
      </rPr>
      <t>(</t>
    </r>
    <r>
      <rPr>
        <rFont val="Arial"/>
        <b/>
        <color rgb="FF000000"/>
      </rPr>
      <t>VSEPR</t>
    </r>
    <r>
      <rPr>
        <rFont val="Arial"/>
        <b val="0"/>
        <color rgb="FF000000"/>
      </rPr>
      <t xml:space="preserve">) </t>
    </r>
    <r>
      <rPr>
        <rFont val="Arial"/>
        <b/>
        <color rgb="FF000000"/>
      </rPr>
      <t>Theory</t>
    </r>
  </si>
  <si>
    <r>
      <rPr>
        <rFont val="Arial"/>
      </rPr>
      <t xml:space="preserve">states that the three-dimensional arrangement of atoms surrounding a central atom is determined by the </t>
    </r>
    <r>
      <rPr>
        <rFont val="Arial"/>
        <i/>
      </rPr>
      <t xml:space="preserve">repulsions </t>
    </r>
    <r>
      <rPr>
        <rFont val="Arial"/>
      </rPr>
      <t xml:space="preserve">between bonding and nonbonding electron pairs in the valence shell of the central atom. These electron pairs arrange themselves as </t>
    </r>
    <r>
      <rPr>
        <rFont val="Arial"/>
        <i/>
      </rPr>
      <t>FAR APART</t>
    </r>
    <r>
      <rPr>
        <rFont val="Arial"/>
      </rPr>
      <t xml:space="preserve"> as possible, thereby minimizing repulsive forces. Shown below is the five most common electronic configurations (electronic geometry) of molecules:</t>
    </r>
  </si>
  <si>
    <t>electronic geometry</t>
  </si>
  <si>
    <t>describes the spatial arrangement of ALL PAIRS of electrons around the central atom, including both the bonding and the (nonbonding) lone pairs.</t>
  </si>
  <si>
    <r>
      <rPr>
        <rFont val="Arial"/>
        <sz val="9.0"/>
      </rPr>
      <t xml:space="preserve">ammonia (NH3) has a tetrahedral </t>
    </r>
    <r>
      <rPr>
        <rFont val="Arial"/>
        <i/>
        <sz val="10.0"/>
      </rPr>
      <t xml:space="preserve">electronic </t>
    </r>
    <r>
      <rPr>
        <rFont val="Arial"/>
        <sz val="9.0"/>
      </rPr>
      <t>geometry</t>
    </r>
  </si>
  <si>
    <t>molecular geometry</t>
  </si>
  <si>
    <t>describes the spatial arrengment of ONLY THE BONDING PAIRS of electrons</t>
  </si>
  <si>
    <r>
      <rPr>
        <rFont val="Arial"/>
        <sz val="9.0"/>
      </rPr>
      <t xml:space="preserve">ammonia (NH3) has a trigonal pyramidal </t>
    </r>
    <r>
      <rPr>
        <rFont val="Arial"/>
        <i/>
        <sz val="10.0"/>
      </rPr>
      <t xml:space="preserve">molecular </t>
    </r>
    <r>
      <rPr>
        <rFont val="Arial"/>
        <sz val="9.0"/>
      </rPr>
      <t>geometry</t>
    </r>
  </si>
  <si>
    <t>Atomic and Molecular Orbitals</t>
  </si>
  <si>
    <t>bonding orbital</t>
  </si>
  <si>
    <t>are formed as a result of the overlap of two atomic orbitals that have the SAME signs</t>
  </si>
  <si>
    <t>antibonding orbital</t>
  </si>
  <si>
    <t>are formed as a result of the overlap of two atomic orbitals that have DIFFERENT signs</t>
  </si>
  <si>
    <t>sigma (σ) bond</t>
  </si>
  <si>
    <t>is formed when orbitals overlap HEAD-TO-HEAD, resulting in a bond that allows for FREE ROTATION about its axis because the electron density of the bonding orbital is a single linear accumulation between the atomic nuclei.</t>
  </si>
  <si>
    <t>pi (π) bond</t>
  </si>
  <si>
    <t>is formed when orbitals overlap in such a way that there are two PARALLEL electron cloud densities that do NOT allow for free rotation because the electron densities of the orbitals are parallel and CANNOT be twisted in such a way that allows continuous overlapping of the clouds of electron densities</t>
  </si>
  <si>
    <t>Phase Diagrams</t>
  </si>
  <si>
    <r>
      <rPr>
        <rFont val="Arial"/>
        <b/>
        <color rgb="FF000000"/>
      </rPr>
      <t xml:space="preserve">critical point
</t>
    </r>
    <r>
      <rPr>
        <rFont val="Arial"/>
        <b val="0"/>
        <i/>
        <color rgb="FF000000"/>
      </rPr>
      <t xml:space="preserve">(also known as
</t>
    </r>
    <r>
      <rPr>
        <rFont val="Arial"/>
        <b/>
        <i/>
        <color rgb="FF000000"/>
      </rPr>
      <t>critical temperature</t>
    </r>
    <r>
      <rPr>
        <rFont val="Arial"/>
        <b val="0"/>
        <i/>
        <color rgb="FF000000"/>
      </rPr>
      <t>)</t>
    </r>
  </si>
  <si>
    <t>the temperature at which the liquid and gas phases become indistinguishable</t>
  </si>
  <si>
    <t>triple point</t>
  </si>
  <si>
    <t>the temperature at which all 3 phases of matter exist in equilibrium</t>
  </si>
  <si>
    <t>Ideal Gases</t>
  </si>
  <si>
    <t>ideal gas</t>
  </si>
  <si>
    <r>
      <rPr>
        <rFont val="Arial"/>
      </rPr>
      <t xml:space="preserve">represents a hypothetical gas with molecules that have no </t>
    </r>
    <r>
      <rPr>
        <rFont val="Arial"/>
        <b/>
      </rPr>
      <t>intermolecular forces</t>
    </r>
    <r>
      <rPr>
        <rFont val="Arial"/>
      </rPr>
      <t xml:space="preserve"> and occupy no volume. Although </t>
    </r>
    <r>
      <rPr>
        <rFont val="Arial"/>
        <b/>
      </rPr>
      <t xml:space="preserve">real gases </t>
    </r>
    <r>
      <rPr>
        <rFont val="Arial"/>
      </rPr>
      <t xml:space="preserve">deviate from this ideal behavior at high pressures (low volumes) and low temperatures, many compressed real gases demonstrate behavior that is </t>
    </r>
    <r>
      <rPr>
        <rFont val="Arial"/>
        <i/>
      </rPr>
      <t>close</t>
    </r>
    <r>
      <rPr>
        <rFont val="Arial"/>
      </rPr>
      <t xml:space="preserve"> to ideal.</t>
    </r>
  </si>
  <si>
    <t>How much Volume
does 1 mole of an 
ideal gas occupy at STP?</t>
  </si>
  <si>
    <r>
      <rPr>
        <rFont val="Arial"/>
      </rPr>
      <t xml:space="preserve">At STP (1 atm and 273º K), 1 mole of gas occupies </t>
    </r>
    <r>
      <rPr>
        <rFont val="Arial"/>
        <sz val="18.0"/>
      </rPr>
      <t xml:space="preserve">22.4 </t>
    </r>
    <r>
      <rPr>
        <rFont val="Arial"/>
        <sz val="13.0"/>
      </rPr>
      <t>L</t>
    </r>
  </si>
  <si>
    <t>Dalton's Law</t>
  </si>
  <si>
    <t>Dalton's Law of Partial Pressures</t>
  </si>
  <si>
    <r>
      <rPr>
        <rFont val="Arial"/>
      </rPr>
      <t xml:space="preserve">states that the individual gas componenets of a mixture of gases will exert individual pressures in proportiona to their </t>
    </r>
    <r>
      <rPr>
        <rFont val="Arial"/>
        <b/>
      </rPr>
      <t>mole fractions</t>
    </r>
    <r>
      <rPr>
        <rFont val="Arial"/>
      </rPr>
      <t xml:space="preserve">. It also states that the </t>
    </r>
    <r>
      <rPr>
        <rFont val="Arial"/>
        <i/>
      </rPr>
      <t>total</t>
    </r>
    <r>
      <rPr>
        <rFont val="Arial"/>
      </rPr>
      <t xml:space="preserve"> pressure exerted by a mixture of gases is equal to the SUM of the partial pressures of the individual component gases.</t>
    </r>
  </si>
  <si>
    <t>mole fraction</t>
  </si>
  <si>
    <t>mole fraction of gas X in a mixture = (moles of gas X) / (total moles of gas in the mixture)</t>
  </si>
  <si>
    <t>vapor pressure</t>
  </si>
  <si>
    <t>is the pressure exerted by evaporated particles above the surface of a liquid.</t>
  </si>
  <si>
    <r>
      <rPr>
        <rFont val="Arial"/>
      </rPr>
      <t>states that the amount of gas dissolved in solution (</t>
    </r>
    <r>
      <rPr>
        <rFont val="Arial"/>
        <i/>
      </rPr>
      <t>aka, the gas' solubility)</t>
    </r>
    <r>
      <rPr>
        <rFont val="Arial"/>
      </rPr>
      <t xml:space="preserve"> is directly proportional to the partial pressure of that gas at the surface of a solution. In other words, solubility (concentration) and pressure are directly related.</t>
    </r>
  </si>
  <si>
    <t>• alveolar capillary gas exchange</t>
  </si>
  <si>
    <t>Kinetic Molecular Theory
of Gases</t>
  </si>
  <si>
    <r>
      <rPr>
        <rFont val="Arial"/>
      </rPr>
      <t xml:space="preserve">attempts to explain the behavior of gas particles. It makes 5 assumptions about gas particles:
•  gas particles have </t>
    </r>
    <r>
      <rPr>
        <rFont val="Arial"/>
        <u/>
      </rPr>
      <t xml:space="preserve">negligible volume
</t>
    </r>
    <r>
      <rPr>
        <rFont val="Arial"/>
      </rPr>
      <t xml:space="preserve">•  gas particles </t>
    </r>
    <r>
      <rPr>
        <rFont val="Arial"/>
        <u/>
      </rPr>
      <t xml:space="preserve">DO NOT have intermolecular attractions or repulsions
</t>
    </r>
    <r>
      <rPr>
        <rFont val="Arial"/>
      </rPr>
      <t xml:space="preserve">•  gas particles undergo </t>
    </r>
    <r>
      <rPr>
        <rFont val="Arial"/>
        <u/>
      </rPr>
      <t>random collisions</t>
    </r>
    <r>
      <rPr>
        <rFont val="Arial"/>
      </rPr>
      <t xml:space="preserve"> with each other and the walls of the container that they are held in
•  collisions between gas particles (and with the walls of its container) are </t>
    </r>
    <r>
      <rPr>
        <rFont val="Arial"/>
        <u/>
      </rPr>
      <t xml:space="preserve">elastic
</t>
    </r>
    <r>
      <rPr>
        <rFont val="Arial"/>
      </rPr>
      <t xml:space="preserve">•  the </t>
    </r>
    <r>
      <rPr>
        <rFont val="Arial"/>
        <u/>
      </rPr>
      <t>average kinetic energy</t>
    </r>
    <r>
      <rPr>
        <rFont val="Arial"/>
      </rPr>
      <t xml:space="preserve"> of gas particles is </t>
    </r>
    <r>
      <rPr>
        <rFont val="Arial"/>
        <b/>
      </rPr>
      <t>directly</t>
    </r>
    <r>
      <rPr>
        <rFont val="Arial"/>
      </rPr>
      <t xml:space="preserve"> </t>
    </r>
    <r>
      <rPr>
        <rFont val="Arial"/>
        <b/>
      </rPr>
      <t>proportional</t>
    </r>
    <r>
      <rPr>
        <rFont val="Arial"/>
      </rPr>
      <t xml:space="preserve"> to its </t>
    </r>
    <r>
      <rPr>
        <rFont val="Arial"/>
        <u/>
      </rPr>
      <t>temperature.</t>
    </r>
  </si>
  <si>
    <t>Maxwell–Boltzmann distribution curve</t>
  </si>
  <si>
    <t>basically shows that:
•  the higher the temperature, the faster the gas molecules move
•  the larger the gas molecules, the slower they move.</t>
  </si>
  <si>
    <t>Graham's Law of Diffusion and Effusion</t>
  </si>
  <si>
    <t>Graham's Law of Effusion</t>
  </si>
  <si>
    <r>
      <rPr>
        <rFont val="Arial"/>
      </rPr>
      <t>states that the relative rates of effusion of two gases at the same temperature and pressure are given by the</t>
    </r>
    <r>
      <rPr>
        <rFont val="Arial"/>
        <b/>
      </rPr>
      <t xml:space="preserve"> inverse ratio of the square roots</t>
    </r>
    <r>
      <rPr>
        <rFont val="Arial"/>
      </rPr>
      <t xml:space="preserve"> of the masses of the gas particles.
</t>
    </r>
    <r>
      <rPr>
        <rFont val="Arial"/>
        <color rgb="FF0000FF"/>
        <sz val="8.0"/>
        <u/>
      </rPr>
      <t xml:space="preserve">http://calistry.org/New/sites/all/libraries/ckeditor//plugins/ckeditor_wiris/integration/showimage.php?formula=1438280f8dd04fbb50fb403bfabc7b1f.png
</t>
    </r>
    <r>
      <rPr>
        <rFont val="Arial"/>
      </rPr>
      <t xml:space="preserve">
In other words, a gas with a lower molar mass will travel/leak faster than a gas with a higher molar mass because it is lighter.</t>
    </r>
  </si>
  <si>
    <t>Both neon and oxygen gasess will effuse at slower rates than helium because they both have more mass than helium.
(Ne: 20.2 g/mol
O2: 32.0 g/mol
He: 4.0 g/mol)</t>
  </si>
  <si>
    <t>• diffusion</t>
  </si>
  <si>
    <t>Real Gases</t>
  </si>
  <si>
    <t>real gas</t>
  </si>
  <si>
    <r>
      <rPr>
        <rFont val="Arial"/>
      </rPr>
      <t xml:space="preserve">deviate from ideal gas behavior under high pressure (low) volume and low temperature conditions.
•  at </t>
    </r>
    <r>
      <rPr>
        <rFont val="Arial"/>
        <i/>
      </rPr>
      <t>moderately</t>
    </r>
    <r>
      <rPr>
        <rFont val="Arial"/>
      </rPr>
      <t xml:space="preserve"> high pressures, low volumes, or low temperatures, real gases will occupy LESS volume than predicted by the ideal gas law </t>
    </r>
    <r>
      <rPr>
        <rFont val="Arial"/>
        <u/>
      </rPr>
      <t xml:space="preserve">because the particles have intermolecular attractions
</t>
    </r>
    <r>
      <rPr>
        <rFont val="Arial"/>
      </rPr>
      <t xml:space="preserve">•  at </t>
    </r>
    <r>
      <rPr>
        <rFont val="Arial"/>
        <i/>
      </rPr>
      <t xml:space="preserve">extremely </t>
    </r>
    <r>
      <rPr>
        <rFont val="Arial"/>
      </rPr>
      <t xml:space="preserve">high pressures, low volumes, or low temperatures, real gases will occupy MORE volume than predicted by the ideal gas law </t>
    </r>
    <r>
      <rPr>
        <rFont val="Arial"/>
        <u/>
      </rPr>
      <t>because the particles occupy physical space</t>
    </r>
  </si>
  <si>
    <t>Van der Waals
equation of state</t>
  </si>
  <si>
    <r>
      <rPr>
        <rFont val="Arial"/>
      </rPr>
      <t>is an equation derived from the</t>
    </r>
    <r>
      <rPr>
        <rFont val="Arial"/>
        <b/>
      </rPr>
      <t xml:space="preserve"> Ideal Gas Law</t>
    </r>
    <r>
      <rPr>
        <rFont val="Arial"/>
      </rPr>
      <t xml:space="preserve"> that is used to </t>
    </r>
    <r>
      <rPr>
        <rFont val="Arial"/>
        <i/>
      </rPr>
      <t>correct/mathematically adjust</t>
    </r>
    <r>
      <rPr>
        <rFont val="Arial"/>
        <b/>
      </rPr>
      <t xml:space="preserve"> </t>
    </r>
    <r>
      <rPr>
        <rFont val="Arial"/>
      </rPr>
      <t xml:space="preserve">the ideal gas law when accounting for </t>
    </r>
    <r>
      <rPr>
        <rFont val="Arial"/>
        <b/>
      </rPr>
      <t xml:space="preserve">real gases </t>
    </r>
    <r>
      <rPr>
        <rFont val="Arial"/>
      </rPr>
      <t xml:space="preserve">that do engage in intermolecular attractions </t>
    </r>
    <r>
      <rPr>
        <rFont val="Arial"/>
        <i/>
      </rPr>
      <t xml:space="preserve">(a) </t>
    </r>
    <r>
      <rPr>
        <rFont val="Arial"/>
      </rPr>
      <t xml:space="preserve">and occupy molecular volume </t>
    </r>
    <r>
      <rPr>
        <rFont val="Arial"/>
        <i/>
      </rPr>
      <t>(b)</t>
    </r>
    <r>
      <rPr>
        <rFont val="Arial"/>
      </rPr>
      <t>. Conceptually, this equation just explains how real gases differ from ideal gases because real gases occupy more volume and have less pressure.
Note that when the real gas variables–</t>
    </r>
    <r>
      <rPr>
        <rFont val="Arial"/>
        <i/>
      </rPr>
      <t>a</t>
    </r>
    <r>
      <rPr>
        <rFont val="Arial"/>
      </rPr>
      <t xml:space="preserve"> and </t>
    </r>
    <r>
      <rPr>
        <rFont val="Arial"/>
        <i/>
      </rPr>
      <t>b–</t>
    </r>
    <r>
      <rPr>
        <rFont val="Arial"/>
      </rPr>
      <t>equal zero, then van der Waals equation of state just simplifies to the Ideal Gas Law.</t>
    </r>
  </si>
  <si>
    <t>Aqueous Solutions</t>
  </si>
  <si>
    <t>Important Solubility Rules for the MCAT</t>
  </si>
  <si>
    <r>
      <rPr>
        <rFont val="Arial"/>
      </rPr>
      <t xml:space="preserve">Although there are several solubility rules, memorizing them all may be a little excessive; familiarity with them will suffice. However, there are 2 solubiity rules to </t>
    </r>
    <r>
      <rPr>
        <rFont val="Arial"/>
        <u/>
      </rPr>
      <t>memorize</t>
    </r>
    <r>
      <rPr>
        <rFont val="Arial"/>
      </rPr>
      <t xml:space="preserve"> FOR SURE:
1.  All salts containing </t>
    </r>
    <r>
      <rPr>
        <rFont val="Arial"/>
        <b/>
      </rPr>
      <t>Ammonium</t>
    </r>
    <r>
      <rPr>
        <rFont val="Arial"/>
      </rPr>
      <t xml:space="preserve"> (NH</t>
    </r>
    <r>
      <rPr>
        <rFont val="Arial"/>
        <sz val="7.0"/>
      </rPr>
      <t>4</t>
    </r>
    <r>
      <rPr>
        <rFont val="Arial"/>
      </rPr>
      <t xml:space="preserve">+) and </t>
    </r>
    <r>
      <rPr>
        <rFont val="Arial"/>
        <b/>
      </rPr>
      <t xml:space="preserve">Group 1 </t>
    </r>
    <r>
      <rPr>
        <rFont val="Arial"/>
      </rPr>
      <t xml:space="preserve">cations ARE soluble in water.
2.  All salts containing </t>
    </r>
    <r>
      <rPr>
        <rFont val="Arial"/>
        <b/>
      </rPr>
      <t>Nitrate</t>
    </r>
    <r>
      <rPr>
        <rFont val="Arial"/>
      </rPr>
      <t xml:space="preserve"> (NO</t>
    </r>
    <r>
      <rPr>
        <rFont val="Arial"/>
        <sz val="7.0"/>
      </rPr>
      <t>3</t>
    </r>
    <r>
      <rPr>
        <rFont val="Arial"/>
      </rPr>
      <t xml:space="preserve">-) and </t>
    </r>
    <r>
      <rPr>
        <rFont val="Arial"/>
        <b/>
      </rPr>
      <t>Acetate</t>
    </r>
    <r>
      <rPr>
        <rFont val="Arial"/>
      </rPr>
      <t xml:space="preserve"> (CH</t>
    </r>
    <r>
      <rPr>
        <rFont val="Arial"/>
        <sz val="7.0"/>
      </rPr>
      <t>3</t>
    </r>
    <r>
      <rPr>
        <rFont val="Arial"/>
      </rPr>
      <t xml:space="preserve">COO-) anions ARE soluble in water.
</t>
    </r>
  </si>
  <si>
    <t>Complex Ion Formation</t>
  </si>
  <si>
    <t>chelation</t>
  </si>
  <si>
    <r>
      <rPr>
        <rFont val="Arial"/>
      </rPr>
      <t xml:space="preserve">is a complex ion in which the central cation is bonded to the </t>
    </r>
    <r>
      <rPr>
        <rFont val="Arial"/>
        <i/>
      </rPr>
      <t xml:space="preserve">same </t>
    </r>
    <r>
      <rPr>
        <rFont val="Arial"/>
      </rPr>
      <t>ligand in multiple places</t>
    </r>
  </si>
  <si>
    <t>chelation therapy to sequester toxic metals</t>
  </si>
  <si>
    <t>Titrations</t>
  </si>
  <si>
    <t>endpoint</t>
  </si>
  <si>
    <r>
      <rPr>
        <rFont val="Arial"/>
      </rPr>
      <t xml:space="preserve">is the point of a titration where the indicator reaches its final </t>
    </r>
    <r>
      <rPr>
        <rFont val="Arial"/>
        <i/>
      </rPr>
      <t xml:space="preserve">(hence, "end") </t>
    </r>
    <r>
      <rPr>
        <rFont val="Arial"/>
      </rPr>
      <t>color.</t>
    </r>
  </si>
  <si>
    <t>equivalence point</t>
  </si>
  <si>
    <t>is the point at thich the number of acid equivalents present in the original solution equals the number of base equivalents added, or vice versa. On a pH meter graph, it is the midpoint of the region of the curve with the steepest slope.</t>
  </si>
  <si>
    <t>The equivalence point for a strong acid/strong base titrations is always at pH 7 (for monovalent species)</t>
  </si>
  <si>
    <t>Buffers</t>
  </si>
  <si>
    <r>
      <rPr>
        <rFont val="Arial"/>
      </rPr>
      <t>•  consists of a mixture of a</t>
    </r>
    <r>
      <rPr>
        <rFont val="Arial"/>
        <b/>
      </rPr>
      <t xml:space="preserve"> weak acid </t>
    </r>
    <r>
      <rPr>
        <rFont val="Arial"/>
      </rPr>
      <t>and</t>
    </r>
    <r>
      <rPr>
        <rFont val="Arial"/>
        <b/>
      </rPr>
      <t xml:space="preserve"> its salt </t>
    </r>
    <r>
      <rPr>
        <rFont val="Arial"/>
      </rPr>
      <t xml:space="preserve">(which is composed of its conjugate base and a cation) or a mixture of a </t>
    </r>
    <r>
      <rPr>
        <rFont val="Arial"/>
        <b/>
      </rPr>
      <t>weak base</t>
    </r>
    <r>
      <rPr>
        <rFont val="Arial"/>
      </rPr>
      <t xml:space="preserve"> and </t>
    </r>
    <r>
      <rPr>
        <rFont val="Arial"/>
        <b/>
      </rPr>
      <t xml:space="preserve">its salt </t>
    </r>
    <r>
      <rPr>
        <rFont val="Arial"/>
      </rPr>
      <t xml:space="preserve">(which is composed of its conjugate acid and an anion)
•  their purpose is to </t>
    </r>
    <r>
      <rPr>
        <rFont val="Arial"/>
        <b/>
      </rPr>
      <t>resist pH change</t>
    </r>
    <r>
      <rPr>
        <rFont val="Arial"/>
      </rPr>
      <t xml:space="preserve"> because the dissociated buffer reacts with H+ or OH- equivalents of strong acids/strong bases to form more weak acids/bases, which does not dramatically alter pH</t>
    </r>
  </si>
  <si>
    <t>•  Acetic Acid + its salt
•  Ammonia + its salt</t>
  </si>
  <si>
    <t>Buffer Region</t>
  </si>
  <si>
    <t>the portion of a titration curve in which the concentration of acid HA is approximately equal to that of its conjugate base A-; pH remains relatively constant through this region</t>
  </si>
  <si>
    <t>Buffer Capacity</t>
  </si>
  <si>
    <r>
      <rPr>
        <rFont val="Arial"/>
      </rPr>
      <t xml:space="preserve">is optimal at the pH where [conjugate base] = [weak acid] because in the </t>
    </r>
    <r>
      <rPr>
        <rFont val="Arial"/>
        <b/>
      </rPr>
      <t>Henderson–Hasselbalch Equation</t>
    </r>
    <r>
      <rPr>
        <rFont val="Arial"/>
      </rPr>
      <t>, log[A-]/[HA] = log[1] = 0.</t>
    </r>
  </si>
  <si>
    <t>Indicator</t>
  </si>
  <si>
    <r>
      <rPr>
        <rFont val="Arial"/>
      </rPr>
      <t xml:space="preserve">a substance used in low concentrations during a titration that changes color over either:
•  a certain pH range for acid–base titrations
•  a certain emf voltage for redox titrations
The final color change of an indicator occurs at the </t>
    </r>
    <r>
      <rPr>
        <rFont val="Arial"/>
        <b/>
      </rPr>
      <t>endpoint</t>
    </r>
    <r>
      <rPr>
        <rFont val="Arial"/>
      </rPr>
      <t xml:space="preserve"> of a titration</t>
    </r>
  </si>
  <si>
    <t>Which is the "best" indicator to use for a titration?</t>
  </si>
  <si>
    <r>
      <rPr>
        <rFont val="Arial"/>
      </rPr>
      <t xml:space="preserve">the "best" indicator has a </t>
    </r>
    <r>
      <rPr>
        <rFont val="Arial"/>
        <b/>
      </rPr>
      <t xml:space="preserve">pKa </t>
    </r>
    <r>
      <rPr>
        <rFont val="Arial"/>
      </rPr>
      <t xml:space="preserve">that is closed to the </t>
    </r>
    <r>
      <rPr>
        <rFont val="Arial"/>
        <b/>
      </rPr>
      <t xml:space="preserve">pH </t>
    </r>
    <r>
      <rPr>
        <rFont val="Arial"/>
      </rPr>
      <t>of the equivalence point of the titration</t>
    </r>
  </si>
  <si>
    <t>Oxidizing Agent</t>
  </si>
  <si>
    <r>
      <rPr>
        <rFont val="Arial"/>
      </rPr>
      <t xml:space="preserve">causes other atom to get oxidized, although they themselves get reduced
</t>
    </r>
    <r>
      <rPr>
        <rFont val="Arial"/>
        <b/>
      </rPr>
      <t>•  they often contain Oxygens or a similar very electronegative element</t>
    </r>
  </si>
  <si>
    <r>
      <rPr>
        <rFont val="Arial"/>
        <b/>
        <sz val="9.0"/>
      </rPr>
      <t>Strong</t>
    </r>
    <r>
      <rPr>
        <rFont val="Arial"/>
        <sz val="9.0"/>
      </rPr>
      <t xml:space="preserve"> </t>
    </r>
    <r>
      <rPr>
        <rFont val="Arial"/>
        <b/>
        <sz val="9.0"/>
      </rPr>
      <t>oxidizing</t>
    </r>
    <r>
      <rPr>
        <rFont val="Arial"/>
        <sz val="9.0"/>
      </rPr>
      <t xml:space="preserve"> </t>
    </r>
    <r>
      <rPr>
        <rFont val="Arial"/>
        <b/>
        <sz val="9.0"/>
      </rPr>
      <t>agents</t>
    </r>
    <r>
      <rPr>
        <rFont val="Arial"/>
        <sz val="9.0"/>
      </rPr>
      <t>, like KMnO4, tend to have oxygen or a similarly electronegative element</t>
    </r>
  </si>
  <si>
    <t>Reducing Agent</t>
  </si>
  <si>
    <r>
      <rPr>
        <rFont val="Arial"/>
      </rPr>
      <t xml:space="preserve">causes other atom to get reduced, although they themselves get oxidized
</t>
    </r>
    <r>
      <rPr>
        <rFont val="Arial"/>
        <b/>
      </rPr>
      <t>•  they often contain metal ions or hydrides (H-)</t>
    </r>
  </si>
  <si>
    <r>
      <rPr>
        <rFont val="Arial"/>
        <b/>
        <sz val="9.0"/>
      </rPr>
      <t>Strong</t>
    </r>
    <r>
      <rPr>
        <rFont val="Arial"/>
        <sz val="9.0"/>
      </rPr>
      <t xml:space="preserve"> </t>
    </r>
    <r>
      <rPr>
        <rFont val="Arial"/>
        <b/>
        <sz val="9.0"/>
      </rPr>
      <t>reducing</t>
    </r>
    <r>
      <rPr>
        <rFont val="Arial"/>
        <sz val="9.0"/>
      </rPr>
      <t xml:space="preserve"> </t>
    </r>
    <r>
      <rPr>
        <rFont val="Arial"/>
        <b/>
        <sz val="9.0"/>
      </rPr>
      <t>agents</t>
    </r>
    <r>
      <rPr>
        <rFont val="Arial"/>
        <sz val="9.0"/>
      </rPr>
      <t>, like LiAlH4, tend to have metals or hydrides (H-)</t>
    </r>
  </si>
  <si>
    <r>
      <rPr>
        <rFont val="Arial"/>
        <b/>
        <color rgb="FF000000"/>
      </rPr>
      <t xml:space="preserve">Disproportionation
</t>
    </r>
    <r>
      <rPr>
        <rFont val="Arial"/>
        <b val="0"/>
        <i/>
        <color rgb="FF000000"/>
      </rPr>
      <t xml:space="preserve">(also called </t>
    </r>
    <r>
      <rPr>
        <rFont val="Arial"/>
        <b/>
        <i/>
        <color rgb="FF000000"/>
      </rPr>
      <t>dismutation</t>
    </r>
    <r>
      <rPr>
        <rFont val="Arial"/>
        <b val="0"/>
        <i/>
        <color rgb="FF000000"/>
      </rPr>
      <t>)</t>
    </r>
  </si>
  <si>
    <r>
      <rPr>
        <rFont val="Arial"/>
      </rPr>
      <t xml:space="preserve">is a specific type of redox reaction in which the same element undergoes </t>
    </r>
    <r>
      <rPr>
        <rFont val="Arial"/>
        <i/>
      </rPr>
      <t>both</t>
    </r>
    <r>
      <rPr>
        <rFont val="Arial"/>
      </rPr>
      <t xml:space="preserve"> oxidation and reduction </t>
    </r>
    <r>
      <rPr>
        <rFont val="Arial"/>
        <i/>
      </rPr>
      <t xml:space="preserve">simultaneously </t>
    </r>
    <r>
      <rPr>
        <rFont val="Arial"/>
      </rPr>
      <t>in producing its products.</t>
    </r>
  </si>
  <si>
    <t>Cl2 + H2O --&gt; HOCl + Cl- + H+
in this reaction, Cl undergoes disproportionation because it gets both oxidized and reducted
(0 --&gt; +1 and 0 --&gt; –1)</t>
  </si>
  <si>
    <t>biological enzymes (catalase)</t>
  </si>
  <si>
    <t>Electrochemical Cells</t>
  </si>
  <si>
    <r>
      <rPr>
        <rFont val="Arial"/>
        <b/>
        <color rgb="FF000000"/>
      </rPr>
      <t xml:space="preserve">What is the direction of </t>
    </r>
    <r>
      <rPr>
        <rFont val="Arial"/>
        <b/>
        <color rgb="FF000000"/>
        <u/>
      </rPr>
      <t>current</t>
    </r>
    <r>
      <rPr>
        <rFont val="Arial"/>
        <b/>
        <color rgb="FF000000"/>
      </rPr>
      <t xml:space="preserve"> flow in ALL types of electrochemical cells?</t>
    </r>
  </si>
  <si>
    <t>since current is defined as the flow of positive charge, the direction of current (I) in electrochemical cells is from the cathode to the anode.</t>
  </si>
  <si>
    <r>
      <rPr>
        <rFont val="Arial"/>
        <b/>
        <color rgb="FF000000"/>
      </rPr>
      <t xml:space="preserve">What is the direction of </t>
    </r>
    <r>
      <rPr>
        <rFont val="Arial"/>
        <b/>
        <color rgb="FF000000"/>
        <u/>
      </rPr>
      <t>electron</t>
    </r>
    <r>
      <rPr>
        <rFont val="Arial"/>
        <b/>
        <color rgb="FF000000"/>
      </rPr>
      <t xml:space="preserve"> flow in ALL types of electrochemical cells?</t>
    </r>
  </si>
  <si>
    <t>the direction of electron movement is from anode to cathode.</t>
  </si>
  <si>
    <r>
      <rPr>
        <rFont val="Arial"/>
        <b/>
        <color rgb="FF000000"/>
      </rPr>
      <t xml:space="preserve">Galvanic </t>
    </r>
    <r>
      <rPr>
        <rFont val="Arial"/>
        <b/>
        <i/>
        <color rgb="FF000000"/>
      </rPr>
      <t xml:space="preserve">(voltaic) </t>
    </r>
    <r>
      <rPr>
        <rFont val="Arial"/>
        <b/>
        <color rgb="FF000000"/>
      </rPr>
      <t>Cells</t>
    </r>
  </si>
  <si>
    <r>
      <rPr>
        <rFont val="Arial"/>
      </rPr>
      <t>are spontaneous (–ΔG) and have +</t>
    </r>
    <r>
      <rPr>
        <rFont val="Arial"/>
        <i/>
      </rPr>
      <t>Eº</t>
    </r>
    <r>
      <rPr>
        <rFont val="Arial"/>
        <sz val="7.0"/>
      </rPr>
      <t>cell</t>
    </r>
  </si>
  <si>
    <t>Salt Bridge</t>
  </si>
  <si>
    <r>
      <rPr>
        <rFont val="Arial"/>
      </rPr>
      <t xml:space="preserve">the purpose of salt bridges in galvanic (voltaic) cells is to exchange anions and cations to balance, or dissipate, newly generated charges; salt bridges do this by containing </t>
    </r>
    <r>
      <rPr>
        <rFont val="Arial"/>
        <b/>
      </rPr>
      <t>inert electrolytes–</t>
    </r>
    <r>
      <rPr>
        <rFont val="Arial"/>
      </rPr>
      <t>ionic compounds that do NOT readily dissociate.  Otherwise, excessive charge would accumulate and provide a countervoltage charge that is large enough to prevent the redox reaction from taking place, ceasing the current.</t>
    </r>
  </si>
  <si>
    <r>
      <rPr>
        <rFont val="Arial"/>
        <sz val="9.0"/>
      </rPr>
      <t>inert electrolytes, such as KCl or NH</t>
    </r>
    <r>
      <rPr>
        <rFont val="Arial"/>
        <sz val="8.0"/>
      </rPr>
      <t>4</t>
    </r>
    <r>
      <rPr>
        <rFont val="Arial"/>
        <sz val="9.0"/>
      </rPr>
      <t>NO</t>
    </r>
    <r>
      <rPr>
        <rFont val="Arial"/>
        <sz val="6.0"/>
      </rPr>
      <t>3</t>
    </r>
  </si>
  <si>
    <t>Electrolytic Cells</t>
  </si>
  <si>
    <r>
      <rPr>
        <rFont val="Arial"/>
      </rPr>
      <t>are NONspontaneous (+ΔG) and have –</t>
    </r>
    <r>
      <rPr>
        <rFont val="Arial"/>
        <i/>
      </rPr>
      <t>Eº</t>
    </r>
    <r>
      <rPr>
        <rFont val="Arial"/>
        <sz val="7.0"/>
      </rPr>
      <t>cell</t>
    </r>
    <r>
      <rPr>
        <rFont val="Arial"/>
      </rPr>
      <t xml:space="preserve">;  because they are nonspontaneous, they require an outside energy source, such as a battery, to supply energy for the redox reaction to occur. Electrolytic cells are used to create useful products through </t>
    </r>
    <r>
      <rPr>
        <rFont val="Arial"/>
        <b/>
      </rPr>
      <t>electrolysis</t>
    </r>
  </si>
  <si>
    <t>electrolysis</t>
  </si>
  <si>
    <t>Concentration Cells</t>
  </si>
  <si>
    <r>
      <rPr>
        <rFont val="Arial"/>
      </rPr>
      <t xml:space="preserve">is a special type of galvanic (–ΔG) cell. However, for concentration cells, each electrode is the same identity. Thus, </t>
    </r>
    <r>
      <rPr>
        <rFont val="Arial"/>
        <b/>
      </rPr>
      <t>concentration</t>
    </r>
    <r>
      <rPr>
        <rFont val="Arial"/>
      </rPr>
      <t xml:space="preserve"> </t>
    </r>
    <r>
      <rPr>
        <rFont val="Arial"/>
        <b/>
      </rPr>
      <t>gradient</t>
    </r>
    <r>
      <rPr>
        <rFont val="Arial"/>
      </rPr>
      <t xml:space="preserve"> is the driving force for current and movement of electrons.</t>
    </r>
  </si>
  <si>
    <t>cell membrane of a neuron</t>
  </si>
  <si>
    <t>Rechargable Cells</t>
  </si>
  <si>
    <r>
      <rPr>
        <rFont val="Arial"/>
        <b/>
        <color rgb="FF000000"/>
      </rPr>
      <t xml:space="preserve">Rechargable cell
</t>
    </r>
    <r>
      <rPr>
        <rFont val="Arial"/>
        <b val="0"/>
        <i/>
        <color rgb="FF000000"/>
      </rPr>
      <t xml:space="preserve">(also known as 
</t>
    </r>
    <r>
      <rPr>
        <rFont val="Arial"/>
        <b/>
        <color rgb="FF000000"/>
      </rPr>
      <t>rechargable battery</t>
    </r>
    <r>
      <rPr>
        <rFont val="Arial"/>
        <b val="0"/>
        <color rgb="FF000000"/>
      </rPr>
      <t>)</t>
    </r>
  </si>
  <si>
    <t>is an electrochemical cell that can function as both a galvanic (–ΔG) and electrolytic (+ΔG) cell.  It acts as a galvanic (spontaneous) circuit while discharging and as an electrolytic (nonspontaneous) circuit while charging. Rechargable cells will accept electrons from an outside source (aka, the recharging station) while charging, and will stop accepting electrons when its electrodes are fully recharged.</t>
  </si>
  <si>
    <t>•  lead–acid batteries
•  nickel–cadmium batteries</t>
  </si>
  <si>
    <t>Energy Density</t>
  </si>
  <si>
    <t>energy density</t>
  </si>
  <si>
    <r>
      <rPr>
        <rFont val="Arial"/>
      </rPr>
      <t xml:space="preserve">is a measure of a battery's ability to produce power as a function of its weight. Lead–acid batteries have a lower energy density compared to other batteries because they require a heavier amount of battery material to produce a certain output. 
</t>
    </r>
    <r>
      <rPr>
        <rFont val="Arial"/>
        <b/>
      </rPr>
      <t xml:space="preserve">Below of the comparison of energy densities of common types of rechargable batteries:
</t>
    </r>
    <r>
      <rPr>
        <rFont val="Arial"/>
        <i/>
      </rPr>
      <t xml:space="preserve">(low/bad)  </t>
    </r>
    <r>
      <rPr>
        <rFont val="Arial"/>
      </rPr>
      <t xml:space="preserve">Lead–Acid  &lt;  Nickel–Cadmium  &lt;  Nickel–Metal Anhydride  </t>
    </r>
    <r>
      <rPr>
        <rFont val="Arial"/>
        <i/>
      </rPr>
      <t>(high/good)</t>
    </r>
  </si>
  <si>
    <t>things that STAY CONSTANT REGARDLESS of which type of electrochemical cell
(galvanic, electrolytic, concentration)</t>
  </si>
  <si>
    <r>
      <rPr>
        <rFont val="Arial"/>
      </rPr>
      <t xml:space="preserve">•  </t>
    </r>
    <r>
      <rPr>
        <rFont val="Arial"/>
        <b/>
      </rPr>
      <t>Anode</t>
    </r>
    <r>
      <rPr>
        <rFont val="Arial"/>
      </rPr>
      <t xml:space="preserve"> is always the site of </t>
    </r>
    <r>
      <rPr>
        <rFont val="Arial"/>
        <b/>
      </rPr>
      <t>Oxidation</t>
    </r>
    <r>
      <rPr>
        <rFont val="Arial"/>
      </rPr>
      <t xml:space="preserve">  ("An Ox")
•  </t>
    </r>
    <r>
      <rPr>
        <rFont val="Arial"/>
        <b/>
      </rPr>
      <t>Cathode</t>
    </r>
    <r>
      <rPr>
        <rFont val="Arial"/>
      </rPr>
      <t xml:space="preserve"> is always the site of </t>
    </r>
    <r>
      <rPr>
        <rFont val="Arial"/>
        <b/>
      </rPr>
      <t>Reduction</t>
    </r>
    <r>
      <rPr>
        <rFont val="Arial"/>
      </rPr>
      <t xml:space="preserve">  ("Red Cat")
•  the spontaneous direction of </t>
    </r>
    <r>
      <rPr>
        <rFont val="Arial"/>
        <b/>
      </rPr>
      <t>Electron</t>
    </r>
    <r>
      <rPr>
        <rFont val="Arial"/>
      </rPr>
      <t xml:space="preserve"> flow is always from the anode TO the </t>
    </r>
    <r>
      <rPr>
        <rFont val="Arial"/>
        <b/>
      </rPr>
      <t>cathode</t>
    </r>
    <r>
      <rPr>
        <rFont val="Arial"/>
      </rPr>
      <t xml:space="preserve">
•  the spontaneous direction of </t>
    </r>
    <r>
      <rPr>
        <rFont val="Arial"/>
        <b/>
      </rPr>
      <t>Current</t>
    </r>
    <r>
      <rPr>
        <rFont val="Arial"/>
      </rPr>
      <t xml:space="preserve"> (</t>
    </r>
    <r>
      <rPr>
        <rFont val="Arial"/>
        <b/>
      </rPr>
      <t>positive</t>
    </r>
    <r>
      <rPr>
        <rFont val="Arial"/>
      </rPr>
      <t xml:space="preserve"> </t>
    </r>
    <r>
      <rPr>
        <rFont val="Arial"/>
        <b/>
      </rPr>
      <t>charge</t>
    </r>
    <r>
      <rPr>
        <rFont val="Arial"/>
      </rPr>
      <t xml:space="preserve"> </t>
    </r>
    <r>
      <rPr>
        <rFont val="Arial"/>
        <b/>
      </rPr>
      <t>flow</t>
    </r>
    <r>
      <rPr>
        <rFont val="Arial"/>
      </rPr>
      <t xml:space="preserve">) is always from the cathode TO the </t>
    </r>
    <r>
      <rPr>
        <rFont val="Arial"/>
        <b/>
      </rPr>
      <t>anode</t>
    </r>
    <r>
      <rPr>
        <rFont val="Arial"/>
      </rPr>
      <t xml:space="preserve">
•  </t>
    </r>
    <r>
      <rPr>
        <rFont val="Arial"/>
        <b/>
      </rPr>
      <t>Cat</t>
    </r>
    <r>
      <rPr>
        <rFont val="Arial"/>
      </rPr>
      <t xml:space="preserve">ions always migrate towards the </t>
    </r>
    <r>
      <rPr>
        <rFont val="Arial"/>
        <b/>
      </rPr>
      <t>Cat</t>
    </r>
    <r>
      <rPr>
        <rFont val="Arial"/>
      </rPr>
      <t xml:space="preserve">hode
•  </t>
    </r>
    <r>
      <rPr>
        <rFont val="Arial"/>
        <b/>
      </rPr>
      <t>An</t>
    </r>
    <r>
      <rPr>
        <rFont val="Arial"/>
      </rPr>
      <t xml:space="preserve">ions always migrate towards the </t>
    </r>
    <r>
      <rPr>
        <rFont val="Arial"/>
        <b/>
      </rPr>
      <t>An</t>
    </r>
    <r>
      <rPr>
        <rFont val="Arial"/>
      </rPr>
      <t>ode</t>
    </r>
  </si>
  <si>
    <t>things that CHANGE depending on the type of electrochemical cell 
(galvanic, electrolytic, concentration)</t>
  </si>
  <si>
    <r>
      <rPr>
        <rFont val="Arial"/>
      </rPr>
      <t xml:space="preserve">•  sign designation (– vs. +) on the cathode   ---&gt; </t>
    </r>
    <r>
      <rPr>
        <rFont val="Arial"/>
        <b/>
      </rPr>
      <t>galvanic</t>
    </r>
    <r>
      <rPr>
        <rFont val="Arial"/>
      </rPr>
      <t xml:space="preserve"> has a (+) cathode designation
•  sign designation (– vs. +) on the anode    ---&gt; </t>
    </r>
    <r>
      <rPr>
        <rFont val="Arial"/>
        <b/>
      </rPr>
      <t>electrolytic</t>
    </r>
    <r>
      <rPr>
        <rFont val="Arial"/>
      </rPr>
      <t xml:space="preserve"> has a (–) cathode designation</t>
    </r>
  </si>
  <si>
    <t>Surge Current</t>
  </si>
  <si>
    <t>is an above-average current that is transiently released at the beginning of the discharge phase; it wanes rapidly until a stable current is achieved.</t>
  </si>
  <si>
    <t>remote controls that demand rapid responses</t>
  </si>
  <si>
    <t>Cell Potentials</t>
  </si>
  <si>
    <t>Reduction Potentials</t>
  </si>
  <si>
    <r>
      <rPr>
        <rFont val="Arial"/>
      </rPr>
      <t xml:space="preserve">is a measure of the tendency of a species to gain electrons and get reduced. Therefore, a species with a HIGHER, MORE POSITIVE reduction potential is more likely to be reduced, and is therefore more likely to be the cathode in a (–ΔG) Galvanic Cell and more likely to be the anode in an (+ΔG) Electrolytic Cell
While we may have to multiply half-reactions by some factor to balance electrons to get the overall balanced equation, </t>
    </r>
    <r>
      <rPr>
        <rFont val="Arial"/>
        <b/>
      </rPr>
      <t xml:space="preserve">the actual value for the reduction potentials DOES NOT change, so you do not multiply reduction potentials by any factor when trying to calculate </t>
    </r>
    <r>
      <rPr>
        <rFont val="Arial"/>
        <b/>
        <i/>
      </rPr>
      <t xml:space="preserve">Eºcell.  </t>
    </r>
    <r>
      <rPr>
        <rFont val="Arial"/>
      </rPr>
      <t xml:space="preserve">Remember that the standard reduction potential is an intrinsic property that is determined by the chemical identity of the electrode, NOT the </t>
    </r>
    <r>
      <rPr>
        <rFont val="Arial"/>
        <i/>
      </rPr>
      <t xml:space="preserve">amount </t>
    </r>
    <r>
      <rPr>
        <rFont val="Arial"/>
      </rPr>
      <t>of it present.</t>
    </r>
  </si>
  <si>
    <t>Electromotive Force</t>
  </si>
  <si>
    <r>
      <rPr>
        <rFont val="Arial"/>
        <b/>
        <i val="0"/>
        <color rgb="FF000000"/>
      </rPr>
      <t xml:space="preserve">Electromotive Force
</t>
    </r>
    <r>
      <rPr>
        <rFont val="Arial"/>
        <b val="0"/>
        <i/>
        <color rgb="FF000000"/>
      </rPr>
      <t xml:space="preserve">(aka </t>
    </r>
    <r>
      <rPr>
        <rFont val="Arial"/>
        <b/>
        <i val="0"/>
        <color rgb="FF000000"/>
      </rPr>
      <t xml:space="preserve">emf </t>
    </r>
    <r>
      <rPr>
        <rFont val="Arial"/>
        <b val="0"/>
        <i val="0"/>
        <color rgb="FF000000"/>
      </rPr>
      <t xml:space="preserve">or </t>
    </r>
    <r>
      <rPr>
        <rFont val="Arial"/>
        <b/>
        <i/>
        <color rgb="FF000000"/>
      </rPr>
      <t>E</t>
    </r>
    <r>
      <rPr>
        <rFont val="Arial"/>
        <b/>
        <i val="0"/>
        <color rgb="FF000000"/>
      </rPr>
      <t>º</t>
    </r>
    <r>
      <rPr>
        <rFont val="Arial"/>
        <b/>
        <i val="0"/>
        <color rgb="FF000000"/>
        <sz val="7.0"/>
      </rPr>
      <t>cell</t>
    </r>
    <r>
      <rPr>
        <rFont val="Arial"/>
        <b val="0"/>
        <i val="0"/>
        <color rgb="FF000000"/>
      </rPr>
      <t>)</t>
    </r>
  </si>
  <si>
    <r>
      <rPr>
        <rFont val="Arial"/>
        <i val="0"/>
      </rPr>
      <t xml:space="preserve">is the difference in potential (voltage) between 2 half-cells under standard conditions. It is calculated by subtracting the reduction potential of the anode by the reduction potential of the cathode:
</t>
    </r>
    <r>
      <rPr>
        <rFont val="Arial"/>
        <b/>
        <i/>
      </rPr>
      <t>Eº</t>
    </r>
    <r>
      <rPr>
        <rFont val="Arial"/>
        <b/>
        <i val="0"/>
        <sz val="7.0"/>
      </rPr>
      <t>cell</t>
    </r>
    <r>
      <rPr>
        <rFont val="Arial"/>
        <b/>
        <i val="0"/>
      </rPr>
      <t xml:space="preserve">   =   </t>
    </r>
    <r>
      <rPr>
        <rFont val="Arial"/>
        <b/>
        <i/>
      </rPr>
      <t>E</t>
    </r>
    <r>
      <rPr>
        <rFont val="Arial"/>
        <b/>
        <i val="0"/>
        <sz val="7.0"/>
      </rPr>
      <t>red, cathode</t>
    </r>
    <r>
      <rPr>
        <rFont val="Arial"/>
        <b/>
        <i val="0"/>
      </rPr>
      <t xml:space="preserve">   –   E</t>
    </r>
    <r>
      <rPr>
        <rFont val="Arial"/>
        <b/>
        <i val="0"/>
        <sz val="7.0"/>
      </rPr>
      <t>red, anode</t>
    </r>
    <r>
      <rPr>
        <rFont val="Arial"/>
        <b/>
        <i val="0"/>
      </rPr>
      <t xml:space="preserve">
intepreting emf:
</t>
    </r>
    <r>
      <rPr>
        <rFont val="Arial"/>
        <i val="0"/>
      </rPr>
      <t>•  if +</t>
    </r>
    <r>
      <rPr>
        <rFont val="Arial"/>
        <i/>
      </rPr>
      <t>Eº</t>
    </r>
    <r>
      <rPr>
        <rFont val="Arial"/>
        <i val="0"/>
        <sz val="7.0"/>
      </rPr>
      <t>cell</t>
    </r>
    <r>
      <rPr>
        <rFont val="Arial"/>
        <i val="0"/>
      </rPr>
      <t>,  then it is a Galvanic Cell
•  if</t>
    </r>
    <r>
      <rPr>
        <rFont val="Arial"/>
        <i/>
      </rPr>
      <t xml:space="preserve"> –Eº</t>
    </r>
    <r>
      <rPr>
        <rFont val="Arial"/>
        <i val="0"/>
        <sz val="7.0"/>
      </rPr>
      <t>cell</t>
    </r>
    <r>
      <rPr>
        <rFont val="Arial"/>
        <i val="0"/>
      </rPr>
      <t>, then it is an Electrolytic Cell</t>
    </r>
  </si>
  <si>
    <t>Unsaturated fatty acid structure</t>
  </si>
  <si>
    <r>
      <rPr>
        <rFont val="Arial"/>
      </rPr>
      <t xml:space="preserve">has one or more </t>
    </r>
    <r>
      <rPr>
        <rFont val="Arial"/>
        <i/>
      </rPr>
      <t>double bonds</t>
    </r>
  </si>
  <si>
    <t>linoleic acid CH3(CH2)4=CHCH2CH=CH(CH2)7COOH)'</t>
  </si>
  <si>
    <t>Saturated fatty acid structure</t>
  </si>
  <si>
    <r>
      <rPr>
        <rFont val="Arial"/>
        <i val="0"/>
      </rPr>
      <t xml:space="preserve">has </t>
    </r>
    <r>
      <rPr>
        <rFont val="Arial"/>
        <i/>
      </rPr>
      <t xml:space="preserve">no </t>
    </r>
    <r>
      <rPr>
        <rFont val="Arial"/>
        <i val="0"/>
      </rPr>
      <t xml:space="preserve">double bonds </t>
    </r>
    <r>
      <rPr>
        <rFont val="Arial"/>
        <i/>
      </rPr>
      <t>(think "saturated" with hydrogens)</t>
    </r>
  </si>
  <si>
    <t>cerotic acid
CH3(CH2)24COOH</t>
  </si>
  <si>
    <r>
      <rPr>
        <rFont val="Arial"/>
        <b/>
        <i/>
        <color rgb="FF000000"/>
      </rPr>
      <t>keto</t>
    </r>
    <r>
      <rPr>
        <rFont val="Arial"/>
        <b/>
        <color rgb="FF000000"/>
      </rPr>
      <t xml:space="preserve">- vs. </t>
    </r>
    <r>
      <rPr>
        <rFont val="Arial"/>
        <b/>
        <i/>
        <color rgb="FF000000"/>
      </rPr>
      <t>enol</t>
    </r>
    <r>
      <rPr>
        <rFont val="Arial"/>
        <b/>
        <color rgb="FF000000"/>
      </rPr>
      <t>- form of Acetone</t>
    </r>
  </si>
  <si>
    <t>- the keto- form (more substituted alkene) is more stable and more predominant than the less stable enol-form</t>
  </si>
  <si>
    <r>
      <rPr>
        <rFont val="Arial"/>
        <b/>
        <i/>
        <color rgb="FF000000"/>
      </rPr>
      <t xml:space="preserve">primary </t>
    </r>
    <r>
      <rPr>
        <rFont val="Arial"/>
        <b/>
        <color rgb="FF000000"/>
      </rPr>
      <t>amino group</t>
    </r>
  </si>
  <si>
    <r>
      <rPr>
        <rFont val="Arial"/>
      </rPr>
      <t xml:space="preserve">the N atom is only bonded to </t>
    </r>
    <r>
      <rPr>
        <rFont val="Arial"/>
        <i/>
      </rPr>
      <t>1 carbon atom</t>
    </r>
  </si>
  <si>
    <t>most amino acids</t>
  </si>
  <si>
    <r>
      <rPr>
        <rFont val="Arial"/>
        <b/>
        <i/>
        <color rgb="FF000000"/>
      </rPr>
      <t xml:space="preserve">secondary </t>
    </r>
    <r>
      <rPr>
        <rFont val="Arial"/>
        <b/>
        <i val="0"/>
        <color rgb="FF000000"/>
      </rPr>
      <t>amino group</t>
    </r>
  </si>
  <si>
    <r>
      <rPr>
        <rFont val="Arial"/>
      </rPr>
      <t xml:space="preserve">the N atom is bonded to </t>
    </r>
    <r>
      <rPr>
        <rFont val="Arial"/>
        <i/>
      </rPr>
      <t>2</t>
    </r>
    <r>
      <rPr>
        <rFont val="Arial"/>
      </rPr>
      <t xml:space="preserve"> </t>
    </r>
    <r>
      <rPr>
        <rFont val="Arial"/>
        <i/>
      </rPr>
      <t>carbon atoms</t>
    </r>
  </si>
  <si>
    <t>proline</t>
  </si>
  <si>
    <t>Silica Gel</t>
  </si>
  <si>
    <t>POLAR AS FUCK. When silica gel is used as the stationary phase in TLC, compounds that migrate LESS are more polar than compounds that migrate farther</t>
  </si>
  <si>
    <t>Important wavenumbers to memorize for IR Spectrum</t>
  </si>
  <si>
    <r>
      <rPr>
        <rFont val="Arial"/>
      </rPr>
      <t xml:space="preserve">C-O:  ~1100 cm^-1
C=O:  ~1750  cm^-1
O-H in carboxylic acids:  3000 cm^-1
O-H in alcohols:  3300 cm^-1  </t>
    </r>
    <r>
      <rPr>
        <rFont val="Arial"/>
        <b/>
      </rPr>
      <t>broad</t>
    </r>
    <r>
      <rPr>
        <rFont val="Arial"/>
      </rPr>
      <t xml:space="preserve">
amines:  3300 cm^-1   </t>
    </r>
    <r>
      <rPr>
        <rFont val="Arial"/>
        <b/>
      </rPr>
      <t>sharp</t>
    </r>
  </si>
  <si>
    <t>https://www.youtube.com/watch?v=ALLSsIDhFdU</t>
  </si>
  <si>
    <t xml:space="preserve"> </t>
  </si>
  <si>
    <t>Theory?</t>
  </si>
  <si>
    <t>Sensation and Perception</t>
  </si>
  <si>
    <t>Place Theory</t>
  </si>
  <si>
    <r>
      <rPr>
        <color rgb="FF000000"/>
      </rPr>
      <t xml:space="preserve">posits that one is able to hear different pitches because different sound waves trigger activity at </t>
    </r>
    <r>
      <rPr>
        <i/>
        <color rgb="FF000000"/>
      </rPr>
      <t>different places</t>
    </r>
    <r>
      <rPr>
        <color rgb="FF000000"/>
      </rPr>
      <t xml:space="preserve"> along the cochlea's basilar membrane</t>
    </r>
  </si>
  <si>
    <t>Yes</t>
  </si>
  <si>
    <t>Nociception
(Pain Perception)</t>
  </si>
  <si>
    <t>Gate Control Theory of Pain</t>
  </si>
  <si>
    <r>
      <rPr>
        <color rgb="FF000000"/>
      </rPr>
      <t xml:space="preserve">asserts that non-painful input closes the </t>
    </r>
    <r>
      <rPr>
        <b/>
        <color rgb="FF000000"/>
      </rPr>
      <t>"gates"</t>
    </r>
    <r>
      <rPr>
        <color rgb="FF000000"/>
      </rPr>
      <t xml:space="preserve"> to painful input, preventing pain sensation from traveling to the central nervous system. Therefore, stimulation by non-noxious (aka, non-painful) input is able to suppress pain</t>
    </r>
  </si>
  <si>
    <t>Memory</t>
  </si>
  <si>
    <t>Retrieval</t>
  </si>
  <si>
    <t>Priming</t>
  </si>
  <si>
    <t>a retrieval cue by recall is aided by a word or phrase that is semantically related to the desired memory</t>
  </si>
  <si>
    <t>Spreading Activation</t>
  </si>
  <si>
    <t>Short-Term Memory</t>
  </si>
  <si>
    <t>Speech Shadowing</t>
  </si>
  <si>
    <t>an experimental technique in which subjects are told to repeat a word immediately after hearing it (usually through earphones)</t>
  </si>
  <si>
    <t>echoic memory</t>
  </si>
  <si>
    <t>Problem-Solving and Decision-Making</t>
  </si>
  <si>
    <t>Heuristics</t>
  </si>
  <si>
    <t>Heuristic</t>
  </si>
  <si>
    <t>simplified principles used to make decisions; also known as "rules of thumb". Can often lead us to a correct decision, but not always.</t>
  </si>
  <si>
    <r>
      <rPr>
        <b/>
        <i/>
        <color rgb="FF000000"/>
      </rPr>
      <t>Availability</t>
    </r>
    <r>
      <rPr>
        <b/>
        <color rgb="FF000000"/>
      </rPr>
      <t xml:space="preserve">
Heuristic</t>
    </r>
  </si>
  <si>
    <r>
      <rPr>
        <color rgb="FF000000"/>
      </rPr>
      <t>a shortcut in decision-making that relies on the information that is most readily available, rather than the total body of information on a subject.</t>
    </r>
    <r>
      <rPr>
        <i/>
        <color rgb="FF000000"/>
      </rPr>
      <t xml:space="preserve">  (e.g. after watching the movie Jaws, a person is more likely to fear the probability of a shark attack even though statistically it is much more uncommon... this is because the vivid image of a shark attack is still readily accessible in their mind, and they're relying on that image as a shortcut to make an inference rather than relying on factual statistics)</t>
    </r>
  </si>
  <si>
    <r>
      <rPr>
        <b/>
        <i/>
        <color rgb="FF000000"/>
      </rPr>
      <t xml:space="preserve">Representative
</t>
    </r>
    <r>
      <rPr>
        <b/>
        <color rgb="FF000000"/>
      </rPr>
      <t>Heuristic</t>
    </r>
  </si>
  <si>
    <r>
      <rPr>
        <color rgb="FF000000"/>
      </rPr>
      <t xml:space="preserve">categorizing something on the basis of whether they fit the prototypical, stereotypical, or representative image of the catagory; may or may not always be acccurate.
</t>
    </r>
    <r>
      <rPr>
        <i/>
        <color rgb="FF000000"/>
      </rPr>
      <t>(e.g. when we see a person driving a shiny 2018 Porcshe, we are likely to categorize them as rich because we associate fancy cars with wealth)</t>
    </r>
  </si>
  <si>
    <t>Base Rate Fallacy</t>
  </si>
  <si>
    <r>
      <rPr>
        <color rgb="FF000000"/>
      </rPr>
      <t xml:space="preserve">using prototypical or stereotypical factors while ignoring </t>
    </r>
    <r>
      <rPr>
        <i/>
        <color rgb="FF000000"/>
      </rPr>
      <t xml:space="preserve">actual numerical information </t>
    </r>
    <r>
      <rPr>
        <color rgb="FF000000"/>
      </rPr>
      <t>as a shortcut to make decisions.</t>
    </r>
    <r>
      <rPr>
        <i/>
        <color rgb="FF000000"/>
      </rPr>
      <t xml:space="preserve">
(e.g. a volunteer at a stroke center might state that he thinks that the prevalance rate for stroke among perople 65 years or older is probably 40%, even though actual data indicates it is actually signifantly lower; this error may be due to since he works at a stroke center, he encounters more stroke patients on a daily basis, and his experiences affects his perception of how common stroke is in the general population, resulting in base rate fallacy)</t>
    </r>
  </si>
  <si>
    <t>Representative Heuristic</t>
  </si>
  <si>
    <t>YES</t>
  </si>
  <si>
    <t>Motivation</t>
  </si>
  <si>
    <t>Theories of Motivation</t>
  </si>
  <si>
    <t>Maslow's Hierchy of Needs</t>
  </si>
  <si>
    <r>
      <rPr>
        <color rgb="FF000000"/>
      </rPr>
      <t xml:space="preserve">explains behavior based on satisfying </t>
    </r>
    <r>
      <rPr>
        <i/>
        <color rgb="FF000000"/>
      </rPr>
      <t>needs</t>
    </r>
    <r>
      <rPr>
        <color rgb="FF000000"/>
      </rPr>
      <t xml:space="preserve">. Maslow prioritized these "needs" into five categories (of decreasing importance):
- physiological needs </t>
    </r>
    <r>
      <rPr>
        <i/>
        <color rgb="FF000000"/>
      </rPr>
      <t xml:space="preserve">(highest priority)
</t>
    </r>
    <r>
      <rPr>
        <color rgb="FF000000"/>
      </rPr>
      <t xml:space="preserve">- safety and security
- love and belonging
- self-esteem
- self-actualization </t>
    </r>
    <r>
      <rPr>
        <i/>
        <color rgb="FF000000"/>
      </rPr>
      <t>(lowest priority)</t>
    </r>
    <r>
      <rPr>
        <color rgb="FF000000"/>
      </rPr>
      <t xml:space="preserve"> </t>
    </r>
  </si>
  <si>
    <t>Self-Determination Theory</t>
  </si>
  <si>
    <r>
      <rPr>
        <color rgb="FF000000"/>
      </rPr>
      <t xml:space="preserve">3 </t>
    </r>
    <r>
      <rPr>
        <i/>
        <color rgb="FF000000"/>
      </rPr>
      <t>universal</t>
    </r>
    <r>
      <rPr>
        <color rgb="FF000000"/>
      </rPr>
      <t xml:space="preserve"> needs that motivate our actions:
- </t>
    </r>
    <r>
      <rPr>
        <b/>
        <color rgb="FF000000"/>
      </rPr>
      <t>autonomy</t>
    </r>
    <r>
      <rPr>
        <color rgb="FF000000"/>
      </rPr>
      <t xml:space="preserve"> - the control over our own actions
- </t>
    </r>
    <r>
      <rPr>
        <b/>
        <color rgb="FF000000"/>
      </rPr>
      <t>competence</t>
    </r>
    <r>
      <rPr>
        <color rgb="FF000000"/>
      </rPr>
      <t xml:space="preserve"> - need to excel at tasks we find difficult
- </t>
    </r>
    <r>
      <rPr>
        <b/>
        <color rgb="FF000000"/>
      </rPr>
      <t>relatedness</t>
    </r>
    <r>
      <rPr>
        <color rgb="FF000000"/>
      </rPr>
      <t xml:space="preserve"> - desire to feel accepted or desired by other</t>
    </r>
  </si>
  <si>
    <t>Incentive Theory</t>
  </si>
  <si>
    <r>
      <rPr>
        <color rgb="FF000000"/>
      </rPr>
      <t xml:space="preserve">explains that behavior is motivated by the desire either pursue rewards or avoid punishments </t>
    </r>
    <r>
      <rPr>
        <i/>
        <color rgb="FF000000"/>
      </rPr>
      <t xml:space="preserve"> (e.g. when a dog does a trick in order to receive a treat)</t>
    </r>
  </si>
  <si>
    <t>positive reinforcement</t>
  </si>
  <si>
    <t>Expectancy-Value Theory</t>
  </si>
  <si>
    <r>
      <rPr>
        <color rgb="FF000000"/>
      </rPr>
      <t xml:space="preserve">the amount of motivation needed to achieve a goal depends on what you </t>
    </r>
    <r>
      <rPr>
        <color rgb="FF000000"/>
        <u/>
      </rPr>
      <t>expect</t>
    </r>
    <r>
      <rPr>
        <color rgb="FF000000"/>
      </rPr>
      <t xml:space="preserve"> the outcome to be and how </t>
    </r>
    <r>
      <rPr>
        <color rgb="FF000000"/>
        <u/>
      </rPr>
      <t>valuable</t>
    </r>
    <r>
      <rPr>
        <color rgb="FF000000"/>
      </rPr>
      <t xml:space="preserve"> you view its success.
</t>
    </r>
    <r>
      <rPr>
        <i/>
        <color rgb="FF000000"/>
      </rPr>
      <t>(e.g. you are more likely to be motivated to something either easy to accomplish, or something that you see as valuable to accomplish)</t>
    </r>
  </si>
  <si>
    <t>Opponent-Process Theory</t>
  </si>
  <si>
    <r>
      <rPr>
        <color rgb="FF000000"/>
      </rPr>
      <t xml:space="preserve">explains motivation of drug use, tolerance to drugs, and dependency on drugs; this theory states explains how our body changes its physiology to counteract a drug, leading to you needing </t>
    </r>
    <r>
      <rPr>
        <i/>
        <color rgb="FF000000"/>
      </rPr>
      <t>more</t>
    </r>
    <r>
      <rPr>
        <color rgb="FF000000"/>
      </rPr>
      <t xml:space="preserve"> of that substance in order to cause the same amount of effect as it used to
</t>
    </r>
    <r>
      <rPr>
        <i/>
        <color rgb="FF000000"/>
      </rPr>
      <t>(e.g. a habitual coffee drinker will need more cups of coffee to produce the amount of same effect as was caused when he first started drinking coffee. This is because, overtime, his body has physiologically become more tolerant and less sensitive to caffeine)</t>
    </r>
  </si>
  <si>
    <t>Identity</t>
  </si>
  <si>
    <t>The Influence of Others on Identity</t>
  </si>
  <si>
    <t>role-taking</t>
  </si>
  <si>
    <r>
      <rPr>
        <i val="0"/>
        <color rgb="FF000000"/>
      </rPr>
      <t xml:space="preserve">aids in the development of identity; seen when children experiment with other identifies by taking on the roles of others, such as when they play-pretend </t>
    </r>
    <r>
      <rPr>
        <i/>
        <color rgb="FF000000"/>
      </rPr>
      <t xml:space="preserve">house </t>
    </r>
    <r>
      <rPr>
        <i val="0"/>
        <color rgb="FF000000"/>
      </rPr>
      <t xml:space="preserve">or </t>
    </r>
    <r>
      <rPr>
        <i/>
        <color rgb="FF000000"/>
      </rPr>
      <t>school</t>
    </r>
    <r>
      <rPr>
        <i val="0"/>
        <color rgb="FF000000"/>
      </rPr>
      <t>. This practice enables a child to understand the perspectives and roles of others.</t>
    </r>
  </si>
  <si>
    <t>Theory of Mind</t>
  </si>
  <si>
    <r>
      <rPr>
        <color rgb="FF000000"/>
      </rPr>
      <t>the ability to sense how another person's mind works</t>
    </r>
    <r>
      <rPr>
        <i/>
        <color rgb="FF000000"/>
      </rPr>
      <t xml:space="preserve">. </t>
    </r>
    <r>
      <rPr>
        <color rgb="FF000000"/>
      </rPr>
      <t>Once a theory of mind is developed, we begin to recognize and react to how others think about us, becoming aware of judgments from the outside world and react to those judgments.</t>
    </r>
    <r>
      <rPr>
        <i/>
        <color rgb="FF000000"/>
      </rPr>
      <t xml:space="preserve"> (e.g. the ability to understand how your friend is interpreting a story that you're telling them)</t>
    </r>
  </si>
  <si>
    <t>Looking-glass Self</t>
  </si>
  <si>
    <r>
      <rPr>
        <color rgb="FF000000"/>
      </rPr>
      <t xml:space="preserve">suggests that the self-concept is influenced by </t>
    </r>
    <r>
      <rPr>
        <i/>
        <color rgb="FF000000"/>
      </rPr>
      <t>how we perceive/think that other people are viewing us.
(e.g. before going out with a group of friends, Jessica tries on many different outfits; with each wardrobe change, she is thinking about how others will perceive her appearance, thus her sell-concept is dependent on how SHE THINKS that others see her)</t>
    </r>
  </si>
  <si>
    <t>Identity
Reference Group</t>
  </si>
  <si>
    <t>reference group</t>
  </si>
  <si>
    <r>
      <rPr>
        <color rgb="FF000000"/>
      </rPr>
      <t xml:space="preserve">the people in which we compare ourselves to that then determines our own self-concept.
</t>
    </r>
    <r>
      <rPr>
        <i/>
        <color rgb="FF000000"/>
      </rPr>
      <t>(e.g. even though the average salary of doctors is about $200,000 a year, which is almost QUADRUPLE that of the national median, 89% of doctors still claim that they are not "rich". This may be due to the fact that doctors often live in rich neighborhoods and their responses are biased since they have a different reference group comprised of millionaires)</t>
    </r>
  </si>
  <si>
    <t>Personality</t>
  </si>
  <si>
    <t>Theories of Personality</t>
  </si>
  <si>
    <r>
      <rPr>
        <b/>
        <i/>
        <color rgb="FF000000"/>
      </rPr>
      <t>Biological</t>
    </r>
    <r>
      <rPr>
        <b/>
        <color rgb="FF000000"/>
      </rPr>
      <t xml:space="preserve">
Perspective
</t>
    </r>
    <r>
      <rPr>
        <b val="0"/>
        <i/>
        <color rgb="FF000000"/>
        <sz val="9.0"/>
      </rPr>
      <t>(nature)</t>
    </r>
  </si>
  <si>
    <t>states that personality can be explained as a result of genetic expression in the brain. Biological theorists believe that many personality traits can be shown to result from genes or differences in brain anatomy.</t>
  </si>
  <si>
    <r>
      <rPr>
        <b/>
        <i/>
        <color rgb="FF000000"/>
      </rPr>
      <t>Behaviorist</t>
    </r>
    <r>
      <rPr>
        <b/>
        <color rgb="FF000000"/>
      </rPr>
      <t xml:space="preserve"> Perspective
</t>
    </r>
    <r>
      <rPr>
        <b val="0"/>
        <i/>
        <color rgb="FF000000"/>
        <sz val="9.0"/>
      </rPr>
      <t>(nuture)</t>
    </r>
  </si>
  <si>
    <t>states that personality is simply a reflection of behaviors that have been reinforced over time; therefore any therapy should focus on learnign skills and changing behaviors through operant conditioning techniques</t>
  </si>
  <si>
    <t>B.F. Skinner
operant conditioning</t>
  </si>
  <si>
    <t>token economies</t>
  </si>
  <si>
    <r>
      <rPr>
        <color rgb="FF000000"/>
      </rPr>
      <t xml:space="preserve">method used in inpatient therapy based on the behaviorist perspective, in which positive behavior is rewarded with </t>
    </r>
    <r>
      <rPr>
        <i/>
        <color rgb="FF000000"/>
      </rPr>
      <t>tokens</t>
    </r>
    <r>
      <rPr>
        <color rgb="FF000000"/>
      </rPr>
      <t xml:space="preserve"> that can be exchanged for privileges, treats, or other reinforcers.   </t>
    </r>
    <r>
      <rPr>
        <i/>
        <color rgb="FF000000"/>
      </rPr>
      <t>(often seen in elementary school classroooms where students who perform good behaviors/grades get "gold stars" and can eventually trade in these gold stars for toys, books, a no-homework pass, etc.)</t>
    </r>
  </si>
  <si>
    <t>Behaviorist Theory</t>
  </si>
  <si>
    <r>
      <rPr>
        <b/>
        <i/>
        <color rgb="FF000000"/>
      </rPr>
      <t>Social</t>
    </r>
    <r>
      <rPr>
        <b/>
        <color rgb="FF000000"/>
      </rPr>
      <t xml:space="preserve"> </t>
    </r>
    <r>
      <rPr>
        <b/>
        <i/>
        <color rgb="FF000000"/>
      </rPr>
      <t>Cognitive</t>
    </r>
    <r>
      <rPr>
        <b/>
        <color rgb="FF000000"/>
      </rPr>
      <t xml:space="preserve"> Perspective
</t>
    </r>
    <r>
      <rPr>
        <b val="0"/>
        <i/>
        <color rgb="FF000000"/>
        <sz val="9.0"/>
      </rPr>
      <t>(nature + nurture)</t>
    </r>
  </si>
  <si>
    <r>
      <rPr>
        <color rgb="FF000000"/>
      </rPr>
      <t xml:space="preserve">takes behaviorism one step further, focusing </t>
    </r>
    <r>
      <rPr>
        <i/>
        <color rgb="FF000000"/>
      </rPr>
      <t>not just</t>
    </r>
    <r>
      <rPr>
        <color rgb="FF000000"/>
      </rPr>
      <t xml:space="preserve"> on how our environment influences our personality, but </t>
    </r>
    <r>
      <rPr>
        <i/>
        <color rgb="FF000000"/>
      </rPr>
      <t xml:space="preserve">also how we </t>
    </r>
    <r>
      <rPr>
        <i/>
        <color rgb="FF000000"/>
        <u/>
      </rPr>
      <t>interact</t>
    </r>
    <r>
      <rPr>
        <i/>
        <color rgb="FF000000"/>
      </rPr>
      <t xml:space="preserve"> with that environment. </t>
    </r>
    <r>
      <rPr>
        <color rgb="FF000000"/>
      </rPr>
      <t>According to social cognitive theorists, the best predictor of someone's future behavior is their past behavior in similar situations.</t>
    </r>
  </si>
  <si>
    <t>Albert Bandura
reciprocal determinism
locus of control</t>
  </si>
  <si>
    <t>reciprocal determinism</t>
  </si>
  <si>
    <r>
      <rPr>
        <color rgb="FF000000"/>
      </rPr>
      <t xml:space="preserve">refers to the idea that our thoughts, feelings, behaviors, and environment all interact with each other to determine our actions in a given situation </t>
    </r>
    <r>
      <rPr>
        <i/>
        <color rgb="FF000000"/>
      </rPr>
      <t>(e.g. a stressful event can cause you to be depressed, and as a result some negative feelings can affect your behavior, such as pushing people away from your life, and thus can expose you to more stress)</t>
    </r>
  </si>
  <si>
    <t>Social Cognitive Theory</t>
  </si>
  <si>
    <t>dispositional approach</t>
  </si>
  <si>
    <r>
      <rPr>
        <color rgb="FF000000"/>
      </rPr>
      <t xml:space="preserve">suggests that your behavior is primarily </t>
    </r>
    <r>
      <rPr>
        <i/>
        <color rgb="FF000000"/>
      </rPr>
      <t>determined by your own personality</t>
    </r>
  </si>
  <si>
    <t>Attribution Theory</t>
  </si>
  <si>
    <t>situational approach</t>
  </si>
  <si>
    <r>
      <rPr>
        <color rgb="FF000000"/>
      </rPr>
      <t xml:space="preserve">suggests that your behavior is primarily </t>
    </r>
    <r>
      <rPr>
        <i/>
        <color rgb="FF000000"/>
      </rPr>
      <t>determined by the environment and context</t>
    </r>
  </si>
  <si>
    <t>Schizophrenia</t>
  </si>
  <si>
    <r>
      <rPr>
        <color rgb="FF000000"/>
      </rPr>
      <t xml:space="preserve">Suffer from delusions, hallucinations, disorganized thought, disorganized behavior, catatonia, and/or negative symptoms for more than 6 months. </t>
    </r>
    <r>
      <rPr>
        <b/>
        <i/>
        <color rgb="FF000000"/>
      </rPr>
      <t>Thought to be related to excess DOPAMINE in the brain</t>
    </r>
    <r>
      <rPr>
        <color rgb="FF000000"/>
      </rPr>
      <t xml:space="preserve">. Active symptoms generally preceded by </t>
    </r>
    <r>
      <rPr>
        <b/>
        <color rgb="FF000000"/>
      </rPr>
      <t>Prodromal</t>
    </r>
    <r>
      <rPr>
        <color rgb="FF000000"/>
      </rPr>
      <t xml:space="preserve"> </t>
    </r>
    <r>
      <rPr>
        <b/>
        <color rgb="FF000000"/>
      </rPr>
      <t>Phase</t>
    </r>
    <r>
      <rPr>
        <color rgb="FF000000"/>
      </rPr>
      <t>, or phase of clearly deteriorating behavior with passive symptoms. Partially genetically inherited.</t>
    </r>
  </si>
  <si>
    <t>excess dopamine</t>
  </si>
  <si>
    <t>prodome</t>
  </si>
  <si>
    <t>is an early symptom indicating the onset of a disease or illness. "Going downhill".</t>
  </si>
  <si>
    <t>schizophrenia</t>
  </si>
  <si>
    <t>Positive vs. Negative symptoms of Schizophrenia</t>
  </si>
  <si>
    <r>
      <rPr>
        <b/>
        <color rgb="FF000000"/>
      </rPr>
      <t xml:space="preserve">positive symptoms:  (what schizophrenics DO HAVE, but healthy people don't)
</t>
    </r>
    <r>
      <rPr>
        <color rgb="FF000000"/>
      </rPr>
      <t xml:space="preserve">• hallucinations
• delusions
• disorganized thought and behavior
</t>
    </r>
    <r>
      <rPr>
        <b/>
        <color rgb="FF000000"/>
      </rPr>
      <t xml:space="preserve">negative symptoms:  (what schizophrenics LACK but healthy people have)
</t>
    </r>
    <r>
      <rPr>
        <color rgb="FF000000"/>
      </rPr>
      <t>• disturbance of affect
• avolition</t>
    </r>
  </si>
  <si>
    <t>thought broadcasting</t>
  </si>
  <si>
    <t>a positive symptom of schizophrenia in which one's thoughts are broadast directly from one's head to the external world</t>
  </si>
  <si>
    <t>delusions</t>
  </si>
  <si>
    <t>thought insertion</t>
  </si>
  <si>
    <t>a positive symptom of schizophrenia in which one thinks that external thoughts are being placed in their head</t>
  </si>
  <si>
    <t>loosening of associations</t>
  </si>
  <si>
    <t>may be exhibited as speech in which ideas shift rapidly from one subject to another in such a way that a listener would not be able to follow the train of thought</t>
  </si>
  <si>
    <t>disorganized thought</t>
  </si>
  <si>
    <t>neologisms</t>
  </si>
  <si>
    <t>occurs when a person with schizophrenia invents new words</t>
  </si>
  <si>
    <t>echolalia</t>
  </si>
  <si>
    <r>
      <rPr>
        <color rgb="FF000000"/>
      </rPr>
      <t xml:space="preserve">catatonic behavior that involves </t>
    </r>
    <r>
      <rPr>
        <b/>
        <color rgb="FF000000"/>
      </rPr>
      <t>repeating</t>
    </r>
    <r>
      <rPr>
        <color rgb="FF000000"/>
      </rPr>
      <t xml:space="preserve"> another's </t>
    </r>
    <r>
      <rPr>
        <b/>
        <color rgb="FF000000"/>
      </rPr>
      <t>words</t>
    </r>
  </si>
  <si>
    <t>disorganized behavior</t>
  </si>
  <si>
    <t>echopraxia</t>
  </si>
  <si>
    <r>
      <rPr>
        <color rgb="FF000000"/>
      </rPr>
      <t xml:space="preserve">catatonic behavior that involves </t>
    </r>
    <r>
      <rPr>
        <b/>
        <color rgb="FF000000"/>
      </rPr>
      <t>imitating</t>
    </r>
    <r>
      <rPr>
        <color rgb="FF000000"/>
      </rPr>
      <t xml:space="preserve"> another's </t>
    </r>
    <r>
      <rPr>
        <b/>
        <color rgb="FF000000"/>
      </rPr>
      <t>actions</t>
    </r>
  </si>
  <si>
    <t>Depressive Disorders</t>
  </si>
  <si>
    <t>anhedonia</t>
  </si>
  <si>
    <t>loss of interest in all or almost all formerly enjoyable activities</t>
  </si>
  <si>
    <t>Major Depressive Episode</t>
  </si>
  <si>
    <t>Major Depressive EPISODE</t>
  </si>
  <si>
    <r>
      <rPr>
        <color rgb="FF000000"/>
      </rPr>
      <t xml:space="preserve">APES &amp; CIGS. At least 5 of the following symptoms must be met for </t>
    </r>
    <r>
      <rPr>
        <i/>
        <color rgb="FF000000"/>
      </rPr>
      <t>at least</t>
    </r>
    <r>
      <rPr>
        <color rgb="FF000000"/>
      </rPr>
      <t xml:space="preserve"> 2 WEEKS
- </t>
    </r>
    <r>
      <rPr>
        <b/>
        <color rgb="FF000000"/>
      </rPr>
      <t>A</t>
    </r>
    <r>
      <rPr>
        <color rgb="FF000000"/>
      </rPr>
      <t xml:space="preserve">ppetite disturbances, massive weight gain or loss
- </t>
    </r>
    <r>
      <rPr>
        <b/>
        <color rgb="FF000000"/>
      </rPr>
      <t>P</t>
    </r>
    <r>
      <rPr>
        <color rgb="FF000000"/>
      </rPr>
      <t xml:space="preserve">sychomotor Symptoms, feeling "slowed down"
- </t>
    </r>
    <r>
      <rPr>
        <b/>
        <color rgb="FF000000"/>
      </rPr>
      <t>E</t>
    </r>
    <r>
      <rPr>
        <color rgb="FF000000"/>
      </rPr>
      <t xml:space="preserve">nergy, low energy, always feeling tired
- </t>
    </r>
    <r>
      <rPr>
        <b/>
        <color rgb="FF000000"/>
      </rPr>
      <t>S</t>
    </r>
    <r>
      <rPr>
        <color rgb="FF000000"/>
      </rPr>
      <t xml:space="preserve">leep disturbances
- </t>
    </r>
    <r>
      <rPr>
        <b/>
        <color rgb="FF000000"/>
      </rPr>
      <t>C</t>
    </r>
    <r>
      <rPr>
        <color rgb="FF000000"/>
      </rPr>
      <t xml:space="preserve">oncentration difficulty
- </t>
    </r>
    <r>
      <rPr>
        <b/>
        <color rgb="FF000000"/>
      </rPr>
      <t>I</t>
    </r>
    <r>
      <rPr>
        <color rgb="FF000000"/>
      </rPr>
      <t>nterest loss. "</t>
    </r>
    <r>
      <rPr>
        <b/>
        <color rgb="FF000000"/>
      </rPr>
      <t>Anhedonia</t>
    </r>
    <r>
      <rPr>
        <color rgb="FF000000"/>
      </rPr>
      <t xml:space="preserve">": formerly enjoyable things are no longer interesting
- </t>
    </r>
    <r>
      <rPr>
        <b/>
        <color rgb="FF000000"/>
      </rPr>
      <t>G</t>
    </r>
    <r>
      <rPr>
        <color rgb="FF000000"/>
      </rPr>
      <t xml:space="preserve">uilty and worthless feelings
- </t>
    </r>
    <r>
      <rPr>
        <b/>
        <color rgb="FF000000"/>
      </rPr>
      <t>S</t>
    </r>
    <r>
      <rPr>
        <color rgb="FF000000"/>
      </rPr>
      <t>uicidal thoughts or actions</t>
    </r>
  </si>
  <si>
    <t>Major Depressive Disorder</t>
  </si>
  <si>
    <t>Seasonal Affective Disorder (SAD)</t>
  </si>
  <si>
    <r>
      <rPr>
        <color rgb="FF000000"/>
      </rPr>
      <t>Major Depressive Disorder with a seasonal onset (winter months). May be related to</t>
    </r>
    <r>
      <rPr>
        <b/>
        <color rgb="FF000000"/>
      </rPr>
      <t xml:space="preserve"> abnormal melatonin metabolism </t>
    </r>
    <r>
      <rPr>
        <color rgb="FF000000"/>
      </rPr>
      <t>and is often treated with</t>
    </r>
    <r>
      <rPr>
        <b/>
        <color rgb="FF000000"/>
      </rPr>
      <t xml:space="preserve"> bright light therapy</t>
    </r>
    <r>
      <rPr>
        <color rgb="FF000000"/>
      </rPr>
      <t>, where patient is exposed to a bright light for a period of time each day.</t>
    </r>
  </si>
  <si>
    <t>Major Depressive Disorder
Melatonin
Bright Light Therapy</t>
  </si>
  <si>
    <t>Dysthymia</t>
  </si>
  <si>
    <r>
      <rPr>
        <color rgb="FF000000"/>
      </rPr>
      <t xml:space="preserve">Depressed mood that </t>
    </r>
    <r>
      <rPr>
        <b/>
        <color rgb="FF000000"/>
      </rPr>
      <t>isn't severe enough</t>
    </r>
    <r>
      <rPr>
        <color rgb="FF000000"/>
      </rPr>
      <t xml:space="preserve"> to meet criteria for a Major Depressive Episode.</t>
    </r>
  </si>
  <si>
    <t>Persistent Depressive Disorder</t>
  </si>
  <si>
    <r>
      <rPr>
        <color rgb="FF000000"/>
      </rPr>
      <t xml:space="preserve">Suffering from Dysthymia for a long period of time, generally for </t>
    </r>
    <r>
      <rPr>
        <i/>
        <color rgb="FF000000"/>
      </rPr>
      <t>at</t>
    </r>
    <r>
      <rPr>
        <color rgb="FF000000"/>
      </rPr>
      <t xml:space="preserve"> </t>
    </r>
    <r>
      <rPr>
        <i/>
        <color rgb="FF000000"/>
      </rPr>
      <t>least</t>
    </r>
    <r>
      <rPr>
        <color rgb="FF000000"/>
      </rPr>
      <t xml:space="preserve"> 2 YEARS. May have occasional major depressive episodes.</t>
    </r>
  </si>
  <si>
    <t>Dysthymia, Major Depressive Episodes</t>
  </si>
  <si>
    <t>Major Depressive DISORDER</t>
  </si>
  <si>
    <t>At least one major depressive episode which causes significant distress or impairment of functioning. 
Biological Markers:
- High glucose metabolism in the amygdala, aka the emotional center of the brain
- hippocampal atrophy
- high levels of glucocorticoids (cortisol)
- decreased noreptinepherine, serotonin, and dopamine (monoamine theory of depression)</t>
  </si>
  <si>
    <t>Bipolar Disorder</t>
  </si>
  <si>
    <t>Bipolar I Disorder</t>
  </si>
  <si>
    <r>
      <rPr>
        <b/>
        <color rgb="FF000000"/>
      </rPr>
      <t>Manic</t>
    </r>
    <r>
      <rPr>
        <color rgb="FF000000"/>
      </rPr>
      <t xml:space="preserve"> Episodes with or </t>
    </r>
    <r>
      <rPr>
        <b/>
        <color rgb="FF000000"/>
      </rPr>
      <t>WITHOUT</t>
    </r>
    <r>
      <rPr>
        <color rgb="FF000000"/>
      </rPr>
      <t xml:space="preserve"> Major Depressive Episodes
</t>
    </r>
    <r>
      <rPr>
        <i/>
        <color rgb="FF000000"/>
      </rPr>
      <t>(mnemonic: bipolar 1 is run (because a maniac runs wild)</t>
    </r>
  </si>
  <si>
    <t>Bipolar II Disorder</t>
  </si>
  <si>
    <r>
      <rPr>
        <b/>
        <color rgb="FF000000"/>
      </rPr>
      <t xml:space="preserve">Hypomania </t>
    </r>
    <r>
      <rPr>
        <color rgb="FF000000"/>
      </rPr>
      <t xml:space="preserve"> </t>
    </r>
    <r>
      <rPr>
        <b/>
        <color rgb="FF000000"/>
      </rPr>
      <t>WITH</t>
    </r>
    <r>
      <rPr>
        <color rgb="FF000000"/>
      </rPr>
      <t xml:space="preserve"> Major Depressive Episodes
</t>
    </r>
    <r>
      <rPr>
        <i/>
        <color rgb="FF000000"/>
      </rPr>
      <t>(mnemonic: bipolar 2 is blue (requires a major depressive episode)</t>
    </r>
  </si>
  <si>
    <t>Hypomania</t>
  </si>
  <si>
    <t>Energetic and optimistic, but typically doesn't impair functioning or have psychotic features</t>
  </si>
  <si>
    <t>Cyclothymic Disorder</t>
  </si>
  <si>
    <r>
      <rPr>
        <color rgb="FF000000"/>
      </rPr>
      <t xml:space="preserve">cycling between </t>
    </r>
    <r>
      <rPr>
        <b/>
        <color rgb="FF000000"/>
      </rPr>
      <t>hypomania</t>
    </r>
    <r>
      <rPr>
        <color rgb="FF000000"/>
      </rPr>
      <t xml:space="preserve"> and </t>
    </r>
    <r>
      <rPr>
        <b/>
        <color rgb="FF000000"/>
      </rPr>
      <t>dysthymia</t>
    </r>
  </si>
  <si>
    <t>hypomania, disthymia</t>
  </si>
  <si>
    <t>Manic Episodes</t>
  </si>
  <si>
    <r>
      <rPr>
        <color rgb="FF000000"/>
      </rPr>
      <t xml:space="preserve">DIG FAST. At least 3 of the following symptoms must be met for at least one week along with a persistently elevated mood.
- </t>
    </r>
    <r>
      <rPr>
        <b/>
        <color rgb="FF000000"/>
      </rPr>
      <t>D</t>
    </r>
    <r>
      <rPr>
        <color rgb="FF000000"/>
      </rPr>
      <t xml:space="preserve">istracted easily
- </t>
    </r>
    <r>
      <rPr>
        <b/>
        <color rgb="FF000000"/>
      </rPr>
      <t>I</t>
    </r>
    <r>
      <rPr>
        <color rgb="FF000000"/>
      </rPr>
      <t xml:space="preserve">nsomnia
- </t>
    </r>
    <r>
      <rPr>
        <b/>
        <color rgb="FF000000"/>
      </rPr>
      <t>G</t>
    </r>
    <r>
      <rPr>
        <color rgb="FF000000"/>
      </rPr>
      <t xml:space="preserve">randiosity
- </t>
    </r>
    <r>
      <rPr>
        <b/>
        <color rgb="FF000000"/>
      </rPr>
      <t>F</t>
    </r>
    <r>
      <rPr>
        <color rgb="FF000000"/>
      </rPr>
      <t xml:space="preserve">light of Ideas (racing thoughts, fast thinkings)
- </t>
    </r>
    <r>
      <rPr>
        <b/>
        <color rgb="FF000000"/>
      </rPr>
      <t>A</t>
    </r>
    <r>
      <rPr>
        <color rgb="FF000000"/>
      </rPr>
      <t xml:space="preserve">gitated easily
- </t>
    </r>
    <r>
      <rPr>
        <b/>
        <color rgb="FF000000"/>
      </rPr>
      <t>S</t>
    </r>
    <r>
      <rPr>
        <color rgb="FF000000"/>
      </rPr>
      <t xml:space="preserve">peech (Pressured, increased talkativeness)
- </t>
    </r>
    <r>
      <rPr>
        <b/>
        <color rgb="FF000000"/>
      </rPr>
      <t>T</t>
    </r>
    <r>
      <rPr>
        <color rgb="FF000000"/>
      </rPr>
      <t>houghtlessness, or high risk behavior</t>
    </r>
  </si>
  <si>
    <t>Monoamine/
Catecholamine Theory of Depression</t>
  </si>
  <si>
    <r>
      <rPr>
        <color rgb="FF000000"/>
      </rPr>
      <t xml:space="preserve">states that:
</t>
    </r>
    <r>
      <rPr>
        <b/>
        <i/>
        <color rgb="FF000000"/>
      </rPr>
      <t>•  too much</t>
    </r>
    <r>
      <rPr>
        <b/>
        <color rgb="FF000000"/>
      </rPr>
      <t xml:space="preserve"> </t>
    </r>
    <r>
      <rPr>
        <color rgb="FF000000"/>
      </rPr>
      <t xml:space="preserve">norepinephrine &amp; serotinin in the synapse leads to </t>
    </r>
    <r>
      <rPr>
        <b/>
        <color rgb="FF000000"/>
      </rPr>
      <t>Mania</t>
    </r>
    <r>
      <rPr>
        <color rgb="FF000000"/>
      </rPr>
      <t xml:space="preserve">
</t>
    </r>
    <r>
      <rPr>
        <b/>
        <i/>
        <color rgb="FF000000"/>
      </rPr>
      <t>•  too little</t>
    </r>
    <r>
      <rPr>
        <i/>
        <color rgb="FF000000"/>
      </rPr>
      <t xml:space="preserve"> </t>
    </r>
    <r>
      <rPr>
        <color rgb="FF000000"/>
      </rPr>
      <t xml:space="preserve">norepinephrine &amp; serotonin in the synapse leads to </t>
    </r>
    <r>
      <rPr>
        <b/>
        <color rgb="FF000000"/>
      </rPr>
      <t>Depression</t>
    </r>
    <r>
      <rPr>
        <color rgb="FF000000"/>
      </rPr>
      <t>.</t>
    </r>
  </si>
  <si>
    <t>mania
depression</t>
  </si>
  <si>
    <t>Anxiety Disorders</t>
  </si>
  <si>
    <t>Agoraphobia</t>
  </si>
  <si>
    <t>an anxiety disorder characterized by a fear of being in places or situations where it might be hard for an individual to escape. These individuals tend to be uncomfortable leaving their homes for fear of a panic attack or execerbation of another mental illness</t>
  </si>
  <si>
    <t>panic disorder</t>
  </si>
  <si>
    <t>Dissociative Disorders</t>
  </si>
  <si>
    <t>Dissociative Amnesia</t>
  </si>
  <si>
    <r>
      <rPr>
        <color rgb="FF000000"/>
      </rPr>
      <t xml:space="preserve">Amnesia not due to a </t>
    </r>
    <r>
      <rPr>
        <i/>
        <color rgb="FF000000"/>
      </rPr>
      <t>neurological</t>
    </r>
    <r>
      <rPr>
        <color rgb="FF000000"/>
      </rPr>
      <t xml:space="preserve"> disorder but often times trauma. It is characterized by an inability to recall past experiences</t>
    </r>
  </si>
  <si>
    <t>Dissociative Identity Disorder</t>
  </si>
  <si>
    <r>
      <rPr>
        <color rgb="FF000000"/>
      </rPr>
      <t xml:space="preserve">Multiple personality disorder, where 2+ personalities recurrently take control of a person's behavior. Usually results from severe abuse as a child </t>
    </r>
    <r>
      <rPr>
        <i/>
        <color rgb="FF000000"/>
      </rPr>
      <t>(e.g. as portrayed in the movie Split)</t>
    </r>
  </si>
  <si>
    <t>Trauma and Stressor Disorders</t>
  </si>
  <si>
    <t>Posttraumatic stress disorder (PTSD)</t>
  </si>
  <si>
    <r>
      <rPr>
        <color rgb="FF000000"/>
      </rPr>
      <t>Occurs after experiencing or witnessing traumatic event. Consists of following symptoms for at least one month (else called</t>
    </r>
    <r>
      <rPr>
        <i/>
        <color rgb="FF000000"/>
      </rPr>
      <t xml:space="preserve"> Acute Stress Disorder</t>
    </r>
    <r>
      <rPr>
        <color rgb="FF000000"/>
      </rPr>
      <t>)
Intrusion: Reliving events including flashbacks or nightmares
Avoidance: Deliberate attempt to avoid people, places, objects, or actions associated with trauma
Negative Cognitive: Inability to recall key features of the event, moody, distant, negative view of world
Arousal: Easily startled, irritable, anxious, reckless behavior, insomnia</t>
    </r>
  </si>
  <si>
    <t>Acute Stress Disorder</t>
  </si>
  <si>
    <t>dissociative fugue</t>
  </si>
  <si>
    <t>a sudden, unexpected move or purposeless wandering away from one's home or location of usual daily activities. Individuals in a fugue state are confused about their identity and can even assume a new identity. Significantly they may actually believe that they are someone else, with a complete backstory</t>
  </si>
  <si>
    <t>depersonalization</t>
  </si>
  <si>
    <r>
      <rPr>
        <color rgb="FF000000"/>
      </rPr>
      <t xml:space="preserve">Individuals feel detached from their own mind and body. </t>
    </r>
    <r>
      <rPr>
        <i/>
        <color rgb="FF000000"/>
      </rPr>
      <t>(e.g. an "out of body experience"; they feel like they feel like they're watching themselves in a dream or behind a movie screen)</t>
    </r>
  </si>
  <si>
    <t>derealization</t>
  </si>
  <si>
    <r>
      <rPr>
        <color rgb="FF000000"/>
      </rPr>
      <t xml:space="preserve">Individuals feel detached from their surroundings. </t>
    </r>
    <r>
      <rPr>
        <i/>
        <color rgb="FF000000"/>
      </rPr>
      <t>(e.g. feeling like they're in a dream and the world is not theirs; their possessions are not truly theirs; their surroundings are not one they can help to be in)</t>
    </r>
  </si>
  <si>
    <t>Somatic Sympton Disorders</t>
  </si>
  <si>
    <t>Somatic Sympton Disorder</t>
  </si>
  <si>
    <t xml:space="preserve">Individual is experiencing symptoms and is disproportionately concerned about it, devotes a ton of time and energy to it, or is overly anxious about it. Symptoms may or may not be related to underlying medical condition </t>
  </si>
  <si>
    <t>Illness Anxiety Disorder</t>
  </si>
  <si>
    <r>
      <rPr>
        <color rgb="FF000000"/>
      </rPr>
      <t>Like Somatic Symptom Disorder, but without the symptoms. Individuals are consumed with the idea of having or developing a serious medical condition. Can obsessively check themselves for illness, or avoid medical appointments altogether.</t>
    </r>
    <r>
      <rPr>
        <i/>
        <color rgb="FF000000"/>
      </rPr>
      <t xml:space="preserve"> </t>
    </r>
  </si>
  <si>
    <t>Conversion Disorder</t>
  </si>
  <si>
    <r>
      <rPr>
        <color rgb="FF000000"/>
      </rPr>
      <t xml:space="preserve">Unexplained symptoms affecting voluntary motor or sensory functions, usually after traumatic event. </t>
    </r>
    <r>
      <rPr>
        <i/>
        <color rgb="FF000000"/>
      </rPr>
      <t>(e.g. claming to become blind as a result of seeing a traumatic event, yet there is no evidence of true neurological damagge)</t>
    </r>
  </si>
  <si>
    <t>la belle indifférence</t>
  </si>
  <si>
    <r>
      <rPr>
        <i val="0"/>
        <color rgb="FF000000"/>
      </rPr>
      <t xml:space="preserve">seen in Conversion Disorder where the person may by suprisingly </t>
    </r>
    <r>
      <rPr>
        <i/>
        <color rgb="FF000000"/>
      </rPr>
      <t>unconcerned</t>
    </r>
    <r>
      <rPr>
        <i val="0"/>
        <color rgb="FF000000"/>
      </rPr>
      <t xml:space="preserve"> by a symptom</t>
    </r>
  </si>
  <si>
    <t>Personality Disorders</t>
  </si>
  <si>
    <t>ego-syntonic</t>
  </si>
  <si>
    <r>
      <rPr>
        <color rgb="FF000000"/>
      </rPr>
      <t xml:space="preserve">Individual precieves their abnormal behavior as correct, normal, or in harmony with goals. </t>
    </r>
    <r>
      <rPr>
        <i/>
        <color rgb="FF000000"/>
      </rPr>
      <t>(e.g. thinking everyone else is wrong when they say you have a problem)</t>
    </r>
  </si>
  <si>
    <t>ego-dystonic</t>
  </si>
  <si>
    <t>the individual sees the illness as something thrust upon her that is intrusive and bothersome</t>
  </si>
  <si>
    <t>Cluster A personality disorders</t>
  </si>
  <si>
    <r>
      <rPr>
        <color rgb="FF000000"/>
      </rPr>
      <t>Paranoid, schizotypal, and schizoid disorders. Considered odd or eccentric behavior.
"</t>
    </r>
    <r>
      <rPr>
        <b/>
        <color rgb="FF000000"/>
      </rPr>
      <t>Weird</t>
    </r>
    <r>
      <rPr>
        <color rgb="FF000000"/>
      </rPr>
      <t xml:space="preserve">." </t>
    </r>
  </si>
  <si>
    <t>Paranoid Personality Disorder</t>
  </si>
  <si>
    <t xml:space="preserve">Constant distrust of others. Constantly suspicious of other's motives. May be in prodromal phase of schizophrenia. </t>
  </si>
  <si>
    <t>Cluster A Personality Disorder</t>
  </si>
  <si>
    <t>Cluster B personality disorders</t>
  </si>
  <si>
    <r>
      <rPr>
        <color rgb="FF000000"/>
      </rPr>
      <t>Antisocial, borderline, histrionic, and narcissistic. Overly dramatic and emotional behavior.
"</t>
    </r>
    <r>
      <rPr>
        <b/>
        <color rgb="FF000000"/>
      </rPr>
      <t>Wild</t>
    </r>
    <r>
      <rPr>
        <color rgb="FF000000"/>
      </rPr>
      <t>."</t>
    </r>
  </si>
  <si>
    <t>Cluster C personality disorders</t>
  </si>
  <si>
    <r>
      <rPr>
        <color rgb="FF000000"/>
      </rPr>
      <t>Avoidant, dependent, and obsessive-compulsive. Anxious or fearful behavior.
"</t>
    </r>
    <r>
      <rPr>
        <b/>
        <color rgb="FF000000"/>
      </rPr>
      <t>Worried</t>
    </r>
    <r>
      <rPr>
        <color rgb="FF000000"/>
      </rPr>
      <t>"</t>
    </r>
  </si>
  <si>
    <t>Antisocial Personality Disorder</t>
  </si>
  <si>
    <r>
      <rPr>
        <color rgb="FF000000"/>
      </rPr>
      <t xml:space="preserve">Disregard for rights of others. Repeated illegal acts, deceitfulness, aggressiveness, or lack of remorse for bad actions. More common in males than females. </t>
    </r>
    <r>
      <rPr>
        <i/>
        <color rgb="FF000000"/>
      </rPr>
      <t>(e.g. showing no guilt for serious crime such as murder)</t>
    </r>
  </si>
  <si>
    <t>Cluster B Personality Disorder</t>
  </si>
  <si>
    <t>Borderline Personality Disorder</t>
  </si>
  <si>
    <t>Instable behavior, mood, and self image. Often intense and unstable relationships. Intense fear of abandonment. Use "splitting" as a defense mechanisms where others are either pure good or evil. Suicide attempts and self-mutilation are common. Twice as common in females.</t>
  </si>
  <si>
    <t>splitting</t>
  </si>
  <si>
    <r>
      <rPr>
        <color rgb="FF000000"/>
      </rPr>
      <t xml:space="preserve">a defense mechanism used in borderline personality disorder in which the individual view others as all good or all bad (an an </t>
    </r>
    <r>
      <rPr>
        <i/>
        <color rgb="FF000000"/>
      </rPr>
      <t>angel vs. devil mentality</t>
    </r>
    <r>
      <rPr>
        <color rgb="FF000000"/>
      </rPr>
      <t>)</t>
    </r>
  </si>
  <si>
    <t>Histrionic Personality Disorder</t>
  </si>
  <si>
    <t>Attention seeker. Drama queen. May use seductive behavior to gain attention.</t>
  </si>
  <si>
    <t>Narcissistic Personality Disorder</t>
  </si>
  <si>
    <t xml:space="preserve">Sense of grandeur, preoccupied with fantasies of own success, need for constant attention and admiration. Entitled. Very fragile self esteem and concerned with how others fiew them. </t>
  </si>
  <si>
    <t>Schizotypal Personality Disorder</t>
  </si>
  <si>
    <r>
      <rPr>
        <color rgb="FF000000"/>
        <u/>
      </rPr>
      <t>Odd</t>
    </r>
    <r>
      <rPr>
        <color rgb="FF000000"/>
      </rPr>
      <t xml:space="preserve"> or eccentric thinking. Have ideas of reference (everything is directed towards them...everything has a meaning in their own life somehow. There are no coincidences) as well as </t>
    </r>
    <r>
      <rPr>
        <color rgb="FF000000"/>
        <u/>
      </rPr>
      <t>magical thinking</t>
    </r>
  </si>
  <si>
    <t>Schizoid Personality Disorder</t>
  </si>
  <si>
    <r>
      <rPr>
        <color rgb="FF000000"/>
        <u/>
      </rPr>
      <t>Detachment</t>
    </r>
    <r>
      <rPr>
        <color rgb="FF000000"/>
      </rPr>
      <t xml:space="preserve"> from social relationships, </t>
    </r>
    <r>
      <rPr>
        <color rgb="FF000000"/>
        <u/>
      </rPr>
      <t>restricted</t>
    </r>
    <r>
      <rPr>
        <color rgb="FF000000"/>
      </rPr>
      <t xml:space="preserve"> emotional expression. Little desire for socializing. Don't have close friends, poor social skills.</t>
    </r>
  </si>
  <si>
    <t>Avoidant Personality Disorder</t>
  </si>
  <si>
    <t>Extreme shyness and fear of rejection. See oneself as socially inept and isolated. Intense desire for social affection and acceptance. Tend to stay in the same job, life situation, and relationships despite wanting to change</t>
  </si>
  <si>
    <t>Cluster C personality Disorder</t>
  </si>
  <si>
    <t>Dependent Personality Disorder</t>
  </si>
  <si>
    <t>Need continuous reassurance. Emotionally dependent on one specific person, such as parent or significant other</t>
  </si>
  <si>
    <t>Obsessive Compulsive Personality Disorder</t>
  </si>
  <si>
    <t>Perfectionistic and inflexible. Likes rules and order. Stubborn, routine, no desire to change. NOT SYNONYMOUS TO OCD. OCD is ego-dystonic (Must wash hands because of germs) while OCPD is ego-syntonic (I like rules and order). OCPD is lifelong.</t>
  </si>
  <si>
    <t>Nervous System Disorders</t>
  </si>
  <si>
    <t>Parkinson's Disease</t>
  </si>
  <si>
    <r>
      <rPr>
        <color rgb="FF000000"/>
      </rPr>
      <t xml:space="preserve">Damage to </t>
    </r>
    <r>
      <rPr>
        <b/>
        <i/>
        <color rgb="FF000000"/>
      </rPr>
      <t>dopaminergic</t>
    </r>
    <r>
      <rPr>
        <color rgb="FF000000"/>
      </rPr>
      <t xml:space="preserve"> neurons in </t>
    </r>
    <r>
      <rPr>
        <b/>
        <i/>
        <color rgb="FF000000"/>
      </rPr>
      <t>substantia</t>
    </r>
    <r>
      <rPr>
        <i/>
        <color rgb="FF000000"/>
      </rPr>
      <t xml:space="preserve"> </t>
    </r>
    <r>
      <rPr>
        <b/>
        <i/>
        <color rgb="FF000000"/>
      </rPr>
      <t>nigra</t>
    </r>
    <r>
      <rPr>
        <color rgb="FF000000"/>
      </rPr>
      <t xml:space="preserve"> for proper stimulation of the basal ganglia. 
Symptoms:
- Slow Movement
- Resting Tremor
- Pill-rolling tremor (rolling fingers and thumbs together like you're making a tiny booger)
- mask-like facial expressions
- Shuffling gait
- Cogwheel rigitiy (muscle tension that intermittently halts movement)</t>
    </r>
  </si>
  <si>
    <r>
      <rPr>
        <i/>
        <color rgb="FF000000"/>
        <sz val="8.0"/>
      </rPr>
      <t xml:space="preserve">low </t>
    </r>
    <r>
      <rPr>
        <b/>
        <i/>
        <color rgb="FF000000"/>
        <sz val="8.0"/>
      </rPr>
      <t>dopamine</t>
    </r>
  </si>
  <si>
    <r>
      <rPr>
        <color rgb="FF000000"/>
      </rPr>
      <t xml:space="preserve">Dementia characterized by gradual memory loss, disorientation to time and place, problems with abstract thought, and tendency to misplace things. Late stages include changes in mood, personality, poor judgement, loss of initiative, loss of procedural memory. </t>
    </r>
    <r>
      <rPr>
        <color rgb="FF000000"/>
        <u/>
      </rPr>
      <t xml:space="preserve">Genetically linked. 
</t>
    </r>
    <r>
      <rPr>
        <color rgb="FF000000"/>
      </rPr>
      <t xml:space="preserve">
Biological Markers:
- Diffuse Atrophy in brain CT/MRI
- Flattened Sulci in cerebral cortex
- Enlarged cerebral ventricles
- Deficient blood flow in parietal lobes
- Low </t>
    </r>
    <r>
      <rPr>
        <b/>
        <color rgb="FF000000"/>
        <u/>
      </rPr>
      <t>Acetylcholine</t>
    </r>
    <r>
      <rPr>
        <color rgb="FF000000"/>
      </rPr>
      <t xml:space="preserve"> levels
- Low choline acetyltransferase enzyme
- Low metabolism in temporal and parietal lobs
- B-</t>
    </r>
    <r>
      <rPr>
        <b/>
        <color rgb="FF000000"/>
      </rPr>
      <t>amyloid plaques</t>
    </r>
    <r>
      <rPr>
        <color rgb="FF000000"/>
      </rPr>
      <t xml:space="preserve"> (senile plaques)
- Neurofibrillar </t>
    </r>
    <r>
      <rPr>
        <b/>
        <color rgb="FF000000"/>
      </rPr>
      <t>Tangles</t>
    </r>
    <r>
      <rPr>
        <color rgb="FF000000"/>
      </rPr>
      <t xml:space="preserve"> or hyperphosphorylated tau protein</t>
    </r>
  </si>
  <si>
    <r>
      <rPr>
        <i/>
        <color rgb="FF000000"/>
        <sz val="8.0"/>
      </rPr>
      <t xml:space="preserve">low </t>
    </r>
    <r>
      <rPr>
        <b/>
        <i/>
        <color rgb="FF000000"/>
        <sz val="8.0"/>
      </rPr>
      <t>acetylcholine</t>
    </r>
  </si>
  <si>
    <t>Group Psychology</t>
  </si>
  <si>
    <t>Michelangelo Phenomenon</t>
  </si>
  <si>
    <r>
      <rPr>
        <color rgb="FF000000"/>
      </rPr>
      <t xml:space="preserve">states that the concept of "self" is made up of both the </t>
    </r>
    <r>
      <rPr>
        <i/>
        <color rgb="FF000000"/>
      </rPr>
      <t>intrapersonal</t>
    </r>
    <r>
      <rPr>
        <color rgb="FF000000"/>
      </rPr>
      <t xml:space="preserve"> </t>
    </r>
    <r>
      <rPr>
        <i/>
        <color rgb="FF000000"/>
      </rPr>
      <t>self</t>
    </r>
    <r>
      <rPr>
        <color rgb="FF000000"/>
      </rPr>
      <t xml:space="preserve"> (the ideas you have regarding your own abilities, traits, and beliefs) and the </t>
    </r>
    <r>
      <rPr>
        <i/>
        <color rgb="FF000000"/>
      </rPr>
      <t>interpersonal</t>
    </r>
    <r>
      <rPr>
        <color rgb="FF000000"/>
      </rPr>
      <t xml:space="preserve"> </t>
    </r>
    <r>
      <rPr>
        <i/>
        <color rgb="FF000000"/>
      </rPr>
      <t>self</t>
    </r>
    <r>
      <rPr>
        <color rgb="FF000000"/>
      </rPr>
      <t xml:space="preserve"> (the manner in which other people influence the creation of your ideal self.
Interdependent individuals influence and "sculpt" each other to become closer to their ideal selves. Opposite of Blueberry Phenomenon.</t>
    </r>
  </si>
  <si>
    <t>Blueberry Phenomenon</t>
  </si>
  <si>
    <t>Interdependent individuals bring out the worst in each other.</t>
  </si>
  <si>
    <t>Social Action</t>
  </si>
  <si>
    <r>
      <rPr>
        <color rgb="FF000000"/>
      </rPr>
      <t xml:space="preserve">actions and behaviors that we are </t>
    </r>
    <r>
      <rPr>
        <i/>
        <color rgb="FF000000"/>
      </rPr>
      <t>conscious of</t>
    </r>
    <r>
      <rPr>
        <color rgb="FF000000"/>
      </rPr>
      <t xml:space="preserve"> and performing </t>
    </r>
    <r>
      <rPr>
        <i/>
        <color rgb="FF000000"/>
      </rPr>
      <t>based on the certain people that are around</t>
    </r>
    <r>
      <rPr>
        <color rgb="FF000000"/>
      </rPr>
      <t xml:space="preserve">. It is based on the idea that humans will behave in different ways depending on their social environment and how their behavior will affect/cause a reaction from those around them </t>
    </r>
    <r>
      <rPr>
        <i/>
        <color rgb="FF000000"/>
      </rPr>
      <t>(e.g. our social action is different when we are with our college buddies vs. when we are during a medical school interview)</t>
    </r>
  </si>
  <si>
    <t>Max Weber</t>
  </si>
  <si>
    <t>Social Facilitation</t>
  </si>
  <si>
    <r>
      <rPr>
        <color rgb="FF000000"/>
      </rPr>
      <t xml:space="preserve">states that a person will perform better on </t>
    </r>
    <r>
      <rPr>
        <color rgb="FF000000"/>
        <u/>
      </rPr>
      <t>simple</t>
    </r>
    <r>
      <rPr>
        <color rgb="FF000000"/>
      </rPr>
      <t xml:space="preserve"> tasks when in the presence of others. (aka "social" society "faciliates" their performance success)</t>
    </r>
  </si>
  <si>
    <t>Yerkes-Dodson Law of Social Facilitation</t>
  </si>
  <si>
    <t>Yerks-Dodson Law of Social Facilitation</t>
  </si>
  <si>
    <r>
      <rPr>
        <color rgb="FF000000"/>
      </rPr>
      <t xml:space="preserve">illustrates that for SIMPLE tasks, increased arousal </t>
    </r>
    <r>
      <rPr>
        <i/>
        <color rgb="FF000000"/>
      </rPr>
      <t xml:space="preserve">(such as being in the presence of others) </t>
    </r>
    <r>
      <rPr>
        <color rgb="FF000000"/>
      </rPr>
      <t xml:space="preserve">leads to stronger performance... </t>
    </r>
    <r>
      <rPr>
        <b/>
        <color rgb="FF000000"/>
      </rPr>
      <t>BUT</t>
    </r>
    <r>
      <rPr>
        <color rgb="FF000000"/>
      </rPr>
      <t xml:space="preserve"> for COMPLEX tasks, increased arousal can lead to a </t>
    </r>
    <r>
      <rPr>
        <i/>
        <color rgb="FF000000"/>
      </rPr>
      <t>decline</t>
    </r>
    <r>
      <rPr>
        <color rgb="FF000000"/>
      </rPr>
      <t xml:space="preserve"> in performance</t>
    </r>
  </si>
  <si>
    <t>Social Facilitation
Arousal Theory</t>
  </si>
  <si>
    <t>Deindividuation</t>
  </si>
  <si>
    <t>Being in the presence of a large group provides anonymity and causes a loss of individual identity, which can dramatically change behavior. May lead to antinormative behavior such as violence during a riot.</t>
  </si>
  <si>
    <t>"Mob mentality"
Riots</t>
  </si>
  <si>
    <r>
      <rPr>
        <b/>
        <i/>
        <color rgb="FF000000"/>
      </rPr>
      <t xml:space="preserve">Anti </t>
    </r>
    <r>
      <rPr>
        <b/>
        <color rgb="FF000000"/>
      </rPr>
      <t>normative Behavior</t>
    </r>
  </si>
  <si>
    <r>
      <rPr>
        <color rgb="FF000000"/>
      </rPr>
      <t xml:space="preserve">any behavior </t>
    </r>
    <r>
      <rPr>
        <i/>
        <color rgb="FF000000"/>
      </rPr>
      <t>against</t>
    </r>
    <r>
      <rPr>
        <color rgb="FF000000"/>
      </rPr>
      <t xml:space="preserve"> the norm.</t>
    </r>
  </si>
  <si>
    <t>Bystander Effect</t>
  </si>
  <si>
    <r>
      <rPr>
        <color rgb="FF000000"/>
      </rPr>
      <t>Individuals do not intervene to help victims when others are present. The more people who are standing by, the less likely someone is to help. (</t>
    </r>
    <r>
      <rPr>
        <i/>
        <color rgb="FF000000"/>
      </rPr>
      <t>This is attributed to social cues</t>
    </r>
    <r>
      <rPr>
        <color rgb="FF000000"/>
      </rPr>
      <t xml:space="preserve">. If no one seems alarmed of emergency, then individual is less likely to think that there is an emergency.)
In low danger scenarios, bystanders less likely to intervene. In high danger scenarios, bystanders are more likely to intervene. 
A group made up of </t>
    </r>
    <r>
      <rPr>
        <i/>
        <color rgb="FF000000"/>
      </rPr>
      <t>strangers</t>
    </r>
    <r>
      <rPr>
        <color rgb="FF000000"/>
      </rPr>
      <t xml:space="preserve"> has a </t>
    </r>
    <r>
      <rPr>
        <i/>
        <color rgb="FF000000"/>
      </rPr>
      <t>slower</t>
    </r>
    <r>
      <rPr>
        <color rgb="FF000000"/>
      </rPr>
      <t xml:space="preserve"> response to emergency than a group of </t>
    </r>
    <r>
      <rPr>
        <i/>
        <color rgb="FF000000"/>
      </rPr>
      <t>friends</t>
    </r>
    <r>
      <rPr>
        <color rgb="FF000000"/>
      </rPr>
      <t xml:space="preserve"> or well acquainted individuals.</t>
    </r>
  </si>
  <si>
    <t>Social Loafing</t>
  </si>
  <si>
    <r>
      <rPr>
        <color rgb="FF000000"/>
      </rPr>
      <t xml:space="preserve">The tendency of an individual to put in less effort when in a group setting than they would individually. </t>
    </r>
    <r>
      <rPr>
        <i/>
        <color rgb="FF000000"/>
      </rPr>
      <t>(e.g. putting in less effort in group powerpoint projects than you would if the project was to be completed individually)</t>
    </r>
  </si>
  <si>
    <t>Peer Pressure</t>
  </si>
  <si>
    <r>
      <rPr>
        <color rgb="FF000000"/>
      </rPr>
      <t xml:space="preserve">The social influence placed on an individual by others </t>
    </r>
    <r>
      <rPr>
        <i/>
        <color rgb="FF000000"/>
      </rPr>
      <t>who are considered equals (peers)</t>
    </r>
    <r>
      <rPr>
        <color rgb="FF000000"/>
      </rPr>
      <t xml:space="preserve"> than can modify or continue certain behavior, attitudes, or beliefs</t>
    </r>
  </si>
  <si>
    <t>Identify Shift Effect
Adolescence</t>
  </si>
  <si>
    <t>Identity Shift Effect</t>
  </si>
  <si>
    <r>
      <rPr>
        <color rgb="FF000000"/>
      </rPr>
      <t xml:space="preserve">Explains the mechanism of </t>
    </r>
    <r>
      <rPr>
        <i/>
        <color rgb="FF000000"/>
      </rPr>
      <t>Peer Pressure</t>
    </r>
    <r>
      <rPr>
        <color rgb="FF000000"/>
      </rPr>
      <t xml:space="preserve">:  when an individual's state of harmony is threatened by social rejection, the individual will conform to norms of the group. This causes the individual to experience </t>
    </r>
    <r>
      <rPr>
        <i/>
        <color rgb="FF000000"/>
      </rPr>
      <t>internal</t>
    </r>
    <r>
      <rPr>
        <color rgb="FF000000"/>
      </rPr>
      <t xml:space="preserve"> </t>
    </r>
    <r>
      <rPr>
        <i/>
        <color rgb="FF000000"/>
      </rPr>
      <t>conflict</t>
    </r>
    <r>
      <rPr>
        <color rgb="FF000000"/>
      </rPr>
      <t xml:space="preserve">, so he/she will undergo an </t>
    </r>
    <r>
      <rPr>
        <i/>
        <color rgb="FF000000"/>
      </rPr>
      <t>identity</t>
    </r>
    <r>
      <rPr>
        <color rgb="FF000000"/>
      </rPr>
      <t xml:space="preserve"> </t>
    </r>
    <r>
      <rPr>
        <i/>
        <color rgb="FF000000"/>
      </rPr>
      <t>shift</t>
    </r>
    <r>
      <rPr>
        <color rgb="FF000000"/>
      </rPr>
      <t xml:space="preserve"> where he adopts the standards of the group as his own to elimiate cognitive dissonance.
</t>
    </r>
    <r>
      <rPr>
        <i/>
        <color rgb="FF000000"/>
      </rPr>
      <t>(this is seen many times on TV episodes where the main character pretends to be somebody they're not, in order to "fit in" or impress sombody. They are threatened by social rejection, so they conform to the norms of the other character's group.)</t>
    </r>
  </si>
  <si>
    <t>Peer Pressure
Cognitive Dissonance
Solomon Asch Experiment
Drive Reduction Theory</t>
  </si>
  <si>
    <t>Cognitive Dissonance</t>
  </si>
  <si>
    <t xml:space="preserve">Simultaneous presence of two opposing thoughts or opinions. Usually leads to internal discomfort which may manifest as anxiety, fear, anger, or confusion. </t>
  </si>
  <si>
    <t>Peer Pressure
Identify Shift Effect
Solomon Asch Experiment</t>
  </si>
  <si>
    <t>Solomon Asch Conformity Experiment</t>
  </si>
  <si>
    <t xml:space="preserve">Performed by Soloman Asch to show that individuals will often conform to an opinion held by a group. Participants were placed in a group with confederates and were given a card with a line on it along with a reference card with three lines of different sizes. They had to to unanimously decide which line A, B, or C matched the length of the first card. Confederates were secretly told to respond correctly or incorrectly. The results showed that the participants would sometimes provide answers they knew to be untrue if it avoided going against the group: the urge toward conformity could outweight the desire to provide the correct answer.  </t>
  </si>
  <si>
    <t>Group Process</t>
  </si>
  <si>
    <t>Social Interaction</t>
  </si>
  <si>
    <r>
      <rPr>
        <color rgb="FF000000"/>
      </rPr>
      <t xml:space="preserve">Explores the ways in which 2+ individuals can both </t>
    </r>
    <r>
      <rPr>
        <i/>
        <color rgb="FF000000"/>
      </rPr>
      <t>shape each other's</t>
    </r>
    <r>
      <rPr>
        <color rgb="FF000000"/>
      </rPr>
      <t xml:space="preserve"> </t>
    </r>
    <r>
      <rPr>
        <i/>
        <color rgb="FF000000"/>
      </rPr>
      <t>behavior</t>
    </r>
    <r>
      <rPr>
        <color rgb="FF000000"/>
      </rPr>
      <t>.</t>
    </r>
  </si>
  <si>
    <t>Group Polarization</t>
  </si>
  <si>
    <t xml:space="preserve">Tendency for groups to make decisions that are more extreme than the individual ideas and inclinations of the members within the group. Also called "Choice Shift". </t>
  </si>
  <si>
    <t>Groupthink</t>
  </si>
  <si>
    <r>
      <rPr>
        <color rgb="FF000000"/>
      </rPr>
      <t xml:space="preserve">Phenomenon where </t>
    </r>
    <r>
      <rPr>
        <i/>
        <color rgb="FF000000"/>
      </rPr>
      <t>desire for harmony</t>
    </r>
    <r>
      <rPr>
        <color rgb="FF000000"/>
      </rPr>
      <t xml:space="preserve"> or conformity results in a group coming to an incorrect or poor decision. This desire to agree with the group causes a loss of independent critical thinking. </t>
    </r>
    <r>
      <rPr>
        <i/>
        <color rgb="FF000000"/>
      </rPr>
      <t>(e.g. unity of the group &gt; evaluating decisions for better alternatives, leading to possible errors)</t>
    </r>
  </si>
  <si>
    <t>Irving Janis</t>
  </si>
  <si>
    <t>Studied effects of extreme stress on group cohesiveness including disastrous American foreign policy decisions. Examined 8 factors indicitive of groupthink:
- Illusion of invulnerability, optimistic and encouraging risk taking
- Collective Rationalization, ignoring warnings against idea of the group
- Illusion of morality, belief the group's decisions are morally correct
- Excessive stereotyping, construction of stereotypes against outside opinions
- Pressure for conformity, viewing opposing arguments as disloyal to the group
- Self-censorship, the withholding of opposing views
- Illusion of unanimity, false sense of agreement within the group
- Mindguards, appointment of members to the role of protecting against opposing views</t>
  </si>
  <si>
    <t>Groupthink
Famous psych experiments</t>
  </si>
  <si>
    <t>Culture</t>
  </si>
  <si>
    <t xml:space="preserve">Beliefs, behaviors, actions, and characteristics of a group or society of people. Learned by living within a society, observing behaviors and traits, then adopting them. </t>
  </si>
  <si>
    <t>Assimilation</t>
  </si>
  <si>
    <t>Process by which an individual's or group's behavior and culture begin to resemble that of another group. In terms of migrant assimilation, there are four primary factors to assess completeness of assimilation:
socioeconomic status, geographic distribution, language attainment, and intermarriage</t>
  </si>
  <si>
    <t>Ethnic Enclaves</t>
  </si>
  <si>
    <t>Slow assimilation. Locations with high concentrations of a specific ethnicity (Chinatown, Little Italy)</t>
  </si>
  <si>
    <t>Multiculturalism</t>
  </si>
  <si>
    <t>Communities or societies containing multiple cultures. "Cultural Mosaic" compared to assimilation being a "melting pot".</t>
  </si>
  <si>
    <t>Subcultures</t>
  </si>
  <si>
    <t>Groups of people within a culture that distinguish temselves from the primary culture from which they belong. Can be formed based off of race, gener, ethnicity, sexuality, etc. Subcultures can be perceived as negative if they begin to disagree with the primary culture, which can lead to counterculture.</t>
  </si>
  <si>
    <t>Counterculture</t>
  </si>
  <si>
    <t>A subculture that directly opposes the majority culture and deliberately opposes primary cultural norms.  (e.g. a biker gang that sells a shit ton of illegal drugs, breaks the law, and lives by their own laws)</t>
  </si>
  <si>
    <t>Subculture</t>
  </si>
  <si>
    <t>Socialization</t>
  </si>
  <si>
    <r>
      <rPr>
        <color rgb="FF000000"/>
      </rPr>
      <t xml:space="preserve">Process of developing, inheriting, and spreading social norms, customs, and beliefs. 
1)  </t>
    </r>
    <r>
      <rPr>
        <b/>
        <color rgb="FF000000"/>
      </rPr>
      <t>Primary Socialization</t>
    </r>
    <r>
      <rPr>
        <color rgb="FF000000"/>
      </rPr>
      <t xml:space="preserve">:  During childhood, when we initially learn the societal norms, primarily through our parents.
2)  </t>
    </r>
    <r>
      <rPr>
        <b/>
        <color rgb="FF000000"/>
      </rPr>
      <t>Secondary Socialization</t>
    </r>
    <r>
      <rPr>
        <color rgb="FF000000"/>
      </rPr>
      <t xml:space="preserve">:  Learning appropriate behavior within smaller sections of the larger society, outside the home. </t>
    </r>
    <r>
      <rPr>
        <i/>
        <color rgb="FF000000"/>
      </rPr>
      <t>(e.g. learning how to act at school, in the workplace, etc.)</t>
    </r>
  </si>
  <si>
    <t>Cultural Diffusion</t>
  </si>
  <si>
    <t>The spread of cultural norms, customs, and beliefs throughout the culture</t>
  </si>
  <si>
    <t>Cultural Learning</t>
  </si>
  <si>
    <t>AKA Cultural Transmission: the manner in which society socializes its members</t>
  </si>
  <si>
    <t>Anticipatory Socialization</t>
  </si>
  <si>
    <t>Process by which a person prepares for future changes (occupations, living situations, relationships)</t>
  </si>
  <si>
    <t>Resocialization</t>
  </si>
  <si>
    <t>Where one discards old behaviors in favor of new ones to make a life change. E.g. Training military personel to obey orders</t>
  </si>
  <si>
    <t>Norms</t>
  </si>
  <si>
    <t>Mores</t>
  </si>
  <si>
    <t>Widely observed social normes  (e.g. being truthful)</t>
  </si>
  <si>
    <t>Taboo</t>
  </si>
  <si>
    <t>Socially unacceptable, disgusting, or reprehensible  (e.g. incest or cannabalism)</t>
  </si>
  <si>
    <t>Folkways</t>
  </si>
  <si>
    <t>Social behavior that is considered polite in particular social interactions; common manners  (e.g. saying thanks to someone who held the elevator door open for you)</t>
  </si>
  <si>
    <t>Agent of Socialization</t>
  </si>
  <si>
    <t>Influencing factor that affects socialization. Includes family, peers, religion, ethnicity, workplace, mass media, school, government, geographical location, etc.</t>
  </si>
  <si>
    <t>Deviance and Stigma</t>
  </si>
  <si>
    <t>Stigma</t>
  </si>
  <si>
    <r>
      <rPr>
        <color rgb="FF000000"/>
      </rPr>
      <t xml:space="preserve">Extreme disapproval or dislike of a person or group based on perceived differences from the rest of society. </t>
    </r>
    <r>
      <rPr>
        <i/>
        <color rgb="FF000000"/>
      </rPr>
      <t>(e.g. stigma against fat people or dwarfs as if they are placed in a different category than normal society)</t>
    </r>
  </si>
  <si>
    <t>Labeling Theory</t>
  </si>
  <si>
    <t xml:space="preserve">Theory that labels given to people affect how others respond to that person as well as their own self-image. This can lead to behavior conforming with society, or deviating from it. </t>
  </si>
  <si>
    <t>Differential Association Theory</t>
  </si>
  <si>
    <r>
      <rPr>
        <color rgb="FF000000"/>
      </rPr>
      <t xml:space="preserve">The degree to which one is surrounded by ideals that adhere to social norms vs ideals that go against them. </t>
    </r>
    <r>
      <rPr>
        <b/>
        <color rgb="FF000000"/>
      </rPr>
      <t>Says that spending time with people who do deviant things leads to you learning those behaviors and being deviant too</t>
    </r>
    <r>
      <rPr>
        <color rgb="FF000000"/>
      </rPr>
      <t xml:space="preserve">. "I wanna do hood rat shit with my friends".  </t>
    </r>
    <r>
      <rPr>
        <i/>
        <color rgb="FF000000"/>
      </rPr>
      <t>(e.g. if you grow up with a family that views cussing as deviant, you don’t cuss. However when you go off to college and ALL your roommates cuss all the time, you’re likely to adopt their deviant before and cuss too because you spend a lot of time with them)</t>
    </r>
  </si>
  <si>
    <t>Strain Theory</t>
  </si>
  <si>
    <t>Says that deviance is a natural reaction to the inability to achieve a normative social goal while staying within a limiting social structure. Therefore, deviance is a behavior that aims at achieving a socially desirable goal using antinormative behavior.</t>
  </si>
  <si>
    <t>Deviance</t>
  </si>
  <si>
    <t>Violation of the norms, rules, or expectations within a society. Functionalists believe that deviance is necessary in a society in order to establish clear perception of social norms and acceptable bondaries, encourage unity within a society, and promote social change.</t>
  </si>
  <si>
    <t>Conformity</t>
  </si>
  <si>
    <t>Normative Conformity</t>
  </si>
  <si>
    <t>Desire to fit into a group because of fear of rejection  (e.g. pretending to like Justin Bieber because your friends all love him and you dont want to be a social outcast, even though you secretly think he’s a moron)</t>
  </si>
  <si>
    <t>Internalization</t>
  </si>
  <si>
    <t>Outwardly agreeing to conform while also inwardly agreeing with the ideas of the group</t>
  </si>
  <si>
    <t>Identification</t>
  </si>
  <si>
    <t xml:space="preserve">Outwardly agreeing to conform while not personally accepting the ideas. </t>
  </si>
  <si>
    <t>Philip Zimbardo</t>
  </si>
  <si>
    <r>
      <rPr>
        <color rgb="FF000000"/>
      </rPr>
      <t xml:space="preserve">Directed the </t>
    </r>
    <r>
      <rPr>
        <b/>
        <color rgb="FF000000"/>
      </rPr>
      <t>Stanford Prison Experiment</t>
    </r>
    <r>
      <rPr>
        <color rgb="FF000000"/>
      </rPr>
      <t xml:space="preserve"> to study conformity. Prisoners and Guards both conformed to roles of being submissive and abusive, respectively. When interviewed afterwards, they were shocked at their behavior.</t>
    </r>
  </si>
  <si>
    <t>Famous psych experiments</t>
  </si>
  <si>
    <t>Obedience</t>
  </si>
  <si>
    <t>Stanley Milgram</t>
  </si>
  <si>
    <r>
      <rPr>
        <b/>
        <color rgb="FF000000"/>
      </rPr>
      <t>Obedience</t>
    </r>
    <r>
      <rPr>
        <color rgb="FF000000"/>
      </rPr>
      <t xml:space="preserve"> experiment with the teacher and learner, and </t>
    </r>
    <r>
      <rPr>
        <b/>
        <color rgb="FF000000"/>
      </rPr>
      <t>electricuting the learner</t>
    </r>
    <r>
      <rPr>
        <color rgb="FF000000"/>
      </rPr>
      <t xml:space="preserve">. The teachers would increasingly shock the patients and hurt them, even at their screams in agony and requests to stop the experiment, because the person running the experiment told them to with demanding language. Milgram was surprised at the level of obedience that was shown. </t>
    </r>
    <r>
      <rPr>
        <b/>
        <color rgb="FF000000"/>
      </rPr>
      <t>Were able to get 65% of participants to administer maximum shocks of 450 V</t>
    </r>
    <r>
      <rPr>
        <color rgb="FF000000"/>
      </rPr>
      <t>. Repeated tests have shown at least 60% of people will obey even if they do not wish to continue.</t>
    </r>
  </si>
  <si>
    <t>Attitudes and Behavior</t>
  </si>
  <si>
    <t>Social Cognition</t>
  </si>
  <si>
    <r>
      <rPr>
        <color rgb="FF000000"/>
      </rPr>
      <t xml:space="preserve">the ways in which we think about others and how these ideas impact our behavior. Our attitudes about a certain person, aka the way in which we perceive them, impacts the ways we behave toward them 
</t>
    </r>
    <r>
      <rPr>
        <i/>
        <color rgb="FF000000"/>
      </rPr>
      <t>(e.g. if you know that your sister's new boyfriend has cheated on her many times behind her back, you would have a negative opinion of him. So when your sister introduces you to him for the first time, you might behave differently toward him than you would with another stranger and be rude to him)</t>
    </r>
  </si>
  <si>
    <t>Components of Attitudes</t>
  </si>
  <si>
    <r>
      <rPr>
        <b/>
        <i/>
        <color rgb="FF000000"/>
      </rPr>
      <t xml:space="preserve">Affective
</t>
    </r>
    <r>
      <rPr>
        <b val="0"/>
        <color rgb="FF000000"/>
      </rPr>
      <t>Component of Attitude</t>
    </r>
  </si>
  <si>
    <r>
      <rPr>
        <color rgb="FF000000"/>
      </rPr>
      <t xml:space="preserve">The way a person </t>
    </r>
    <r>
      <rPr>
        <b/>
        <i/>
        <color rgb="FF000000"/>
      </rPr>
      <t>FEELS</t>
    </r>
    <r>
      <rPr>
        <color rgb="FF000000"/>
      </rPr>
      <t xml:space="preserve"> towards something. </t>
    </r>
    <r>
      <rPr>
        <i/>
        <color rgb="FF000000"/>
      </rPr>
      <t>Emotional</t>
    </r>
    <r>
      <rPr>
        <color rgb="FF000000"/>
      </rPr>
      <t xml:space="preserve"> component of attitude.
</t>
    </r>
    <r>
      <rPr>
        <i/>
        <color rgb="FF000000"/>
      </rPr>
      <t>"I am SCARED of snakes. I HATE snakes. I have a NEGATIVE FEELINGS about snakes."</t>
    </r>
  </si>
  <si>
    <r>
      <rPr>
        <b/>
        <i/>
        <color rgb="FF000000"/>
      </rPr>
      <t>Behavioral</t>
    </r>
    <r>
      <rPr>
        <b/>
        <color rgb="FF000000"/>
      </rPr>
      <t xml:space="preserve">
</t>
    </r>
    <r>
      <rPr>
        <b val="0"/>
        <color rgb="FF000000"/>
      </rPr>
      <t>Component of Attitude</t>
    </r>
  </si>
  <si>
    <r>
      <rPr>
        <color rgb="FF000000"/>
      </rPr>
      <t xml:space="preserve">The way a person </t>
    </r>
    <r>
      <rPr>
        <b/>
        <i/>
        <color rgb="FF000000"/>
      </rPr>
      <t>ACTS</t>
    </r>
    <r>
      <rPr>
        <color rgb="FF000000"/>
      </rPr>
      <t xml:space="preserve"> with respect to something.
</t>
    </r>
    <r>
      <rPr>
        <i/>
        <color rgb="FF000000"/>
      </rPr>
      <t>"I RUN AWAY when I see a snake. I SCREAM when I see snakes. I THROW ROCKS at snakes to make them go away."</t>
    </r>
  </si>
  <si>
    <r>
      <rPr>
        <b/>
        <i/>
        <color rgb="FF000000"/>
      </rPr>
      <t>Cognitive</t>
    </r>
    <r>
      <rPr>
        <b/>
        <color rgb="FF000000"/>
      </rPr>
      <t xml:space="preserve">
</t>
    </r>
    <r>
      <rPr>
        <b val="0"/>
        <color rgb="FF000000"/>
      </rPr>
      <t>Component of Attitude</t>
    </r>
  </si>
  <si>
    <r>
      <rPr>
        <color rgb="FF000000"/>
      </rPr>
      <t xml:space="preserve">The way a person </t>
    </r>
    <r>
      <rPr>
        <b/>
        <i/>
        <color rgb="FF000000"/>
      </rPr>
      <t>THINKS</t>
    </r>
    <r>
      <rPr>
        <color rgb="FF000000"/>
      </rPr>
      <t xml:space="preserve"> about something. Often a justification for the other two components.
</t>
    </r>
    <r>
      <rPr>
        <i/>
        <color rgb="FF000000"/>
      </rPr>
      <t>"I KNOW that snakes are poisonous. I KNOW that snakes can bite. I KNOW that it can be dangerous to be near a snake."  Thus, this *cognitive thinking* about snakes provides a reason for a me to be afraid (affective component) and avoid them (behavioral component).</t>
    </r>
  </si>
  <si>
    <t>Theories of Attitudes</t>
  </si>
  <si>
    <t>Functional Attitudes Theory</t>
  </si>
  <si>
    <r>
      <rPr>
        <color rgb="FF000000"/>
      </rPr>
      <t xml:space="preserve">this theory states that </t>
    </r>
    <r>
      <rPr>
        <i/>
        <color rgb="FF000000"/>
      </rPr>
      <t>attitudes</t>
    </r>
    <r>
      <rPr>
        <color rgb="FF000000"/>
      </rPr>
      <t xml:space="preserve"> serve four functions:  Knowledge, Ego-Expression, Adaptation, and Ego-Defense. 
1)  </t>
    </r>
    <r>
      <rPr>
        <b/>
        <color rgb="FF000000"/>
      </rPr>
      <t>Knowledge</t>
    </r>
    <r>
      <rPr>
        <color rgb="FF000000"/>
      </rPr>
      <t xml:space="preserve">: knowing attitudes of others help you predict their behavior
- </t>
    </r>
    <r>
      <rPr>
        <i/>
        <color rgb="FF000000"/>
      </rPr>
      <t>(e.g. I know my mom has a bad attitude about me staying out late, so I predict that she will yell at me if I come home at 3 AM)</t>
    </r>
    <r>
      <rPr>
        <color rgb="FF000000"/>
      </rPr>
      <t xml:space="preserve">
2)  </t>
    </r>
    <r>
      <rPr>
        <b/>
        <color rgb="FF000000"/>
      </rPr>
      <t>Ego-Expression</t>
    </r>
    <r>
      <rPr>
        <color rgb="FF000000"/>
      </rPr>
      <t xml:space="preserve">: allows you to communicate and express feelings to solidify self-identity
</t>
    </r>
    <r>
      <rPr>
        <i/>
        <color rgb="FF000000"/>
      </rPr>
      <t>- (e.g. I want to identify as being open-minded, so I will need to keep positive attitudes about different people's opinions)</t>
    </r>
    <r>
      <rPr>
        <color rgb="FF000000"/>
      </rPr>
      <t xml:space="preserve">
3)  </t>
    </r>
    <r>
      <rPr>
        <b/>
        <color rgb="FF000000"/>
      </rPr>
      <t>Adaptive</t>
    </r>
    <r>
      <rPr>
        <color rgb="FF000000"/>
      </rPr>
      <t xml:space="preserve">: to be accepted socially, you must have the right attitudes about the right things
</t>
    </r>
    <r>
      <rPr>
        <i/>
        <color rgb="FF000000"/>
      </rPr>
      <t>- (e.g. a girl who is trying to get a guy to like her might try to adapt her attitude on sports and starts rooting for the team he likes)</t>
    </r>
    <r>
      <rPr>
        <color rgb="FF000000"/>
      </rPr>
      <t xml:space="preserve">
4)  </t>
    </r>
    <r>
      <rPr>
        <b/>
        <color rgb="FF000000"/>
      </rPr>
      <t>Ego-Defensive</t>
    </r>
    <r>
      <rPr>
        <color rgb="FF000000"/>
      </rPr>
      <t xml:space="preserve">: allows you to justify actions that you know are wrong
</t>
    </r>
    <r>
      <rPr>
        <i/>
        <color rgb="FF000000"/>
      </rPr>
      <t>- (e.g. developing bad attitude towards math because you aren't good at it)</t>
    </r>
  </si>
  <si>
    <r>
      <rPr>
        <b/>
        <i/>
        <color rgb="FF000000"/>
      </rPr>
      <t>knowledge</t>
    </r>
    <r>
      <rPr>
        <b/>
        <color rgb="FF000000"/>
      </rPr>
      <t xml:space="preserve"> function of attitude</t>
    </r>
  </si>
  <si>
    <r>
      <rPr>
        <color rgb="FF000000"/>
      </rPr>
      <t xml:space="preserve">knowing the attitudes of others helps to </t>
    </r>
    <r>
      <rPr>
        <color rgb="FF000000"/>
        <u/>
      </rPr>
      <t>predict their behavior</t>
    </r>
    <r>
      <rPr>
        <color rgb="FF000000"/>
      </rPr>
      <t xml:space="preserve"> </t>
    </r>
    <r>
      <rPr>
        <i/>
        <color rgb="FF000000"/>
      </rPr>
      <t>(e.g. knowing that your friend cares strongly about politics would allow to you predict that they would vote in the upcoming presidential election)</t>
    </r>
  </si>
  <si>
    <r>
      <rPr>
        <b/>
        <i/>
        <color rgb="FF000000"/>
      </rPr>
      <t>ego-expression</t>
    </r>
    <r>
      <rPr>
        <b/>
        <color rgb="FF000000"/>
      </rPr>
      <t xml:space="preserve"> function of attitude</t>
    </r>
  </si>
  <si>
    <r>
      <rPr>
        <color rgb="FF000000"/>
      </rPr>
      <t xml:space="preserve">allows us to communicate and </t>
    </r>
    <r>
      <rPr>
        <color rgb="FF000000"/>
        <u/>
      </rPr>
      <t>solidify our self-identity</t>
    </r>
    <r>
      <rPr>
        <color rgb="FF000000"/>
      </rPr>
      <t xml:space="preserve"> </t>
    </r>
    <r>
      <rPr>
        <i/>
        <color rgb="FF000000"/>
      </rPr>
      <t>(e.g. if I identify as a Carolina Panthers Football Fan, I might wear a hat with a Panthers logo that helps me identify myself as a fan of that team)</t>
    </r>
  </si>
  <si>
    <r>
      <rPr>
        <b/>
        <i/>
        <color rgb="FF000000"/>
      </rPr>
      <t xml:space="preserve">adaptive </t>
    </r>
    <r>
      <rPr>
        <b/>
        <color rgb="FF000000"/>
      </rPr>
      <t>function of attitude</t>
    </r>
  </si>
  <si>
    <r>
      <rPr>
        <color rgb="FF000000"/>
      </rPr>
      <t>the idea that an i</t>
    </r>
    <r>
      <rPr>
        <color rgb="FF000000"/>
        <u/>
      </rPr>
      <t>ndividual will be accepted socially if socially acceptable attitudes are expressed</t>
    </r>
    <r>
      <rPr>
        <color rgb="FF000000"/>
      </rPr>
      <t xml:space="preserve">. </t>
    </r>
    <r>
      <rPr>
        <i/>
        <color rgb="FF000000"/>
      </rPr>
      <t>(e.g. if having a caring attitude is socially acceptable, therefore if I will be socially accepted if I am a caring person)</t>
    </r>
  </si>
  <si>
    <r>
      <rPr>
        <b/>
        <i/>
        <color rgb="FF000000"/>
      </rPr>
      <t xml:space="preserve">ego-defensive </t>
    </r>
    <r>
      <rPr>
        <b/>
        <color rgb="FF000000"/>
      </rPr>
      <t>function of attitude</t>
    </r>
  </si>
  <si>
    <r>
      <rPr>
        <color rgb="FF000000"/>
      </rPr>
      <t xml:space="preserve">allow us to </t>
    </r>
    <r>
      <rPr>
        <color rgb="FF000000"/>
        <u/>
      </rPr>
      <t>protect our self-esteem</t>
    </r>
    <r>
      <rPr>
        <color rgb="FF000000"/>
      </rPr>
      <t xml:space="preserve"> or justify our actions that we know are wrong </t>
    </r>
    <r>
      <rPr>
        <i/>
        <color rgb="FF000000"/>
      </rPr>
      <t xml:space="preserve">(e.g. people who are bad at math may develop a negative attitude towards the subject: "math is stupid and useless") </t>
    </r>
  </si>
  <si>
    <t>Learning Theory of Attitude</t>
  </si>
  <si>
    <t>Attitudes are developed through different forms of learning (observational, classical conditioning, operant conditioning, etc). E.g. attitude towards candy after tasting it and learning its sweet.</t>
  </si>
  <si>
    <t>Elaboration Likelihood Model of Attitude</t>
  </si>
  <si>
    <r>
      <rPr>
        <color rgb="FF000000"/>
      </rPr>
      <t>Separates individuals on a continuum based on their processing of persuasive information from those that think deeply about a situation (</t>
    </r>
    <r>
      <rPr>
        <b/>
        <color rgb="FF000000"/>
      </rPr>
      <t>Central</t>
    </r>
    <r>
      <rPr>
        <color rgb="FF000000"/>
      </rPr>
      <t xml:space="preserve"> </t>
    </r>
    <r>
      <rPr>
        <b/>
        <color rgb="FF000000"/>
      </rPr>
      <t>Route</t>
    </r>
    <r>
      <rPr>
        <color rgb="FF000000"/>
      </rPr>
      <t xml:space="preserve"> </t>
    </r>
    <r>
      <rPr>
        <b/>
        <color rgb="FF000000"/>
      </rPr>
      <t>Processing</t>
    </r>
    <r>
      <rPr>
        <color rgb="FF000000"/>
      </rPr>
      <t>) to those who focus on superficial details such as appearance or catchphrases (</t>
    </r>
    <r>
      <rPr>
        <b/>
        <color rgb="FF000000"/>
      </rPr>
      <t>Peripheral</t>
    </r>
    <r>
      <rPr>
        <color rgb="FF000000"/>
      </rPr>
      <t xml:space="preserve"> </t>
    </r>
    <r>
      <rPr>
        <b/>
        <color rgb="FF000000"/>
      </rPr>
      <t>Route</t>
    </r>
    <r>
      <rPr>
        <color rgb="FF000000"/>
      </rPr>
      <t xml:space="preserve"> </t>
    </r>
    <r>
      <rPr>
        <b/>
        <color rgb="FF000000"/>
      </rPr>
      <t>Processing</t>
    </r>
    <r>
      <rPr>
        <color rgb="FF000000"/>
      </rPr>
      <t xml:space="preserve">). Where they fall on the continuum dictates how they will approach new information and the possibility of it to cause an attitude change. Going through Central Route Processing leads to greater solidification of attitude, if accepted. </t>
    </r>
  </si>
  <si>
    <t>Social Cognitive Theory of Attitude</t>
  </si>
  <si>
    <r>
      <rPr>
        <color rgb="FF000000"/>
      </rPr>
      <t xml:space="preserve">People learn how to behave and shape attitudes by observing the </t>
    </r>
    <r>
      <rPr>
        <i/>
        <color rgb="FF000000"/>
      </rPr>
      <t>behavior of others,</t>
    </r>
    <r>
      <rPr>
        <color rgb="FF000000"/>
      </rPr>
      <t xml:space="preserve"> influences of </t>
    </r>
    <r>
      <rPr>
        <b/>
        <i/>
        <color rgb="FF000000"/>
      </rPr>
      <t>personal</t>
    </r>
    <r>
      <rPr>
        <color rgb="FF000000"/>
      </rPr>
      <t xml:space="preserve"> </t>
    </r>
    <r>
      <rPr>
        <b/>
        <i/>
        <color rgb="FF000000"/>
      </rPr>
      <t>factors</t>
    </r>
    <r>
      <rPr>
        <color rgb="FF000000"/>
      </rPr>
      <t xml:space="preserve">, </t>
    </r>
    <r>
      <rPr>
        <b/>
        <color rgb="FF000000"/>
      </rPr>
      <t xml:space="preserve">AND </t>
    </r>
    <r>
      <rPr>
        <color rgb="FF000000"/>
      </rPr>
      <t xml:space="preserve"> the </t>
    </r>
    <r>
      <rPr>
        <b/>
        <i/>
        <color rgb="FF000000"/>
      </rPr>
      <t>environment</t>
    </r>
    <r>
      <rPr>
        <color rgb="FF000000"/>
      </rPr>
      <t>. These three factors are related and constantly affecting each other. Supported by Albert Bandura's Bobo Doll Experiment</t>
    </r>
  </si>
  <si>
    <t>Bandura's Bobo doll
Nature + Nurture</t>
  </si>
  <si>
    <t>Elements of Social Interaction</t>
  </si>
  <si>
    <t>Ascribed Status</t>
  </si>
  <si>
    <r>
      <rPr>
        <color rgb="FF000000"/>
      </rPr>
      <t xml:space="preserve">a person's social status that is given </t>
    </r>
    <r>
      <rPr>
        <b/>
        <i/>
        <color rgb="FF000000"/>
      </rPr>
      <t>involuntarily</t>
    </r>
    <r>
      <rPr>
        <i/>
        <color rgb="FF000000"/>
      </rPr>
      <t>.
(e.g. race, ethnicity, sex, background, etc.)</t>
    </r>
  </si>
  <si>
    <t>Achieved Status</t>
  </si>
  <si>
    <r>
      <rPr>
        <color rgb="FF000000"/>
      </rPr>
      <t xml:space="preserve">a person's social status that is gained strictly as result of one's </t>
    </r>
    <r>
      <rPr>
        <b/>
        <i/>
        <color rgb="FF000000"/>
      </rPr>
      <t>efforts</t>
    </r>
    <r>
      <rPr>
        <color rgb="FF000000"/>
      </rPr>
      <t xml:space="preserve"> or choices.
</t>
    </r>
    <r>
      <rPr>
        <i/>
        <color rgb="FF000000"/>
      </rPr>
      <t>(e.g. being a valedictorian or a doctor)</t>
    </r>
  </si>
  <si>
    <t>Master Status</t>
  </si>
  <si>
    <r>
      <rPr>
        <color rgb="FF000000"/>
      </rPr>
      <t xml:space="preserve">a person's social status that which he or she is </t>
    </r>
    <r>
      <rPr>
        <b/>
        <color rgb="FF000000"/>
      </rPr>
      <t>most identified with</t>
    </r>
    <r>
      <rPr>
        <color rgb="FF000000"/>
      </rPr>
      <t xml:space="preserve">. It is typically the most important status they hold because it affects all aspects of that person's life. It is also generally how people view </t>
    </r>
    <r>
      <rPr>
        <i/>
        <color rgb="FF000000"/>
      </rPr>
      <t>themselves</t>
    </r>
    <r>
      <rPr>
        <color rgb="FF000000"/>
      </rPr>
      <t xml:space="preserve"> and holds a symbolic value. Master statuses can also lead to </t>
    </r>
    <r>
      <rPr>
        <b/>
        <color rgb="FF000000"/>
      </rPr>
      <t>pigeonholing</t>
    </r>
  </si>
  <si>
    <t>pigeonholing</t>
  </si>
  <si>
    <r>
      <rPr>
        <color rgb="FF000000"/>
      </rPr>
      <t xml:space="preserve">viewing an individual only through the lens of their master status, without regard to any other of their personal characteristics
</t>
    </r>
    <r>
      <rPr>
        <i/>
        <color rgb="FF000000"/>
      </rPr>
      <t>(e.g. relying on someone's astrological sign (Scorpio, Leo, Pisces) as a guide to their personality, rather than looking at other traits they have)</t>
    </r>
  </si>
  <si>
    <t>master status</t>
  </si>
  <si>
    <r>
      <rPr>
        <b/>
        <color rgb="FF000000"/>
      </rPr>
      <t xml:space="preserve">Role Conflict </t>
    </r>
    <r>
      <rPr>
        <b val="0"/>
        <color rgb="FF000000"/>
      </rPr>
      <t>vs.</t>
    </r>
    <r>
      <rPr>
        <b/>
        <color rgb="FF000000"/>
      </rPr>
      <t xml:space="preserve"> Role Strain</t>
    </r>
  </si>
  <si>
    <r>
      <rPr>
        <color rgb="FF000000"/>
      </rPr>
      <t xml:space="preserve">- </t>
    </r>
    <r>
      <rPr>
        <b/>
        <color rgb="FF000000"/>
      </rPr>
      <t>Role Conflict</t>
    </r>
    <r>
      <rPr>
        <color rgb="FF000000"/>
      </rPr>
      <t xml:space="preserve"> is the difficulty in satisfying the requirements and expectations of BETWEEN </t>
    </r>
    <r>
      <rPr>
        <color rgb="FF000000"/>
        <u/>
      </rPr>
      <t>multiple</t>
    </r>
    <r>
      <rPr>
        <color rgb="FF000000"/>
      </rPr>
      <t xml:space="preserve"> roles (Being a doctor, a father, and a husband)
- </t>
    </r>
    <r>
      <rPr>
        <b/>
        <color rgb="FF000000"/>
      </rPr>
      <t>Role strain</t>
    </r>
    <r>
      <rPr>
        <color rgb="FF000000"/>
      </rPr>
      <t xml:space="preserve"> is the difficulty in satisfying the requirements and expectations WITHIN THE same role (Buying diapers, changing diapers, potty train, feeding the baby, stop the baby from crying, etc.)</t>
    </r>
  </si>
  <si>
    <t>Role Exit</t>
  </si>
  <si>
    <r>
      <rPr>
        <color rgb="FF000000"/>
      </rPr>
      <t xml:space="preserve">Dropping of one role in favor of another, usually due to role conflict.  </t>
    </r>
    <r>
      <rPr>
        <i/>
        <color rgb="FF000000"/>
      </rPr>
      <t>(after graduation, exiting the role of a college kid and adopting a role of a young professional)</t>
    </r>
  </si>
  <si>
    <t>Primary Groups vs Secondary Groups</t>
  </si>
  <si>
    <r>
      <rPr>
        <b/>
        <color rgb="FF000000"/>
      </rPr>
      <t>Primary Groups</t>
    </r>
    <r>
      <rPr>
        <color rgb="FF000000"/>
      </rPr>
      <t xml:space="preserve">: Direct interactions with </t>
    </r>
    <r>
      <rPr>
        <i/>
        <color rgb="FF000000"/>
        <u/>
      </rPr>
      <t>close</t>
    </r>
    <r>
      <rPr>
        <color rgb="FF000000"/>
      </rPr>
      <t xml:space="preserve"> bonds that tend to last long periods of time, such as </t>
    </r>
    <r>
      <rPr>
        <b/>
        <color rgb="FF000000"/>
      </rPr>
      <t>family</t>
    </r>
    <r>
      <rPr>
        <color rgb="FF000000"/>
      </rPr>
      <t xml:space="preserve"> or best friends.
</t>
    </r>
    <r>
      <rPr>
        <b/>
        <color rgb="FF000000"/>
      </rPr>
      <t>Secondary Groups:</t>
    </r>
    <r>
      <rPr>
        <color rgb="FF000000"/>
      </rPr>
      <t xml:space="preserve"> Interactions are </t>
    </r>
    <r>
      <rPr>
        <color rgb="FF000000"/>
        <u/>
      </rPr>
      <t>superficial</t>
    </r>
    <r>
      <rPr>
        <color rgb="FF000000"/>
      </rPr>
      <t xml:space="preserve"> with </t>
    </r>
    <r>
      <rPr>
        <i/>
        <color rgb="FF000000"/>
        <u/>
      </rPr>
      <t>few</t>
    </r>
    <r>
      <rPr>
        <color rgb="FF000000"/>
      </rPr>
      <t xml:space="preserve"> emotional bonds. Form and dissolve with out any special significance </t>
    </r>
    <r>
      <rPr>
        <i/>
        <color rgb="FF000000"/>
      </rPr>
      <t>(e.g. classmates working on a group project).</t>
    </r>
  </si>
  <si>
    <r>
      <rPr>
        <b/>
        <i/>
        <color rgb="FF000000"/>
        <sz val="10.0"/>
      </rPr>
      <t>Ge</t>
    </r>
    <r>
      <rPr>
        <b val="0"/>
        <i/>
        <color rgb="FF000000"/>
        <sz val="12.0"/>
        <u/>
      </rPr>
      <t>m</t>
    </r>
    <r>
      <rPr>
        <b/>
        <i/>
        <color rgb="FF000000"/>
        <sz val="10.0"/>
      </rPr>
      <t>einschaft</t>
    </r>
  </si>
  <si>
    <r>
      <rPr>
        <color rgb="FF000000"/>
      </rPr>
      <t>means "Co</t>
    </r>
    <r>
      <rPr>
        <b/>
        <color rgb="FF000000"/>
        <u/>
      </rPr>
      <t>mm</t>
    </r>
    <r>
      <rPr>
        <color rgb="FF000000"/>
      </rPr>
      <t>unity" in German
- groups that are unified by feelings of togetherness due to shared beliefs, ancestry, loyalty, or geography and have more direct bonds, like famililes or close neighborhoods</t>
    </r>
  </si>
  <si>
    <t>Fernidad Tonnies</t>
  </si>
  <si>
    <r>
      <rPr>
        <b/>
        <i/>
        <color rgb="FF000000"/>
        <sz val="10.0"/>
      </rPr>
      <t>Ge</t>
    </r>
    <r>
      <rPr>
        <b val="0"/>
        <i/>
        <color rgb="FF000000"/>
        <sz val="12.0"/>
        <u/>
      </rPr>
      <t>s</t>
    </r>
    <r>
      <rPr>
        <b/>
        <i/>
        <color rgb="FF000000"/>
        <sz val="10.0"/>
      </rPr>
      <t>ellschaft</t>
    </r>
  </si>
  <si>
    <r>
      <rPr>
        <color rgb="FF000000"/>
      </rPr>
      <t>means "</t>
    </r>
    <r>
      <rPr>
        <b/>
        <color rgb="FF000000"/>
        <u/>
      </rPr>
      <t>S</t>
    </r>
    <r>
      <rPr>
        <color rgb="FF000000"/>
      </rPr>
      <t xml:space="preserve">ociety" in German
- groups formed due to mutual self-interests working together towards the same goal and have more </t>
    </r>
    <r>
      <rPr>
        <i/>
        <color rgb="FF000000"/>
      </rPr>
      <t>indirect</t>
    </r>
    <r>
      <rPr>
        <color rgb="FF000000"/>
      </rPr>
      <t xml:space="preserve"> interactions, such as employees working under the same engineering company</t>
    </r>
  </si>
  <si>
    <t>System for Multiple Level Observation of Groups (SYMLOG)</t>
  </si>
  <si>
    <t>Developed in the 1970s from the technique "Interaction Process Analysis". It believes that there are three dimensions of interactions:
1)  Dominance vs Submission
2)  Friendliness vs Unfriendliness
3)  Instrumentally Controlled vs Emotionally Expressive</t>
  </si>
  <si>
    <t>Group conformity</t>
  </si>
  <si>
    <r>
      <rPr>
        <color rgb="FF000000"/>
      </rPr>
      <t xml:space="preserve">Individuals are compliant with the group's goals, even when the group's goals may be in direct contrast to the individual's goal. Conform </t>
    </r>
    <r>
      <rPr>
        <i/>
        <color rgb="FF000000"/>
      </rPr>
      <t>in an attempt to fit in and be accepted by the group.</t>
    </r>
  </si>
  <si>
    <t>Characteristic Institution</t>
  </si>
  <si>
    <t>The basic organization of society, today is found in Bureaucracy.</t>
  </si>
  <si>
    <t>Bureaucracy</t>
  </si>
  <si>
    <r>
      <rPr>
        <color rgb="FF000000"/>
      </rPr>
      <t xml:space="preserve">Rational system of political organization, administration, discipline, and control. Usually </t>
    </r>
    <r>
      <rPr>
        <b/>
        <color rgb="FF000000"/>
      </rPr>
      <t>slow to change and less efficient</t>
    </r>
    <r>
      <rPr>
        <color rgb="FF000000"/>
      </rPr>
      <t xml:space="preserve"> than other organizations. Setup is basically like every corporation in America in that it includes salary, promotions, etc. (such as the FBI)</t>
    </r>
  </si>
  <si>
    <t>Iron Law of Oligarchy</t>
  </si>
  <si>
    <t>States that democratic and bureaucratic systems naturally shift to being ruled by an elite group.</t>
  </si>
  <si>
    <t>Bureaucracy
Conflict Theory</t>
  </si>
  <si>
    <t>McDonaldization</t>
  </si>
  <si>
    <r>
      <rPr>
        <color rgb="FF000000"/>
      </rPr>
      <t>Refers to a shift in focus</t>
    </r>
    <r>
      <rPr>
        <b/>
        <color rgb="FF000000"/>
      </rPr>
      <t xml:space="preserve"> towards efficiency</t>
    </r>
    <r>
      <rPr>
        <color rgb="FF000000"/>
      </rPr>
      <t xml:space="preserve">, predictability, calculability, and control in societies. </t>
    </r>
  </si>
  <si>
    <t>Expressing and Detecting Emotions</t>
  </si>
  <si>
    <t>Basic Model of Emotional Expression</t>
  </si>
  <si>
    <t>Established by Charles Darwin. States that since emotions are expressed universally across all cultures, it is thus an evolutionary trait.</t>
  </si>
  <si>
    <t>Appraisal Model</t>
  </si>
  <si>
    <t>Says there are biologically predetermined expressions once an emotion is experienced, but there is a cognitive precursor to emotional expression.</t>
  </si>
  <si>
    <t>Social Construction Model</t>
  </si>
  <si>
    <t>Assumes there is no biological basis for emotions, but emotions are based on experiences and situational context alone. One must be familiar with social norms for a certain emotion to perform the corresponding emotional behaviors in a given social situation.</t>
  </si>
  <si>
    <t>Display Rules</t>
  </si>
  <si>
    <r>
      <rPr>
        <color rgb="FF000000"/>
      </rPr>
      <t xml:space="preserve">the cultural expectations of a certain emotion </t>
    </r>
    <r>
      <rPr>
        <i/>
        <color rgb="FF000000"/>
      </rPr>
      <t xml:space="preserve">(e.g. in some cultures, it is considered taboo to show sadness at a funeral while in other cultures crying loudly is expected) </t>
    </r>
  </si>
  <si>
    <t>Cultural Syndrome</t>
  </si>
  <si>
    <t xml:space="preserve">Shared set of beliefs, attitudes, norms, values, and behaviors among members of the same culture that are organized around a central theme. Influece display rules. </t>
  </si>
  <si>
    <t>Impression Management</t>
  </si>
  <si>
    <t xml:space="preserve">Attempt to influence how others perceive us. Also called Self-Presentation. </t>
  </si>
  <si>
    <t>Dramaturgical Approach</t>
  </si>
  <si>
    <t>Authentic Self</t>
  </si>
  <si>
    <t>Who we actually are, both positive and negative.</t>
  </si>
  <si>
    <t>Ideal Self</t>
  </si>
  <si>
    <t>Who we would like to be under ideal circumstances.</t>
  </si>
  <si>
    <t>Tactical Self</t>
  </si>
  <si>
    <r>
      <rPr>
        <color rgb="FF000000"/>
      </rPr>
      <t xml:space="preserve">Who we market ourselves to be when we adhere to others' expectations of us. 
</t>
    </r>
    <r>
      <rPr>
        <i/>
        <color rgb="FF000000"/>
      </rPr>
      <t>similar to the Ought Self.</t>
    </r>
  </si>
  <si>
    <t>Self-Disclosure</t>
  </si>
  <si>
    <t>Impression management strategy.
Giving information about oneself to establish an identity</t>
  </si>
  <si>
    <t>Managing Appearances</t>
  </si>
  <si>
    <t>Impression management strategy.
Using props, appearance, emotional expression, or associations with others to create a positive image.</t>
  </si>
  <si>
    <t>Ingratiation</t>
  </si>
  <si>
    <r>
      <rPr>
        <color rgb="FF000000"/>
      </rPr>
      <t xml:space="preserve">Impression management strategy.
Using flattery or conforming to expectations to win someone over.
</t>
    </r>
    <r>
      <rPr>
        <i/>
        <color rgb="FF000000"/>
      </rPr>
      <t>(e.g. "sweet talking")</t>
    </r>
  </si>
  <si>
    <t>Aligning Actions</t>
  </si>
  <si>
    <r>
      <rPr>
        <color rgb="FF000000"/>
      </rPr>
      <t xml:space="preserve">Impression management strategy.
Making questionable behavior acceptable through excuses.
</t>
    </r>
    <r>
      <rPr>
        <i/>
        <color rgb="FF000000"/>
      </rPr>
      <t>(e.g. providing an excuse for a poor performance or laughing off an inappropriate comment as a joke)</t>
    </r>
  </si>
  <si>
    <t>Alter-Casting</t>
  </si>
  <si>
    <r>
      <rPr>
        <color rgb="FF000000"/>
      </rPr>
      <t xml:space="preserve">Impression management strategy.
Imposing an identity onto another person. 
</t>
    </r>
    <r>
      <rPr>
        <i/>
        <color rgb="FF000000"/>
      </rPr>
      <t>(e.g. when a friend says to you "a good friend would let me borrow his bike". This imposes the identity of a "bad friend" upon you if you don't lend him your bike.)</t>
    </r>
  </si>
  <si>
    <t xml:space="preserve">Erving Goffman's description of impression management through the use of the metaphor that individuals are actors in a theatrical performance and creating images for themselves in various situations. </t>
  </si>
  <si>
    <t>Front Stage Self</t>
  </si>
  <si>
    <t>Actor is in front of the audience, performing according to the setting, role, and script in order to conform to the image he wants others to see.</t>
  </si>
  <si>
    <t>Back Stage Self</t>
  </si>
  <si>
    <t>Actor is not being observed and he is free to act in ways that may not be congruent with his desired public image.</t>
  </si>
  <si>
    <t>Social Thinking</t>
  </si>
  <si>
    <t>Social Behavior</t>
  </si>
  <si>
    <t>Aggression</t>
  </si>
  <si>
    <t>Ventromedial hypothalamus</t>
  </si>
  <si>
    <r>
      <rPr>
        <color rgb="FF000000"/>
      </rPr>
      <t xml:space="preserve">The nucleus of the hypothalamus;  responsible for feelings of fullness </t>
    </r>
    <r>
      <rPr>
        <i/>
        <color rgb="FF000000"/>
      </rPr>
      <t>(e.g. if you damage a rat’s ventromedial hypothalamus, the rat would eat excessive amounts of food to the point of severe obesity because it would never feel full)</t>
    </r>
  </si>
  <si>
    <t>Lateral hypothalamus</t>
  </si>
  <si>
    <t>Stereotypes, Prejudice, and Discrimination</t>
  </si>
  <si>
    <t>Stereotype</t>
  </si>
  <si>
    <t>thought</t>
  </si>
  <si>
    <t>Prejudice</t>
  </si>
  <si>
    <t>behavior</t>
  </si>
  <si>
    <t>Discrimination</t>
  </si>
  <si>
    <t>action</t>
  </si>
  <si>
    <t>Social Structure &amp; Demographics</t>
  </si>
  <si>
    <t>Sociological Theories</t>
  </si>
  <si>
    <t>Functionalism</t>
  </si>
  <si>
    <r>
      <rPr>
        <color rgb="FF000000"/>
      </rPr>
      <t xml:space="preserve">theoretical framework that explains </t>
    </r>
    <r>
      <rPr>
        <i/>
        <color rgb="FF0000FF"/>
        <u/>
      </rPr>
      <t>how components of society fit together to create a cohesive</t>
    </r>
    <r>
      <rPr>
        <color rgb="FF0000FF"/>
        <u/>
      </rPr>
      <t xml:space="preserve"> </t>
    </r>
    <r>
      <rPr>
        <i/>
        <color rgb="FF0000FF"/>
        <u/>
      </rPr>
      <t>whole</t>
    </r>
    <r>
      <rPr>
        <i/>
        <color rgb="FF000000"/>
      </rPr>
      <t xml:space="preserve"> (e.g.</t>
    </r>
    <r>
      <rPr>
        <i/>
        <color rgb="FF0000FF"/>
      </rPr>
      <t xml:space="preserve"> views society as if it's a living organism</t>
    </r>
    <r>
      <rPr>
        <i/>
        <color rgb="FF000000"/>
      </rPr>
      <t>, and as such, if society is to function smoothly, its parts and systems must work together in harmony. When all the parts of society fulfill their functions, society is in a normal state. If they do not fulfill their functions, society is in an abnormal or pathologic state)</t>
    </r>
  </si>
  <si>
    <t>Functions</t>
  </si>
  <si>
    <r>
      <rPr>
        <color rgb="FF000000"/>
      </rPr>
      <t xml:space="preserve">according to Functional theorists, they are the </t>
    </r>
    <r>
      <rPr>
        <i/>
        <color rgb="FF000000"/>
      </rPr>
      <t>beneficial</t>
    </r>
    <r>
      <rPr>
        <color rgb="FF000000"/>
      </rPr>
      <t xml:space="preserve"> consequences of people's actions</t>
    </r>
  </si>
  <si>
    <t>Dysfuntions</t>
  </si>
  <si>
    <r>
      <rPr>
        <color rgb="FF000000"/>
      </rPr>
      <t>according to Functional theorists, they are the</t>
    </r>
    <r>
      <rPr>
        <i/>
        <color rgb="FF000000"/>
      </rPr>
      <t xml:space="preserve"> harmful</t>
    </r>
    <r>
      <rPr>
        <color rgb="FF000000"/>
      </rPr>
      <t xml:space="preserve"> consequences of people's actions because they undermine a social system's equilibrium</t>
    </r>
  </si>
  <si>
    <t>Manifest Function</t>
  </si>
  <si>
    <r>
      <rPr>
        <i/>
        <color rgb="FF000000"/>
        <u/>
      </rPr>
      <t>intended</t>
    </r>
    <r>
      <rPr>
        <color rgb="FF000000"/>
      </rPr>
      <t xml:space="preserve"> actions that benefits society </t>
    </r>
    <r>
      <rPr>
        <i/>
        <color rgb="FF000000"/>
      </rPr>
      <t xml:space="preserve">(e.g. the intended purpose of institutions like schools is to educate students on subjects such as math, history, and science) </t>
    </r>
  </si>
  <si>
    <t>Latent Function</t>
  </si>
  <si>
    <r>
      <rPr>
        <i/>
        <color rgb="FF000000"/>
        <u/>
      </rPr>
      <t>unintended</t>
    </r>
    <r>
      <rPr>
        <i val="0"/>
        <color rgb="FF000000"/>
      </rPr>
      <t xml:space="preserve"> positive conssequences on other parts of society that result from manifest functions </t>
    </r>
    <r>
      <rPr>
        <i/>
        <color rgb="FF000000"/>
      </rPr>
      <t>(e.g. an unstated or unrecognized latent function of schools is that it creates stronger interpersonal bonds among students and provide a sense of identity for an individual, this is known as the "hidden curriculum" of education)</t>
    </r>
  </si>
  <si>
    <t>Functionalism
Hidden Curriculum</t>
  </si>
  <si>
    <t>Conflict Theory</t>
  </si>
  <si>
    <r>
      <rPr>
        <color rgb="FF000000"/>
      </rPr>
      <t>theoretical framework that emphasizes</t>
    </r>
    <r>
      <rPr>
        <color rgb="FF0000FF"/>
        <u/>
      </rPr>
      <t xml:space="preserve"> </t>
    </r>
    <r>
      <rPr>
        <i/>
        <color rgb="FF0000FF"/>
        <u/>
      </rPr>
      <t>the role of power</t>
    </r>
    <r>
      <rPr>
        <color rgb="FF0000FF"/>
        <u/>
      </rPr>
      <t xml:space="preserve"> </t>
    </r>
    <r>
      <rPr>
        <i/>
        <color rgb="FF0000FF"/>
        <u/>
      </rPr>
      <t>differentials</t>
    </r>
    <r>
      <rPr>
        <color rgb="FF0000FF"/>
        <u/>
      </rPr>
      <t xml:space="preserve"> </t>
    </r>
    <r>
      <rPr>
        <color rgb="FF000000"/>
      </rPr>
      <t xml:space="preserve">in producing social order and how these differentials contribute to the maintainence of social order; these power differentials can lead to the dominance of a particular group if it successfully outcompetes other groups for economic, political, and social resources </t>
    </r>
    <r>
      <rPr>
        <i/>
        <color rgb="FF000000"/>
      </rPr>
      <t>(e.g the stronger gorup rules the weaker group and creates the rules; demonstrated when 10-year olds "rule" the playground and control the younger and weaker 6-year olds)</t>
    </r>
  </si>
  <si>
    <t>Karl Marx</t>
  </si>
  <si>
    <t>Symbolic Interactionism</t>
  </si>
  <si>
    <r>
      <rPr>
        <color rgb="FF000000"/>
      </rPr>
      <t xml:space="preserve">theoretial framework that studies </t>
    </r>
    <r>
      <rPr>
        <i/>
        <color rgb="FF0000FF"/>
        <u/>
      </rPr>
      <t xml:space="preserve">social interaction and communication </t>
    </r>
    <r>
      <rPr>
        <i/>
        <color rgb="FF000000"/>
      </rPr>
      <t>through a shared understanding of words, gestures, and other symbols (e.g. sign language, "thumbs-up", "the middle finger", facial expressions, hugs, body language)</t>
    </r>
  </si>
  <si>
    <t>Social Constructionism</t>
  </si>
  <si>
    <r>
      <rPr>
        <color rgb="FF000000"/>
      </rPr>
      <t xml:space="preserve">theoretical framework that uncovers the ways in which individuals and groups </t>
    </r>
    <r>
      <rPr>
        <i/>
        <color rgb="FF0000FF"/>
        <u/>
      </rPr>
      <t>construct/create their own perceived social norms</t>
    </r>
    <r>
      <rPr>
        <color rgb="FF000000"/>
      </rPr>
      <t xml:space="preserve">; can be applied intangible concepts such as how a society defines </t>
    </r>
    <r>
      <rPr>
        <i/>
        <color rgb="FF000000"/>
      </rPr>
      <t>honor</t>
    </r>
    <r>
      <rPr>
        <color rgb="FF000000"/>
      </rPr>
      <t xml:space="preserve"> and </t>
    </r>
    <r>
      <rPr>
        <i/>
        <color rgb="FF000000"/>
      </rPr>
      <t>justice</t>
    </r>
    <r>
      <rPr>
        <color rgb="FF000000"/>
      </rPr>
      <t xml:space="preserve"> is dependent on the interactions and decisions of individuals within that particualr society. Notably, because these concepts depend on society itself, they are subject to change as social norms and opinions develop over time </t>
    </r>
    <r>
      <rPr>
        <i/>
        <color rgb="FF000000"/>
      </rPr>
      <t>(e.g. a $100 bill does not inherently have significant value by itself. It is only because we as a society attach it with a value that it can be traded for goods and services; other examples of social constructs include work ethic, acceptable dress, and gender roles)</t>
    </r>
  </si>
  <si>
    <t>Social Norms</t>
  </si>
  <si>
    <t>Rational Choice Theory</t>
  </si>
  <si>
    <r>
      <rPr>
        <color rgb="FF000000"/>
      </rPr>
      <t xml:space="preserve">focuses on </t>
    </r>
    <r>
      <rPr>
        <i/>
        <color rgb="FF000000"/>
      </rPr>
      <t>decicion-making in an individual</t>
    </r>
    <r>
      <rPr>
        <color rgb="FF000000"/>
      </rPr>
      <t xml:space="preserve"> and attempts to reduce this process to a careful consideration of benefits and harms to the individual; in this theory, an individual carefully considers all of the possible rewards and punishments of each </t>
    </r>
    <r>
      <rPr>
        <i/>
        <color rgb="FF000000"/>
      </rPr>
      <t>social action</t>
    </r>
    <r>
      <rPr>
        <color rgb="FF000000"/>
      </rPr>
      <t xml:space="preserve"> and chooses the option that has the </t>
    </r>
    <r>
      <rPr>
        <b/>
        <color rgb="FF000000"/>
      </rPr>
      <t>highest benefit-to-harm ratio</t>
    </r>
    <r>
      <rPr>
        <color rgb="FF000000"/>
      </rPr>
      <t xml:space="preserve"> </t>
    </r>
    <r>
      <rPr>
        <i/>
        <color rgb="FF000000"/>
      </rPr>
      <t xml:space="preserve">(e.g. making a mental pros and cons list before deciding what to spend your money on).
</t>
    </r>
    <r>
      <rPr>
        <color rgb="FF000000"/>
      </rPr>
      <t xml:space="preserve">This theory is contradicted by the concept of </t>
    </r>
    <r>
      <rPr>
        <i/>
        <color rgb="FF000000"/>
      </rPr>
      <t>altruism.</t>
    </r>
  </si>
  <si>
    <t>Operant Conditioning
Exchange Theory
Altruism</t>
  </si>
  <si>
    <t>Exchange Theory</t>
  </si>
  <si>
    <r>
      <rPr>
        <color rgb="FF000000"/>
      </rPr>
      <t xml:space="preserve">an extension of the rational choice theory </t>
    </r>
    <r>
      <rPr>
        <b/>
        <i/>
        <color rgb="FF000000"/>
      </rPr>
      <t>but applied to social interaction</t>
    </r>
    <r>
      <rPr>
        <b/>
        <color rgb="FF000000"/>
      </rPr>
      <t>.</t>
    </r>
    <r>
      <rPr>
        <color rgb="FF000000"/>
      </rPr>
      <t xml:space="preserve">
posits that an individual will carry out certain behaviors because of anticipated rewards and will avoid certain behaviors because of anticipated punishments </t>
    </r>
    <r>
      <rPr>
        <i/>
        <color rgb="FF000000"/>
      </rPr>
      <t>(e.g. a behavior that is met with approval by others will be reinforced and its continuation will be encouraged; conversely, behaviors that are met with disapproval by others or punishment will be discouraged)</t>
    </r>
  </si>
  <si>
    <t>Operant Conditioning
Rational Choice Theory
Social Interaction</t>
  </si>
  <si>
    <t>Feminist Theory</t>
  </si>
  <si>
    <t>attempts to explain social inequalities that exist on the basis of gender; focuses on the subordination of women through social structures and institutional discrimination</t>
  </si>
  <si>
    <t>Gender Roles
Social Inequality</t>
  </si>
  <si>
    <t>Glass Ceiling</t>
  </si>
  <si>
    <t>the phenomenon that explains how women are less frequently promoted in the workpalce and may have more difficulty attaining top-level administrative positions within a company</t>
  </si>
  <si>
    <t>Material Culture</t>
  </si>
  <si>
    <t>includes the physical items one associaties with a given society, such as artifacts, artwork, emblems, clothing, jewelry, foods, buildings, and tools; often visibile during ceremonies, such as birthdays, weddings, and funerals. Examples of American material culture include barbecue, baseball, rock &amp; roll, and the American flag.</t>
  </si>
  <si>
    <t>Symbolic Culture</t>
  </si>
  <si>
    <r>
      <rPr>
        <color rgb="FF000000"/>
      </rPr>
      <t xml:space="preserve">(also called </t>
    </r>
    <r>
      <rPr>
        <i/>
        <color rgb="FF000000"/>
      </rPr>
      <t>nonmaterial culture)</t>
    </r>
    <r>
      <rPr>
        <color rgb="FF000000"/>
      </rPr>
      <t xml:space="preserve"> focuses on the </t>
    </r>
    <r>
      <rPr>
        <i/>
        <color rgb="FF000000"/>
      </rPr>
      <t>ideas</t>
    </r>
    <r>
      <rPr>
        <color rgb="FF000000"/>
      </rPr>
      <t xml:space="preserve"> that represent a group of people; these may be encoded in mottos, songs, or catch-phrases. Examples of American symbolic culture include phrases like </t>
    </r>
    <r>
      <rPr>
        <i/>
        <color rgb="FF000000"/>
      </rPr>
      <t>free enterprise</t>
    </r>
    <r>
      <rPr>
        <color rgb="FF000000"/>
      </rPr>
      <t xml:space="preserve"> and </t>
    </r>
    <r>
      <rPr>
        <i/>
        <color rgb="FF000000"/>
      </rPr>
      <t>life, liberty, and the pursuit of happiness</t>
    </r>
    <r>
      <rPr>
        <color rgb="FF000000"/>
      </rPr>
      <t>.</t>
    </r>
  </si>
  <si>
    <t>Demographics</t>
  </si>
  <si>
    <t>Intersectionality</t>
  </si>
  <si>
    <t xml:space="preserve">the interplay between multiple demographic factors, especially when it leads to discrimination or oppression </t>
  </si>
  <si>
    <t>Race
Ethnicity
Social class</t>
  </si>
  <si>
    <t>Kinsey Scale</t>
  </si>
  <si>
    <r>
      <rPr>
        <color rgb="FF000000"/>
      </rPr>
      <t xml:space="preserve">scores sexuality from a scale of 0-6, with 0 being completely heterosexual and 6 being completely homosexual
Note: a Kinsey Scale score of 3 would equate to bisexuality.
</t>
    </r>
    <r>
      <rPr>
        <i/>
        <color rgb="FF000000"/>
      </rPr>
      <t>(a young man claims to have had sexual relationships with mostly other men, although he occasionally has been attracted to women at times. Thus this man would likely score a 4 or 5 on the KInsey Scale)</t>
    </r>
  </si>
  <si>
    <t>Social Stratification</t>
  </si>
  <si>
    <t>Social Class</t>
  </si>
  <si>
    <t>Environmental Justice</t>
  </si>
  <si>
    <r>
      <rPr>
        <color rgb="FF000000"/>
      </rPr>
      <t xml:space="preserve">the fair treatment and meaningful involvement of all people regardless of race, color, nationality, or income </t>
    </r>
    <r>
      <rPr>
        <i/>
        <color rgb="FF000000"/>
      </rPr>
      <t>with respect to environmental laws and policies</t>
    </r>
    <r>
      <rPr>
        <color rgb="FF000000"/>
      </rPr>
      <t xml:space="preserve">; an example of a clear violation of this would be </t>
    </r>
    <r>
      <rPr>
        <i/>
        <color rgb="FF000000"/>
      </rPr>
      <t>moving an urban factory's toxic waste to a less affluent area of the city, placing the people living in these low-income areas at greater risk</t>
    </r>
  </si>
  <si>
    <t>Fixed/Variable Ratio/Interval</t>
  </si>
  <si>
    <t>dependency ratio</t>
  </si>
  <si>
    <r>
      <rPr>
        <color rgb="FF000000"/>
      </rPr>
      <t xml:space="preserve">a ratio of the number of economically dependent members of the population to the number of economically productive members. The economically dependent are those considered either </t>
    </r>
    <r>
      <rPr>
        <i/>
        <color rgb="FF000000"/>
      </rPr>
      <t xml:space="preserve">too young or too old to work, </t>
    </r>
    <r>
      <rPr>
        <color rgb="FF000000"/>
      </rPr>
      <t>whereas the economically productive are the age-working population (approximately between the ages of 18-65). The dependency ratio can be increased by factors such as an increasing aging population.</t>
    </r>
  </si>
  <si>
    <t>Source Monitoring Error</t>
  </si>
  <si>
    <t>Craving vs. Withdrawal</t>
  </si>
  <si>
    <t>Sleeper Effect</t>
  </si>
  <si>
    <t>the phenomena where persuasive propaganda that you originally disagree with becomes more agreeable over time because over time you forget the context of the propaganda given and accept it because it's in your memory (aka you sleep on it)</t>
  </si>
  <si>
    <t>emotional vs. analytical vs. creative vs. interpersonal intelligence</t>
  </si>
  <si>
    <t>- emotionally intelligent people are self-aware and can delay gratification in the pursuit of long-term rewards, rather than being overtaken by immediate impulses.</t>
  </si>
  <si>
    <t>Fertility Rate</t>
  </si>
  <si>
    <r>
      <rPr>
        <color rgb="FF000000"/>
      </rPr>
      <t xml:space="preserve">is measured as the number of children </t>
    </r>
    <r>
      <rPr>
        <i/>
        <color rgb="FF000000"/>
      </rPr>
      <t>per</t>
    </r>
    <r>
      <rPr>
        <color rgb="FF000000"/>
      </rPr>
      <t xml:space="preserve"> </t>
    </r>
    <r>
      <rPr>
        <i/>
        <color rgb="FF000000"/>
      </rPr>
      <t>woman</t>
    </r>
    <r>
      <rPr>
        <color rgb="FF000000"/>
      </rPr>
      <t xml:space="preserve"> during her lifetime</t>
    </r>
  </si>
  <si>
    <t>Conduction Aphasia</t>
  </si>
  <si>
    <t>the inability of a person to repeat what they hear.  Caused by damage to the Arcuate Fasiculus, which is the connection between Broca’s and Wernicke’s Area</t>
  </si>
  <si>
    <t>Anomic Aphasia</t>
  </si>
  <si>
    <r>
      <t xml:space="preserve">the inability of a person to produce correct words for a topic in which they'd like to speak; aka the inability to NAME something;  ”a” = without,  ”nom” = name; </t>
    </r>
    <r>
      <rPr>
        <i/>
      </rPr>
      <t>(e.g. a girl looking at an orange in front of her can describe that the shape is round and the color is around, but they still have trouble identifying that the object is indeed an orange)</t>
    </r>
  </si>
  <si>
    <t>dysnomia
nominal aphasia
amnesic aphasia</t>
  </si>
  <si>
    <r>
      <rPr/>
      <t xml:space="preserve">the phenomenon by which one concept within a semantic network becoming active </t>
    </r>
    <r>
      <rPr>
        <i/>
      </rPr>
      <t xml:space="preserve">subconsciously </t>
    </r>
    <r>
      <rPr/>
      <t xml:space="preserve">activates related and semantically-linked concepts </t>
    </r>
    <r>
      <rPr>
        <i/>
      </rPr>
      <t>(e.g. a 3-year-old girl trying to remember the name of a fruit, such as apple, is better at recalling it when she is first presented with other red objects, such as a stop sign or a fire truck)</t>
    </r>
  </si>
  <si>
    <t>Sensory Memory</t>
  </si>
  <si>
    <t>Iconic Memory</t>
  </si>
  <si>
    <r>
      <rPr/>
      <t xml:space="preserve">a form of visual sensory memory that fades very quickly and is almost always lost, unless the info is quickly attended to; a partial report of iconic memory is more acurate than the whole-report </t>
    </r>
    <r>
      <rPr>
        <i/>
      </rPr>
      <t>(e.g. your memory of the layout of a word search puzzle; it would be easier to recall a row of the puzzle rather than the whole puzzle)</t>
    </r>
  </si>
  <si>
    <t>Self-Reference Effect</t>
  </si>
  <si>
    <r>
      <rPr/>
      <t xml:space="preserve">the tendency for you to best recall info that you can personally relate to your </t>
    </r>
    <r>
      <rPr>
        <i/>
      </rPr>
      <t>own</t>
    </r>
    <r>
      <rPr/>
      <t xml:space="preserve"> experiences </t>
    </r>
    <r>
      <rPr>
        <i/>
      </rPr>
      <t>(e.g. demonstrated by the "The Real World" Kaplan MCAT paragraphs in the review books)</t>
    </r>
  </si>
  <si>
    <t>Self-Serving Bias</t>
  </si>
  <si>
    <r>
      <rPr/>
      <t xml:space="preserve">the attribution of your </t>
    </r>
    <r>
      <rPr>
        <i/>
      </rPr>
      <t xml:space="preserve">successes </t>
    </r>
    <r>
      <rPr/>
      <t xml:space="preserve">to internal factors... and your </t>
    </r>
    <r>
      <rPr>
        <i/>
      </rPr>
      <t>failures</t>
    </r>
    <r>
      <rPr/>
      <t xml:space="preserve"> to external factors. </t>
    </r>
    <r>
      <rPr>
        <i/>
      </rPr>
      <t>(e.g. "I made a 528 on my MCAT because I'm smart and hard-working." vs, "I made a 490 on the MCAT because the AAMC is stupid and gives an impossible exam)"</t>
    </r>
  </si>
  <si>
    <t>Hindsight Bias</t>
  </si>
  <si>
    <r>
      <rPr/>
      <t xml:space="preserve">the error of seeing past events as more predictable than they actually are; also known as the "I-knew-it-all-along effect" </t>
    </r>
    <r>
      <rPr>
        <i/>
      </rPr>
      <t>(e.g. when Mr. Know It All is wrong:  "well in hindsight I knew this was gonna happen....")</t>
    </r>
  </si>
  <si>
    <t>belief-preserverance</t>
  </si>
  <si>
    <r>
      <rPr/>
      <t xml:space="preserve">a bias that refers to the inability to reject your particular belief, despite evidence to the contrary </t>
    </r>
    <r>
      <rPr>
        <i/>
      </rPr>
      <t>(e.g. believing that your girlfriend is trustworthy even when consistent evidence has shown that she has cheated on you multiple times)</t>
    </r>
  </si>
  <si>
    <t>counter-balancing</t>
  </si>
  <si>
    <r>
      <rPr/>
      <t xml:space="preserve">refers to an experimental precaution where you present stimuli in a </t>
    </r>
    <r>
      <rPr>
        <u/>
      </rPr>
      <t>random order</t>
    </r>
    <r>
      <rPr/>
      <t xml:space="preserve"> in order to </t>
    </r>
    <r>
      <rPr>
        <i/>
      </rPr>
      <t>eliminate the possibility to time effects</t>
    </r>
  </si>
  <si>
    <t>Epidemiology</t>
  </si>
  <si>
    <t>Study Designs</t>
  </si>
  <si>
    <t>Cross-Sectional Study</t>
  </si>
  <si>
    <t>a type of study design where both the exposure and outcome status are taken AT THE SAME TIME</t>
  </si>
  <si>
    <t>- considered a "snapshot" of the population
- Prevalence Ratio</t>
  </si>
  <si>
    <t>Cohort Study</t>
  </si>
  <si>
    <r>
      <rPr/>
      <t xml:space="preserve">a type of study design where the study sample is </t>
    </r>
    <r>
      <rPr>
        <b/>
      </rPr>
      <t xml:space="preserve">recruited based on their Exposure Status </t>
    </r>
    <r>
      <rPr/>
      <t>(yes/no) and then follows the patient over time to see if they developed a certain Outcome/Disease.</t>
    </r>
  </si>
  <si>
    <t>- Relative Risk</t>
  </si>
  <si>
    <t>Case-Control Study</t>
  </si>
  <si>
    <r>
      <rPr/>
      <t xml:space="preserve">a type of study design where the study sample is </t>
    </r>
    <r>
      <rPr>
        <b/>
      </rPr>
      <t xml:space="preserve">recruited based on their Outcome Status </t>
    </r>
    <r>
      <rPr/>
      <t>(yes/no) and then finds out the odds that they were exposed to a certain determinant</t>
    </r>
  </si>
  <si>
    <t>- Odds Ratio</t>
  </si>
  <si>
    <t>Generalizability</t>
  </si>
  <si>
    <r>
      <rPr/>
      <t xml:space="preserve">in studies, it is the </t>
    </r>
    <r>
      <rPr>
        <i/>
      </rPr>
      <t>application</t>
    </r>
    <r>
      <rPr/>
      <t xml:space="preserve"> of the results to either a significantly wider population or across different settings; it basically assess </t>
    </r>
    <r>
      <rPr>
        <i/>
      </rPr>
      <t>how well</t>
    </r>
    <r>
      <rPr/>
      <t xml:space="preserve"> the results of a particular study applies to the general population</t>
    </r>
  </si>
  <si>
    <t>Hawk-Dove Game Theory</t>
  </si>
  <si>
    <t>explains reasons for actions in an environment of pure competition between individuals centered upon the struggle for a limited food resource; it includes:
- altruism
- spite
- cooperation
- selfishness</t>
  </si>
  <si>
    <t>cataplexy</t>
  </si>
  <si>
    <r>
      <rPr/>
      <t xml:space="preserve">a symptom of narcolepsy that invovles a </t>
    </r>
    <r>
      <rPr>
        <i/>
      </rPr>
      <t>loss of muscle control</t>
    </r>
    <r>
      <rPr/>
      <t xml:space="preserve"> and a sudden intrusion of REM sleep during waking hours, usually caused by an emotional trigger</t>
    </r>
  </si>
  <si>
    <t>REM Rebound</t>
  </si>
  <si>
    <t>a symptom that occurs as a result of sleep deprivation that results in an earlier onset and greater duration of REM sleep compared to normal</t>
  </si>
  <si>
    <t>4 Theories of Emotion</t>
  </si>
  <si>
    <t>James-Lange Theory</t>
  </si>
  <si>
    <t>stimulus ---&gt; physiological response ---&gt; emotional response
"I see a ghost. My heart has started to beat fast. I feel threatened because my heart is racing."</t>
  </si>
  <si>
    <t>Cannon-Bard Theory</t>
  </si>
  <si>
    <r>
      <rPr/>
      <t xml:space="preserve">stimulus ---&gt; both physiological  </t>
    </r>
    <r>
      <rPr>
        <b/>
        <sz val="11.0"/>
      </rPr>
      <t>+</t>
    </r>
    <r>
      <rPr>
        <sz val="11.0"/>
      </rPr>
      <t xml:space="preserve"> </t>
    </r>
    <r>
      <rPr/>
      <t xml:space="preserve"> emotional response </t>
    </r>
    <r>
      <rPr>
        <u/>
      </rPr>
      <t>simultaneously</t>
    </r>
    <r>
      <rPr/>
      <t xml:space="preserve"> 
"I see a ghost. My heart is beating fast AND I'm scared AT THE SAME DAMN TIME"
</t>
    </r>
    <r>
      <rPr>
        <i/>
      </rPr>
      <t>(e.g. a person with a severed sympathetic nerve fiber can still feel scared)</t>
    </r>
  </si>
  <si>
    <t>Schachter-Singer Theory</t>
  </si>
  <si>
    <r>
      <rPr/>
      <t xml:space="preserve">stimulus ---&gt; physiological response and </t>
    </r>
    <r>
      <rPr>
        <i/>
      </rPr>
      <t>identifying reason</t>
    </r>
    <r>
      <rPr/>
      <t xml:space="preserve"> of the stimulus ---&gt; emotional response
"I see a ghost. My heart is beating fast. I think to myself, is this situation a stressful situation (appraisal)? If yes, then I must be threatened by the ghost's presence."
•  Thefore, when your heart continues to race and you still feel nervous DESPITE telling yourself that taking the MCAT isn't a stressful situation, this </t>
    </r>
    <r>
      <rPr>
        <i/>
      </rPr>
      <t>contradicts</t>
    </r>
    <r>
      <rPr/>
      <t xml:space="preserve"> the Schachter-Singer Theory.</t>
    </r>
  </si>
  <si>
    <t>Lazarus Theory</t>
  </si>
  <si>
    <t>stimulus ---&gt; cognitive appraisal ----&gt; emotion + physiological response</t>
  </si>
  <si>
    <t>Learning</t>
  </si>
  <si>
    <t>Observational Learning</t>
  </si>
  <si>
    <t>vicarious learning</t>
  </si>
  <si>
    <t>learning by observation</t>
  </si>
  <si>
    <t>observational learning
modeling
mirror neurons</t>
  </si>
  <si>
    <t>Language</t>
  </si>
  <si>
    <t>Components of Language</t>
  </si>
  <si>
    <t>pragmatics</t>
  </si>
  <si>
    <r>
      <rPr/>
      <t xml:space="preserve">in language, refers to the dependence of language on the </t>
    </r>
    <r>
      <rPr>
        <i/>
      </rPr>
      <t>context</t>
    </r>
    <r>
      <rPr/>
      <t xml:space="preserve"> of a situation and pre-existing knowledge; the manner in which we speak may differ depending on the audience and our relationship to that audience </t>
    </r>
    <r>
      <rPr>
        <i/>
      </rPr>
      <t>(e.g. "pardon me, do you mind if I share this seat with you?" vs. "Yo scoot over bud")</t>
    </r>
  </si>
  <si>
    <t>4 Theories of Language Development</t>
  </si>
  <si>
    <r>
      <rPr>
        <b/>
      </rPr>
      <t xml:space="preserve">Linguistic Relativity Hypothesis 
</t>
    </r>
    <r>
      <rPr>
        <b val="0"/>
        <i/>
        <sz val="8.0"/>
      </rPr>
      <t>(also known as the Whorfian Hypothesis)</t>
    </r>
  </si>
  <si>
    <r>
      <rPr/>
      <t xml:space="preserve">suggests that our perception of reality is determined by the content of our language; basically, it is LANGUAGE that affects the way we think, rather than the other way around. </t>
    </r>
    <r>
      <rPr>
        <i/>
      </rPr>
      <t>(e.g. the Inuit tribe's language has many different words for the different types of snow, while English language has very few. Thus, the Inuit culture has a greater understanding of the concept of snow)</t>
    </r>
  </si>
  <si>
    <t>Whorfian Hypothesis</t>
  </si>
  <si>
    <t>Nativist Theory</t>
  </si>
  <si>
    <r>
      <rPr/>
      <t xml:space="preserve">emphasizes the </t>
    </r>
    <r>
      <rPr>
        <i/>
      </rPr>
      <t>innate</t>
    </r>
    <r>
      <rPr/>
      <t xml:space="preserve"> capacity to learn a language; language is ingrained in us </t>
    </r>
    <r>
      <rPr>
        <i/>
      </rPr>
      <t>(e.g. deaf children form different cultures can still spontaneously create a system of signs for communication when brought together, indicating that their culture and environment did not play a role)</t>
    </r>
  </si>
  <si>
    <t>nature</t>
  </si>
  <si>
    <t>Learning Theory</t>
  </si>
  <si>
    <r>
      <rPr/>
      <t xml:space="preserve">emphasizes </t>
    </r>
    <r>
      <rPr>
        <i/>
      </rPr>
      <t xml:space="preserve">operant conditioning </t>
    </r>
    <r>
      <rPr/>
      <t xml:space="preserve">in that all children have the </t>
    </r>
    <r>
      <rPr>
        <i/>
      </rPr>
      <t xml:space="preserve">capacity </t>
    </r>
    <r>
      <rPr/>
      <t xml:space="preserve">to learn any language, BUT they only acquire the language that their parents or environment reinforce </t>
    </r>
    <r>
      <rPr>
        <i/>
      </rPr>
      <t>(e.g. although all children could learn proper english, children in less afluent areas speak with slang and improper grammer because they adopt it from their surroundings)</t>
    </r>
  </si>
  <si>
    <t>nurture
operant conditioning</t>
  </si>
  <si>
    <t>Social Interactionist Theory</t>
  </si>
  <si>
    <r>
      <rPr/>
      <t xml:space="preserve">acknowledges both the social and biological processes of language acquisition </t>
    </r>
    <r>
      <rPr>
        <i/>
      </rPr>
      <t>(e.g. language is learned by both biological and social factors)</t>
    </r>
  </si>
  <si>
    <t>nature + nurture</t>
  </si>
  <si>
    <t>Formation of Identity</t>
  </si>
  <si>
    <t>Cultural and Biosocial Development</t>
  </si>
  <si>
    <t>Zone of Proximal Development</t>
  </si>
  <si>
    <r>
      <rPr/>
      <t xml:space="preserve">concept coined by Vygotzky that refers to the skills and abilities that have not yet fully developed but are in the process of development. Gaining these skills requires the help of a </t>
    </r>
    <r>
      <rPr>
        <b/>
      </rPr>
      <t>more-knowledgable other</t>
    </r>
    <r>
      <rPr/>
      <t xml:space="preserve">, typically a parent or adult </t>
    </r>
    <r>
      <rPr>
        <i/>
      </rPr>
      <t>(e.g. a child may struggle to ride a bicycle on her own, but with the help and guidance of a parent she may be successful. Thus according to Vygotzky, this skill is currently within the child's zone of proximal development)</t>
    </r>
  </si>
  <si>
    <t>Lev Vygotsky
"More-Knowledgable Other"</t>
  </si>
  <si>
    <t>3 Theories of Motivation</t>
  </si>
  <si>
    <t>Instinct Theory</t>
  </si>
  <si>
    <r>
      <rPr/>
      <t xml:space="preserve">states that people perform certain behaviors because of instincts that are evolutionary programmed </t>
    </r>
    <r>
      <rPr>
        <i/>
      </rPr>
      <t>(e.g. ducks migrating for the winter; bears hibernating)</t>
    </r>
  </si>
  <si>
    <t>Arousal Theory</t>
  </si>
  <si>
    <r>
      <rPr/>
      <t>states that people perform actions in order to maintain arousal at an optimal (medium) level,</t>
    </r>
    <r>
      <rPr>
        <i/>
      </rPr>
      <t xml:space="preserve"> summarized by the Yerkes-Dodson Law</t>
    </r>
  </si>
  <si>
    <t>Yerkes-Dodson Law
social faciliation</t>
  </si>
  <si>
    <t>Drive Reduction Theory</t>
  </si>
  <si>
    <r>
      <rPr/>
      <t xml:space="preserve">states that </t>
    </r>
    <r>
      <rPr>
        <i/>
      </rPr>
      <t>motivation</t>
    </r>
    <r>
      <rPr/>
      <t xml:space="preserve"> arises from the desire to eliminate uncomfortable internal states of tension </t>
    </r>
    <r>
      <rPr>
        <i/>
      </rPr>
      <t>(e.g. my motivation for getting up and walking to the vending machine stemmed from my internal drive to reduce my thirstiness)</t>
    </r>
  </si>
  <si>
    <t>Anomie</t>
  </si>
  <si>
    <r>
      <rPr/>
      <t xml:space="preserve">a state of </t>
    </r>
    <r>
      <rPr>
        <i/>
      </rPr>
      <t>normlessness</t>
    </r>
    <r>
      <rPr/>
      <t>; anomic conditions erode social solidarity by means of excessive individualsm, social inequality, and isolation</t>
    </r>
  </si>
  <si>
    <t>Consciousness-Altering Drugs</t>
  </si>
  <si>
    <t>Alcohol</t>
  </si>
  <si>
    <t>Wernicke-Korsakoff Syndrome</t>
  </si>
  <si>
    <r>
      <rPr/>
      <t xml:space="preserve">a brain disorder that results from </t>
    </r>
    <r>
      <rPr>
        <u/>
      </rPr>
      <t>long-term alcohol abuse</t>
    </r>
    <r>
      <rPr/>
      <t xml:space="preserve"> that leads to a </t>
    </r>
    <r>
      <rPr>
        <u/>
      </rPr>
      <t>deficiency in vitamin B</t>
    </r>
    <r>
      <rPr>
        <sz val="8.0"/>
        <u/>
      </rPr>
      <t>1</t>
    </r>
    <r>
      <rPr/>
      <t xml:space="preserve"> and is characterized by severe memory impairment with changes in mental status and loss of motor skills</t>
    </r>
  </si>
  <si>
    <t>Memory loss / dementia
Alcoholism</t>
  </si>
  <si>
    <t>Alcohol myopia</t>
  </si>
  <si>
    <r>
      <rPr/>
      <t xml:space="preserve">the inability to think logically about consequences and possible outcomes of one's actions due to alcohol intoxication </t>
    </r>
    <r>
      <rPr>
        <i/>
      </rPr>
      <t>(e.g. "drunk texting" your ex; jumping down a staircase when drunk rather than down because you aren't forseeing the possibilty of a bad landing)</t>
    </r>
  </si>
  <si>
    <t>GABA</t>
  </si>
  <si>
    <t>causes hyperpolarization (inhibitory neurotransmitter)</t>
  </si>
  <si>
    <t>Signal Detection Theory</t>
  </si>
  <si>
    <r>
      <rPr/>
      <t xml:space="preserve">a theory of perception in which </t>
    </r>
    <r>
      <rPr>
        <i/>
      </rPr>
      <t xml:space="preserve">internal (psychological) </t>
    </r>
    <r>
      <rPr/>
      <t xml:space="preserve">and </t>
    </r>
    <r>
      <rPr>
        <i/>
      </rPr>
      <t>external</t>
    </r>
    <r>
      <rPr/>
      <t xml:space="preserve"> </t>
    </r>
    <r>
      <rPr>
        <i/>
      </rPr>
      <t xml:space="preserve">(environmental) </t>
    </r>
    <r>
      <rPr/>
      <t>context BOTH play a role in how you perceive something</t>
    </r>
  </si>
  <si>
    <t>Trait Theory</t>
  </si>
  <si>
    <t>states that personality traits describe overall personality and describe it as a pattern of behavior</t>
  </si>
  <si>
    <t>Paraphilic Disorders</t>
  </si>
  <si>
    <t>getting turned on by weird shit (abnormal fetishes, like getting aroused by pain, pedophilia, etc.)</t>
  </si>
  <si>
    <t>Compliance</t>
  </si>
  <si>
    <t>Foot-In-The-Door Phenomenon</t>
  </si>
  <si>
    <r>
      <rPr/>
      <t xml:space="preserve">explains that you are more likely to be persuaded to perform a big task for someone when asked to perform a small task FIRST
</t>
    </r>
    <r>
      <rPr>
        <i/>
        <u/>
      </rPr>
      <t xml:space="preserve">ex: if getting a random girl's phone number is considered a large task then:
</t>
    </r>
    <r>
      <rPr>
        <b/>
        <i/>
      </rPr>
      <t>without foot-in-door technique</t>
    </r>
    <r>
      <rPr>
        <i/>
      </rPr>
      <t xml:space="preserve">: </t>
    </r>
    <r>
      <rPr>
        <i/>
        <color rgb="FF073763"/>
      </rPr>
      <t xml:space="preserve">"hey can I get your phone number?" </t>
    </r>
    <r>
      <rPr>
        <i/>
        <color rgb="FFA64D79"/>
      </rPr>
      <t>"no"</t>
    </r>
    <r>
      <rPr>
        <i/>
      </rPr>
      <t xml:space="preserve">
</t>
    </r>
    <r>
      <rPr>
        <b/>
        <i/>
      </rPr>
      <t>with foot-in-door technique</t>
    </r>
    <r>
      <rPr>
        <i/>
      </rPr>
      <t xml:space="preserve">:  </t>
    </r>
    <r>
      <rPr>
        <i/>
        <color rgb="FF073763"/>
      </rPr>
      <t>"would you like to go out for coffee?"</t>
    </r>
    <r>
      <rPr>
        <i/>
      </rPr>
      <t xml:space="preserve"> </t>
    </r>
    <r>
      <rPr>
        <i/>
        <color rgb="FFA64D79"/>
      </rPr>
      <t xml:space="preserve">"okay" </t>
    </r>
    <r>
      <rPr>
        <i/>
        <color rgb="FF073763"/>
      </rPr>
      <t>"sounds like a plan, can I get your number first?"</t>
    </r>
    <r>
      <rPr>
        <i/>
      </rPr>
      <t xml:space="preserve"> </t>
    </r>
    <r>
      <rPr>
        <i/>
        <color rgb="FFA64D79"/>
      </rPr>
      <t>"sure"</t>
    </r>
  </si>
  <si>
    <t>Door-In-The-Face Phenomenon</t>
  </si>
  <si>
    <r>
      <rPr/>
      <t xml:space="preserve">opposite of Foot-In-The-Door Phenomenon; large favor is asked first, and then smaller favor second
</t>
    </r>
    <r>
      <rPr>
        <i/>
      </rPr>
      <t>hey mom, can I have a new car?
"no."
well then can I have 5 bucks?
"okay fine.."</t>
    </r>
  </si>
  <si>
    <r>
      <rPr>
        <b val="0"/>
      </rPr>
      <t xml:space="preserve">Spearman's </t>
    </r>
    <r>
      <rPr>
        <b/>
      </rPr>
      <t>Theory of General Intelligence</t>
    </r>
  </si>
  <si>
    <r>
      <rPr/>
      <t xml:space="preserve">there is one general intelligence called a </t>
    </r>
    <r>
      <rPr>
        <b/>
      </rPr>
      <t xml:space="preserve">g-factor </t>
    </r>
    <r>
      <rPr/>
      <t>that people have.  This theory is HIGHLY supported by research evidence because people who tend to excel in one area (like reading), also tend to do well in other areas (like math).</t>
    </r>
  </si>
  <si>
    <t>Charles Spearman
• g-factor</t>
  </si>
  <si>
    <t xml:space="preserve">Strong </t>
  </si>
  <si>
    <r>
      <rPr>
        <b val="0"/>
      </rPr>
      <t>L.L. Thurnstone's</t>
    </r>
    <r>
      <rPr>
        <b/>
      </rPr>
      <t xml:space="preserve"> Theory of Primary Mental Abilities</t>
    </r>
  </si>
  <si>
    <t>7 factor theory of intelligence; factors all depend on each other</t>
  </si>
  <si>
    <t>L.L. Thurnstone</t>
  </si>
  <si>
    <r>
      <rPr>
        <b val="0"/>
      </rPr>
      <t xml:space="preserve">Garner's </t>
    </r>
    <r>
      <rPr>
        <b/>
      </rPr>
      <t>Theory of Multiple Intelligence</t>
    </r>
  </si>
  <si>
    <t>7-9 INDEPENDENT intelligences (they do NOT affect one another)</t>
  </si>
  <si>
    <t>Howard Gardner</t>
  </si>
  <si>
    <r>
      <rPr>
        <b val="0"/>
      </rPr>
      <t>Sternberg's</t>
    </r>
    <r>
      <rPr>
        <b/>
      </rPr>
      <t xml:space="preserve"> Triarchic Theory of Intelligence</t>
    </r>
  </si>
  <si>
    <t>3 independent intelligences that lead to real world success:
• analytical intelligence
• practical intelligence
• creative intelligence</t>
  </si>
  <si>
    <t>Robert Sternberg</t>
  </si>
  <si>
    <t>Associated names to know:</t>
  </si>
  <si>
    <t>Theory:</t>
  </si>
  <si>
    <r>
      <rPr>
        <b/>
        <color rgb="FFFFFFFF"/>
      </rPr>
      <t xml:space="preserve">applied to </t>
    </r>
    <r>
      <rPr>
        <b/>
        <color rgb="FFFFFFFF"/>
        <sz val="13.0"/>
      </rPr>
      <t>Language</t>
    </r>
  </si>
  <si>
    <r>
      <rPr>
        <b/>
        <color rgb="FFFFFFFF"/>
      </rPr>
      <t xml:space="preserve">applied to </t>
    </r>
    <r>
      <rPr>
        <b/>
        <color rgb="FFFFFFFF"/>
        <sz val="13.0"/>
      </rPr>
      <t>Behavior</t>
    </r>
    <r>
      <rPr>
        <b/>
        <color rgb="FFFFFFFF"/>
      </rPr>
      <t>:</t>
    </r>
  </si>
  <si>
    <r>
      <rPr>
        <b/>
        <color rgb="FFFFFFFF"/>
      </rPr>
      <t xml:space="preserve">applied to </t>
    </r>
    <r>
      <rPr>
        <b/>
        <color rgb="FFFFFFFF"/>
        <sz val="13.0"/>
      </rPr>
      <t>Personality</t>
    </r>
    <r>
      <rPr>
        <b/>
        <color rgb="FFFFFFFF"/>
      </rPr>
      <t>:</t>
    </r>
  </si>
  <si>
    <r>
      <rPr>
        <b/>
        <color rgb="FFFFFFFF"/>
      </rPr>
      <t xml:space="preserve">applied to </t>
    </r>
    <r>
      <rPr>
        <b/>
        <color rgb="FFFFFFFF"/>
        <sz val="13.0"/>
      </rPr>
      <t>Attitudes</t>
    </r>
    <r>
      <rPr>
        <b/>
        <color rgb="FFFFFFFF"/>
      </rPr>
      <t>:</t>
    </r>
  </si>
  <si>
    <r>
      <rPr>
        <b/>
        <color rgb="FFFFFFFF"/>
      </rPr>
      <t xml:space="preserve">applied to </t>
    </r>
    <r>
      <rPr>
        <b/>
        <color rgb="FFFFFFFF"/>
        <sz val="13.0"/>
      </rPr>
      <t>Society</t>
    </r>
    <r>
      <rPr>
        <b/>
        <color rgb="FFFFFFFF"/>
      </rPr>
      <t>:</t>
    </r>
  </si>
  <si>
    <r>
      <rPr>
        <b/>
        <color rgb="FFFFFFFF"/>
      </rPr>
      <t xml:space="preserve">applied to </t>
    </r>
    <r>
      <rPr>
        <b/>
        <color rgb="FFFFFFFF"/>
        <sz val="13.0"/>
      </rPr>
      <t>Dreams</t>
    </r>
    <r>
      <rPr>
        <b/>
        <color rgb="FFFFFFFF"/>
      </rPr>
      <t>:</t>
    </r>
  </si>
  <si>
    <t>Overarching Focus:</t>
  </si>
  <si>
    <t>Functional Theory</t>
  </si>
  <si>
    <r>
      <rPr>
        <sz val="10.0"/>
      </rPr>
      <t xml:space="preserve">Attitudes serve four </t>
    </r>
    <r>
      <rPr>
        <b/>
        <sz val="10.0"/>
      </rPr>
      <t>functions</t>
    </r>
    <r>
      <rPr>
        <sz val="10.0"/>
      </rPr>
      <t xml:space="preserve">:
• Knowledge
• ego expression
• adaptation
• ego defense. </t>
    </r>
  </si>
  <si>
    <t>Deviance from norms is necessary to establish firm boundaries within a society, promote unity, or even social change.</t>
  </si>
  <si>
    <t xml:space="preserve">views parts of psychology/sociology like a human body:  when indiviudal parts work cohesively together, the total whole is in equilibrium and harmony. </t>
  </si>
  <si>
    <t>• Noam Chomsky</t>
  </si>
  <si>
    <t>Biological Theory</t>
  </si>
  <si>
    <r>
      <rPr>
        <sz val="10.0"/>
      </rPr>
      <t xml:space="preserve">Language is innate. Born with </t>
    </r>
    <r>
      <rPr>
        <b/>
        <color rgb="FFFF0000"/>
        <sz val="10.0"/>
      </rPr>
      <t xml:space="preserve">Language Acquisition Device </t>
    </r>
    <r>
      <rPr>
        <b/>
        <sz val="10.0"/>
      </rPr>
      <t xml:space="preserve">(LAD) </t>
    </r>
    <r>
      <rPr>
        <sz val="10.0"/>
      </rPr>
      <t>that is active during the "</t>
    </r>
    <r>
      <rPr>
        <b/>
        <color rgb="FFFF0000"/>
        <sz val="10.0"/>
      </rPr>
      <t>critical period</t>
    </r>
    <r>
      <rPr>
        <sz val="10.0"/>
      </rPr>
      <t xml:space="preserve">" from birth to age 8-9 years old. LAD specializes for your language once you start using it. States that all languages share a universal grammar with basic elements like nouns, verbs, adjectives, etc. 
</t>
    </r>
    <r>
      <rPr>
        <b/>
        <sz val="10.0"/>
      </rPr>
      <t>• Nativist theory of language:</t>
    </r>
    <r>
      <rPr>
        <sz val="10.0"/>
      </rPr>
      <t xml:space="preserve"> language is innate</t>
    </r>
  </si>
  <si>
    <t>You act like your parents because you have the same genes as them</t>
  </si>
  <si>
    <t>Personality traits are related to genes and genetics.</t>
  </si>
  <si>
    <t>You adopt your attitudes about things from your parents.</t>
  </si>
  <si>
    <t>Dreams act as threat simulation to help you prepare for real world dangers and possibilities. Dreams act as simulations to help you to problem solve</t>
  </si>
  <si>
    <r>
      <rPr>
        <i/>
        <sz val="10.0"/>
      </rPr>
      <t xml:space="preserve">• genetics
• evolution
(associated with </t>
    </r>
    <r>
      <rPr>
        <b/>
        <i/>
        <sz val="10.0"/>
      </rPr>
      <t>NATURE</t>
    </r>
    <r>
      <rPr>
        <i/>
        <sz val="10.0"/>
      </rPr>
      <t>)</t>
    </r>
  </si>
  <si>
    <t>• B.F. Skinner
• Ivan Pavlov
• Albert Bandura</t>
  </si>
  <si>
    <t>Behavioral Theory</t>
  </si>
  <si>
    <r>
      <rPr>
        <sz val="10.0"/>
      </rPr>
      <t xml:space="preserve">AKA "Learning Theory". Children aren't born with anything, they only acquire language through </t>
    </r>
    <r>
      <rPr>
        <color rgb="FFFF0000"/>
        <sz val="10.0"/>
      </rPr>
      <t>Operant Conditioning</t>
    </r>
    <r>
      <rPr>
        <sz val="10.0"/>
      </rPr>
      <t>. Reinforcement comes from parent's smiling and excitement when baby says "Mama"</t>
    </r>
  </si>
  <si>
    <t>Operant Conditioning (your actions are shaped by reinforcements and punishments you've received and learned from)</t>
  </si>
  <si>
    <r>
      <rPr>
        <sz val="10.0"/>
      </rPr>
      <t xml:space="preserve">Personality is learned through </t>
    </r>
    <r>
      <rPr>
        <color rgb="FFFF0000"/>
        <sz val="10.0"/>
      </rPr>
      <t>Operant Conditioning</t>
    </r>
    <r>
      <rPr>
        <sz val="10.0"/>
      </rPr>
      <t>. The environment influences behavior. Token economies act as a good therapy to change personality.</t>
    </r>
  </si>
  <si>
    <r>
      <rPr>
        <i/>
        <sz val="10.0"/>
      </rPr>
      <t xml:space="preserve">•  Operant Conditioning
•  Classical Conditioning
•  Observational Learning
(associated with </t>
    </r>
    <r>
      <rPr>
        <b/>
        <i/>
        <sz val="10.0"/>
      </rPr>
      <t>NURTURE</t>
    </r>
    <r>
      <rPr>
        <i/>
        <sz val="10.0"/>
      </rPr>
      <t>)</t>
    </r>
  </si>
  <si>
    <t>• Vygotsky</t>
  </si>
  <si>
    <t>Social Cognitive Theory/
Interactionalist Approach</t>
  </si>
  <si>
    <r>
      <rPr>
        <color rgb="FFFF0000"/>
        <sz val="10.0"/>
      </rPr>
      <t>BOTH biological AND social factors have to interact</t>
    </r>
    <r>
      <rPr>
        <sz val="10.0"/>
      </rPr>
      <t xml:space="preserve">. Children's desire to communicate with others, such as adults in their life, motivates them to learn language. 
Believe that children develop language through </t>
    </r>
    <r>
      <rPr>
        <b/>
        <sz val="10.0"/>
      </rPr>
      <t>social</t>
    </r>
    <r>
      <rPr>
        <sz val="10.0"/>
      </rPr>
      <t xml:space="preserve"> </t>
    </r>
    <r>
      <rPr>
        <b/>
        <sz val="10.0"/>
      </rPr>
      <t>interaction</t>
    </r>
    <r>
      <rPr>
        <sz val="10.0"/>
      </rPr>
      <t xml:space="preserve"> with adults who already know the language. Only through the interaction do children learn to connect the thoughts and the language they eventually learn.</t>
    </r>
  </si>
  <si>
    <r>
      <rPr>
        <color rgb="FFFF0000"/>
        <sz val="10.0"/>
      </rPr>
      <t>Interactions</t>
    </r>
    <r>
      <rPr>
        <sz val="10.0"/>
      </rPr>
      <t xml:space="preserve"> </t>
    </r>
    <r>
      <rPr>
        <color rgb="FFFF0000"/>
        <sz val="10.0"/>
      </rPr>
      <t>with</t>
    </r>
    <r>
      <rPr>
        <sz val="10.0"/>
      </rPr>
      <t xml:space="preserve"> </t>
    </r>
    <r>
      <rPr>
        <color rgb="FFFF0000"/>
        <sz val="10.0"/>
      </rPr>
      <t>environment</t>
    </r>
    <r>
      <rPr>
        <sz val="10.0"/>
      </rPr>
      <t xml:space="preserve"> dictate personality. Locus of control is considered very influential: does a person feel in control of his or her environment or not? Past behavior in similar situations is a strong predictor of future behavior.</t>
    </r>
  </si>
  <si>
    <r>
      <rPr>
        <sz val="10.0"/>
      </rPr>
      <t xml:space="preserve">People learn how to behave and shape attitudes by </t>
    </r>
    <r>
      <rPr>
        <color rgb="FFFF0000"/>
        <sz val="10.0"/>
      </rPr>
      <t>observing</t>
    </r>
    <r>
      <rPr>
        <sz val="10.0"/>
      </rPr>
      <t xml:space="preserve"> the behaviors of others. Three factors: Behavioral, environmental, and personal. All reciprocate and affect one another to develop attitude.
</t>
    </r>
    <r>
      <rPr>
        <i/>
        <sz val="10.0"/>
      </rPr>
      <t>For example: Work ethic (behavior) is affected by collegues work ethic and their previous attitudes towards work (personal) as well as the systems and infrastructure of the company (environmental). Reciprically, this behavior may change the employee's attitude towards work (personal) and the systems within the company (environment)</t>
    </r>
  </si>
  <si>
    <r>
      <rPr>
        <b/>
        <i/>
        <sz val="10.0"/>
      </rPr>
      <t>NATURE</t>
    </r>
    <r>
      <rPr>
        <i/>
        <sz val="10.0"/>
      </rPr>
      <t xml:space="preserve"> + </t>
    </r>
    <r>
      <rPr>
        <b/>
        <i/>
        <sz val="10.0"/>
      </rPr>
      <t xml:space="preserve">NUTURE
</t>
    </r>
    <r>
      <rPr>
        <i/>
        <sz val="10.0"/>
      </rPr>
      <t>(both play a role; both need to be examined)</t>
    </r>
  </si>
  <si>
    <t>• Sigmund Freud
• Carl Jung
• Karen Horney
• Myers-Briggs</t>
  </si>
  <si>
    <t>Psychoanalytic Theory</t>
  </si>
  <si>
    <r>
      <rPr>
        <sz val="10.0"/>
      </rPr>
      <t xml:space="preserve">Subconscious dominates personality with the </t>
    </r>
    <r>
      <rPr>
        <b/>
        <sz val="10.0"/>
      </rPr>
      <t>id</t>
    </r>
    <r>
      <rPr>
        <sz val="10.0"/>
      </rPr>
      <t xml:space="preserve">, </t>
    </r>
    <r>
      <rPr>
        <b/>
        <sz val="10.0"/>
      </rPr>
      <t>ego</t>
    </r>
    <r>
      <rPr>
        <sz val="10.0"/>
      </rPr>
      <t xml:space="preserve">, and </t>
    </r>
    <r>
      <rPr>
        <b/>
        <sz val="10.0"/>
      </rPr>
      <t>superego</t>
    </r>
    <r>
      <rPr>
        <sz val="10.0"/>
      </rPr>
      <t xml:space="preserve"> (according to Freud).</t>
    </r>
  </si>
  <si>
    <r>
      <rPr>
        <sz val="10.0"/>
      </rPr>
      <t xml:space="preserve">Dreams are our unconsious thoughts and desires that need to be intepreted in order to help us understand what our unconscious is trying to tell us.
•  </t>
    </r>
    <r>
      <rPr>
        <b/>
        <sz val="10.0"/>
      </rPr>
      <t xml:space="preserve">Manifest content </t>
    </r>
    <r>
      <rPr>
        <sz val="10.0"/>
      </rPr>
      <t xml:space="preserve">– what actually happens in the dream (scary monster chasing you)
•  </t>
    </r>
    <r>
      <rPr>
        <b/>
        <sz val="10.0"/>
      </rPr>
      <t>Latent content</t>
    </r>
    <r>
      <rPr>
        <sz val="10.0"/>
      </rPr>
      <t xml:space="preserve"> – what the hidden meaning is (your job pushing you out) 
Contrasts the </t>
    </r>
    <r>
      <rPr>
        <b/>
        <sz val="10.0"/>
      </rPr>
      <t>Activation Synthesis Hypothesis</t>
    </r>
    <r>
      <rPr>
        <sz val="10.0"/>
      </rPr>
      <t>, which states that the frontal cortex tries to interpret random brain activity during sleep anyway even though the activity is random and has no meaning</t>
    </r>
  </si>
  <si>
    <r>
      <rPr>
        <b/>
        <i/>
        <sz val="10.0"/>
      </rPr>
      <t>UNCONSCIOUS</t>
    </r>
    <r>
      <rPr>
        <i/>
        <sz val="10.0"/>
      </rPr>
      <t xml:space="preserve"> thoughts, urges, and desires</t>
    </r>
  </si>
  <si>
    <t>• Gesalt
• Maslow
• George Kelly
• Carl Rogers</t>
  </si>
  <si>
    <t>Humanistic Theory</t>
  </si>
  <si>
    <t>Holistic View of personality. A person is not broken down into traits or specific parts, but should be approached from a holisting perspective. Look at past experiences of person, the sum of multiple influences such as environment.</t>
  </si>
  <si>
    <r>
      <rPr>
        <i/>
        <sz val="10.0"/>
      </rPr>
      <t>Humans are inherently good and strive towards</t>
    </r>
    <r>
      <rPr>
        <b/>
        <i/>
        <sz val="11.0"/>
      </rPr>
      <t xml:space="preserve"> </t>
    </r>
    <r>
      <rPr>
        <b/>
        <i/>
        <sz val="13.0"/>
      </rPr>
      <t>self-actualization</t>
    </r>
    <r>
      <rPr>
        <i/>
        <sz val="13.0"/>
      </rPr>
      <t xml:space="preserve"> </t>
    </r>
    <r>
      <rPr>
        <i/>
        <sz val="10.0"/>
      </rPr>
      <t>(reaching their full damn potential)</t>
    </r>
  </si>
  <si>
    <t>Under 1 Year-Old</t>
  </si>
  <si>
    <t>1 Year-Old</t>
  </si>
  <si>
    <t>Birth</t>
  </si>
  <si>
    <t>1 
Month</t>
  </si>
  <si>
    <t>2 Months</t>
  </si>
  <si>
    <t>3 Months</t>
  </si>
  <si>
    <t>4 Months</t>
  </si>
  <si>
    <t>5 Months</t>
  </si>
  <si>
    <t>6 Months</t>
  </si>
  <si>
    <t>7 Months</t>
  </si>
  <si>
    <t>8 Months</t>
  </si>
  <si>
    <t>9 Months</t>
  </si>
  <si>
    <t>10 Months</t>
  </si>
  <si>
    <t>11 Months</t>
  </si>
  <si>
    <t>12 Months</t>
  </si>
  <si>
    <t>13 Months</t>
  </si>
  <si>
    <t>14 Months</t>
  </si>
  <si>
    <t>15 Months</t>
  </si>
  <si>
    <t>16 Months</t>
  </si>
  <si>
    <t>17 Months</t>
  </si>
  <si>
    <t>18 Months</t>
  </si>
  <si>
    <t>19 Months</t>
  </si>
  <si>
    <t>20 Months</t>
  </si>
  <si>
    <t>21 Months</t>
  </si>
  <si>
    <t>22 Months</t>
  </si>
  <si>
    <t>23 Months</t>
  </si>
  <si>
    <t>2 Years</t>
  </si>
  <si>
    <t>3 Years</t>
  </si>
  <si>
    <t>4 Years</t>
  </si>
  <si>
    <t>5 Years</t>
  </si>
  <si>
    <t>6 Years</t>
  </si>
  <si>
    <t>7 Years</t>
  </si>
  <si>
    <t>8 Years</t>
  </si>
  <si>
    <t>9 Years</t>
  </si>
  <si>
    <t>10 Years</t>
  </si>
  <si>
    <t>11 Years</t>
  </si>
  <si>
    <r>
      <rPr>
        <b/>
        <sz val="12.0"/>
      </rPr>
      <t xml:space="preserve">Puberty/Adolescence
</t>
    </r>
    <r>
      <rPr>
        <b val="0"/>
      </rPr>
      <t>(12 -- 20 years old)</t>
    </r>
  </si>
  <si>
    <r>
      <rPr>
        <b/>
        <sz val="12.0"/>
      </rPr>
      <t>Adulthood</t>
    </r>
    <r>
      <rPr>
        <b/>
      </rPr>
      <t xml:space="preserve">
</t>
    </r>
    <r>
      <rPr>
        <b val="0"/>
      </rPr>
      <t>(20 -- 40 years old)</t>
    </r>
  </si>
  <si>
    <r>
      <rPr>
        <b/>
        <sz val="12.0"/>
      </rPr>
      <t xml:space="preserve">Middle Aged
</t>
    </r>
    <r>
      <rPr>
        <b val="0"/>
      </rPr>
      <t>(40 -- 65 years old)</t>
    </r>
  </si>
  <si>
    <r>
      <rPr>
        <b/>
        <sz val="12.0"/>
      </rPr>
      <t xml:space="preserve">Old Age
</t>
    </r>
    <r>
      <rPr>
        <b val="0"/>
      </rPr>
      <t>(65+ years old)</t>
    </r>
  </si>
  <si>
    <r>
      <rPr>
        <b/>
        <i/>
        <color rgb="FF7F6000"/>
      </rPr>
      <t>Language</t>
    </r>
    <r>
      <rPr>
        <b/>
        <i/>
      </rPr>
      <t xml:space="preserve"> </t>
    </r>
    <r>
      <rPr>
        <b/>
        <i val="0"/>
      </rPr>
      <t>Development</t>
    </r>
  </si>
  <si>
    <t>Babbling</t>
  </si>
  <si>
    <t>One word per month</t>
  </si>
  <si>
    <r>
      <rPr/>
      <t>"</t>
    </r>
    <r>
      <rPr>
        <b/>
      </rPr>
      <t>Exposion of Language</t>
    </r>
    <r>
      <rPr/>
      <t>" and combining words</t>
    </r>
  </si>
  <si>
    <t>2 word phrases</t>
  </si>
  <si>
    <r>
      <rPr/>
      <t>Longer Sentences of</t>
    </r>
    <r>
      <rPr>
        <b/>
      </rPr>
      <t xml:space="preserve"> 3+</t>
    </r>
    <r>
      <rPr/>
      <t xml:space="preserve"> words</t>
    </r>
  </si>
  <si>
    <t>concept of big &amp; small, names gender</t>
  </si>
  <si>
    <t>Language Rules are largely mastered after ~5 years old</t>
  </si>
  <si>
    <r>
      <rPr>
        <b/>
        <i/>
        <color rgb="FFCC4125"/>
      </rPr>
      <t>Motor</t>
    </r>
    <r>
      <rPr>
        <b/>
      </rPr>
      <t xml:space="preserve"> Development</t>
    </r>
  </si>
  <si>
    <t>Head Up, Chest Up</t>
  </si>
  <si>
    <t>Sit Up</t>
  </si>
  <si>
    <t>Stand on their own</t>
  </si>
  <si>
    <t>Roll Over</t>
  </si>
  <si>
    <t>Stand with Support</t>
  </si>
  <si>
    <t>Walk alone</t>
  </si>
  <si>
    <t>Pull up to standing position</t>
  </si>
  <si>
    <t>Crawling</t>
  </si>
  <si>
    <t>Walk while holding onto furniture</t>
  </si>
  <si>
    <r>
      <rPr>
        <b/>
        <color rgb="FFB704C3"/>
        <sz val="12.0"/>
      </rPr>
      <t>Kohlberg's</t>
    </r>
    <r>
      <rPr>
        <b/>
        <color rgb="FF8E7CC3"/>
      </rPr>
      <t xml:space="preserve"> </t>
    </r>
    <r>
      <rPr>
        <b/>
        <i/>
      </rPr>
      <t>Moral</t>
    </r>
    <r>
      <rPr>
        <b/>
      </rPr>
      <t xml:space="preserve"> Development
</t>
    </r>
    <r>
      <rPr>
        <b val="0"/>
        <i/>
        <color rgb="FF674EA7"/>
        <sz val="8.0"/>
      </rPr>
      <t>(3 phases, each w/ 2 sub-stages)</t>
    </r>
  </si>
  <si>
    <r>
      <rPr>
        <b/>
        <i/>
        <sz val="12.0"/>
      </rPr>
      <t>Pre</t>
    </r>
    <r>
      <rPr>
        <sz val="12.0"/>
      </rPr>
      <t>-</t>
    </r>
    <r>
      <rPr>
        <b/>
        <sz val="12.0"/>
      </rPr>
      <t>Conventional</t>
    </r>
    <r>
      <rPr/>
      <t xml:space="preserve"> </t>
    </r>
    <r>
      <rPr>
        <color rgb="FFA61C00"/>
      </rPr>
      <t xml:space="preserve"> </t>
    </r>
    <r>
      <rPr>
        <i/>
        <color rgb="FFA61C00"/>
        <sz val="9.0"/>
      </rPr>
      <t>(selfish)</t>
    </r>
    <r>
      <rPr/>
      <t xml:space="preserve">
Stage 1, </t>
    </r>
    <r>
      <rPr>
        <b/>
      </rPr>
      <t>Obedience</t>
    </r>
    <r>
      <rPr/>
      <t>:  concerned with</t>
    </r>
    <r>
      <rPr>
        <i/>
      </rPr>
      <t xml:space="preserve"> avoiding punishment</t>
    </r>
    <r>
      <rPr/>
      <t xml:space="preserve">
Stage 2,  </t>
    </r>
    <r>
      <rPr>
        <b/>
      </rPr>
      <t>Self-interest</t>
    </r>
    <r>
      <rPr/>
      <t xml:space="preserve">:  </t>
    </r>
    <r>
      <rPr>
        <i/>
      </rPr>
      <t>concerned with rewards</t>
    </r>
    <r>
      <rPr/>
      <t>. Also called "instrumental relativist stage" based on concepts of "i'll scratch your back, you scratch mine"</t>
    </r>
  </si>
  <si>
    <r>
      <rPr>
        <b/>
        <sz val="12.0"/>
      </rPr>
      <t>Conventional</t>
    </r>
    <r>
      <rPr>
        <b/>
        <color rgb="FFA61C00"/>
        <sz val="12.0"/>
      </rPr>
      <t xml:space="preserve"> </t>
    </r>
    <r>
      <rPr>
        <color rgb="FFA61C00"/>
        <sz val="9.0"/>
      </rPr>
      <t xml:space="preserve"> </t>
    </r>
    <r>
      <rPr>
        <i/>
        <color rgb="FFA61C00"/>
        <sz val="9.0"/>
      </rPr>
      <t>(social norms)</t>
    </r>
    <r>
      <rPr>
        <color rgb="FFA61C00"/>
      </rPr>
      <t xml:space="preserve">
</t>
    </r>
    <r>
      <rPr/>
      <t xml:space="preserve">Stage 3, </t>
    </r>
    <r>
      <rPr>
        <b/>
      </rPr>
      <t>Conformity</t>
    </r>
    <r>
      <rPr/>
      <t xml:space="preserve">:  seeks approval of others; social norms
Stage 4, </t>
    </r>
    <r>
      <rPr>
        <b/>
      </rPr>
      <t>Law and Order</t>
    </r>
    <r>
      <rPr/>
      <t>:  social order is important</t>
    </r>
  </si>
  <si>
    <r>
      <rPr>
        <b/>
        <i/>
        <sz val="12.0"/>
      </rPr>
      <t>Post</t>
    </r>
    <r>
      <rPr>
        <i/>
        <sz val="12.0"/>
      </rPr>
      <t>-</t>
    </r>
    <r>
      <rPr>
        <b/>
        <sz val="12.0"/>
      </rPr>
      <t xml:space="preserve">Conventional
</t>
    </r>
    <r>
      <rPr>
        <b/>
        <i/>
        <color rgb="FFA61C00"/>
        <sz val="9.0"/>
      </rPr>
      <t xml:space="preserve">(not everyone achieves this; involves more </t>
    </r>
    <r>
      <rPr>
        <b/>
        <i/>
        <color rgb="FFA61C00"/>
        <sz val="9.0"/>
        <u/>
      </rPr>
      <t>higher</t>
    </r>
    <r>
      <rPr>
        <b/>
        <i/>
        <color rgb="FFA61C00"/>
        <sz val="9.0"/>
      </rPr>
      <t>-</t>
    </r>
    <r>
      <rPr>
        <b/>
        <i/>
        <color rgb="FFA61C00"/>
        <sz val="9.0"/>
        <u/>
      </rPr>
      <t>level</t>
    </r>
    <r>
      <rPr>
        <b/>
        <i/>
        <color rgb="FFA61C00"/>
        <sz val="9.0"/>
      </rPr>
      <t xml:space="preserve"> thinking than the average population)</t>
    </r>
    <r>
      <rPr>
        <b/>
      </rPr>
      <t xml:space="preserve">
</t>
    </r>
    <r>
      <rPr/>
      <t xml:space="preserve">Stage 5, </t>
    </r>
    <r>
      <rPr>
        <b/>
      </rPr>
      <t>Social Contrac</t>
    </r>
    <r>
      <rPr/>
      <t xml:space="preserve">t:  views moral rules as conventions designed to </t>
    </r>
    <r>
      <rPr>
        <i/>
      </rPr>
      <t>ensure greater good</t>
    </r>
    <r>
      <rPr/>
      <t xml:space="preserve"> with reasoning focused on individual rights.
Stage 6, </t>
    </r>
    <r>
      <rPr>
        <b/>
      </rPr>
      <t>Universial Human Ethics</t>
    </r>
    <r>
      <rPr/>
      <t xml:space="preserve">:  reasons that decisions should be made in consideration of </t>
    </r>
    <r>
      <rPr>
        <i/>
      </rPr>
      <t>abstract principles</t>
    </r>
  </si>
  <si>
    <r>
      <rPr>
        <b/>
        <color rgb="FF1155CC"/>
        <sz val="12.0"/>
      </rPr>
      <t>Piaget's</t>
    </r>
    <r>
      <rPr>
        <b/>
        <color rgb="FF1155CC"/>
        <sz val="11.0"/>
      </rPr>
      <t xml:space="preserve"> </t>
    </r>
    <r>
      <rPr>
        <b/>
        <i/>
      </rPr>
      <t>Cognitive</t>
    </r>
    <r>
      <rPr>
        <b/>
      </rPr>
      <t xml:space="preserve"> Development
</t>
    </r>
    <r>
      <rPr>
        <b val="0"/>
        <i/>
        <color rgb="FF1155CC"/>
      </rPr>
      <t>(4 stages)</t>
    </r>
  </si>
  <si>
    <r>
      <rPr>
        <b/>
        <sz val="12.0"/>
      </rPr>
      <t>Sensorimotor</t>
    </r>
    <r>
      <rPr/>
      <t xml:space="preserve"> Stage
Children learn to use senses and move around. </t>
    </r>
    <r>
      <rPr>
        <color rgb="FFCC4125"/>
      </rPr>
      <t xml:space="preserve">DOES NOT understand </t>
    </r>
    <r>
      <rPr>
        <b/>
        <color rgb="FFCC4125"/>
      </rPr>
      <t>object</t>
    </r>
    <r>
      <rPr>
        <color rgb="FFCC4125"/>
      </rPr>
      <t xml:space="preserve"> </t>
    </r>
    <r>
      <rPr>
        <b/>
        <color rgb="FFCC4125"/>
      </rPr>
      <t>permanence</t>
    </r>
    <r>
      <rPr>
        <color rgb="FFCC4125"/>
      </rPr>
      <t xml:space="preserve"> yet </t>
    </r>
    <r>
      <rPr>
        <i/>
        <color rgb="FFCC4125"/>
      </rPr>
      <t>(this is why they're amused by playing Peek-A-Boo)</t>
    </r>
    <r>
      <rPr/>
      <t xml:space="preserve">.  Has Stranger Anxiety.  </t>
    </r>
    <r>
      <rPr>
        <b/>
      </rPr>
      <t>Ends once Object Permanence is fully developed</t>
    </r>
    <r>
      <rPr/>
      <t xml:space="preserve">.
Performs </t>
    </r>
    <r>
      <rPr>
        <b/>
        <color rgb="FF38761D"/>
      </rPr>
      <t>Circular Reactions</t>
    </r>
    <r>
      <rPr>
        <color rgb="FF38761D"/>
      </rPr>
      <t xml:space="preserve"> to adopt their motor skills and senses</t>
    </r>
    <r>
      <rPr>
        <b/>
        <color rgb="FF38761D"/>
      </rPr>
      <t>:</t>
    </r>
    <r>
      <rPr/>
      <t xml:space="preserve">
</t>
    </r>
    <r>
      <rPr>
        <b/>
        <i/>
      </rPr>
      <t>Primary Circular Reactions</t>
    </r>
    <r>
      <rPr/>
      <t xml:space="preserve">: Soothing--enjoys how something feels, sounds, or looks.  
 </t>
    </r>
    <r>
      <rPr>
        <b/>
        <i/>
      </rPr>
      <t>Secondary Circular Reactions</t>
    </r>
    <r>
      <rPr/>
      <t>: Get response from environment such as parent picking up toy after it's thrown.</t>
    </r>
  </si>
  <si>
    <r>
      <rPr>
        <b/>
        <i/>
        <sz val="12.0"/>
      </rPr>
      <t>Pre</t>
    </r>
    <r>
      <rPr>
        <sz val="12.0"/>
      </rPr>
      <t>-</t>
    </r>
    <r>
      <rPr>
        <b/>
        <sz val="12.0"/>
      </rPr>
      <t>Operational</t>
    </r>
    <r>
      <rPr/>
      <t xml:space="preserve"> Stage
</t>
    </r>
    <r>
      <rPr>
        <i/>
      </rPr>
      <t>Begins</t>
    </r>
    <r>
      <rPr/>
      <t xml:space="preserve"> after children understand </t>
    </r>
    <r>
      <rPr>
        <b/>
        <color rgb="FF38761D"/>
      </rPr>
      <t>Object Permanence</t>
    </r>
    <r>
      <rPr/>
      <t xml:space="preserve">. They start to develop </t>
    </r>
    <r>
      <rPr>
        <b/>
        <color rgb="FF38761D"/>
      </rPr>
      <t>pretend-play</t>
    </r>
    <r>
      <rPr/>
      <t xml:space="preserve">, imagination, symbolic thinking (symbols to represent things such as the alphabet). Very </t>
    </r>
    <r>
      <rPr>
        <b/>
        <color rgb="FF38761D"/>
      </rPr>
      <t>Egocentric</t>
    </r>
    <r>
      <rPr/>
      <t xml:space="preserve">. </t>
    </r>
    <r>
      <rPr>
        <b/>
        <color rgb="FF38761D"/>
      </rPr>
      <t>Centration</t>
    </r>
    <r>
      <rPr/>
      <t xml:space="preserve"> (tendency to focus on one, narrow aspect of a phenomenon).</t>
    </r>
    <r>
      <rPr>
        <color rgb="FFFF0000"/>
      </rPr>
      <t xml:space="preserve"> </t>
    </r>
    <r>
      <rPr>
        <color rgb="FFCC4125"/>
      </rPr>
      <t xml:space="preserve">DOES NOT yet understand </t>
    </r>
    <r>
      <rPr>
        <b/>
        <color rgb="FFCC4125"/>
      </rPr>
      <t>conservation</t>
    </r>
    <r>
      <rPr>
        <color rgb="FFCC4125"/>
      </rPr>
      <t xml:space="preserve"> </t>
    </r>
    <r>
      <rPr>
        <b/>
        <color rgb="FFCC4125"/>
      </rPr>
      <t>water-beaker experiment</t>
    </r>
    <r>
      <rPr>
        <color rgb="FFFF0000"/>
      </rPr>
      <t>.</t>
    </r>
  </si>
  <si>
    <r>
      <rPr>
        <b/>
        <i/>
        <sz val="12.0"/>
      </rPr>
      <t>Concrete</t>
    </r>
    <r>
      <rPr>
        <b/>
        <sz val="12.0"/>
      </rPr>
      <t xml:space="preserve"> Operational</t>
    </r>
    <r>
      <rPr/>
      <t xml:space="preserve"> Stage
</t>
    </r>
    <r>
      <rPr>
        <i/>
      </rPr>
      <t>Begins</t>
    </r>
    <r>
      <rPr/>
      <t xml:space="preserve"> when children understand </t>
    </r>
    <r>
      <rPr>
        <b/>
        <color rgb="FF38761D"/>
      </rPr>
      <t xml:space="preserve">Conservation water-beaker experiment </t>
    </r>
    <r>
      <rPr/>
      <t>and begins to learn empathy. They are able to</t>
    </r>
    <r>
      <rPr>
        <b/>
      </rPr>
      <t xml:space="preserve"> </t>
    </r>
    <r>
      <rPr>
        <b/>
        <color rgb="FF38761D"/>
      </rPr>
      <t>reason using math skills</t>
    </r>
    <r>
      <rPr/>
      <t xml:space="preserve">. Can grasp logical events. </t>
    </r>
    <r>
      <rPr>
        <color rgb="FFA61C00"/>
      </rPr>
      <t>DOES NOT yet have</t>
    </r>
    <r>
      <rPr>
        <b/>
        <color rgb="FFA61C00"/>
      </rPr>
      <t xml:space="preserve"> </t>
    </r>
    <r>
      <rPr>
        <color rgb="FFA61C00"/>
      </rPr>
      <t>hypothetical</t>
    </r>
    <r>
      <rPr>
        <b/>
        <color rgb="FFA61C00"/>
      </rPr>
      <t xml:space="preserve"> </t>
    </r>
    <r>
      <rPr>
        <color rgb="FFA61C00"/>
      </rPr>
      <t>reasoning or abstract thought.</t>
    </r>
  </si>
  <si>
    <r>
      <rPr>
        <b/>
        <i/>
        <sz val="12.0"/>
      </rPr>
      <t>Formal</t>
    </r>
    <r>
      <rPr>
        <b/>
        <sz val="12.0"/>
      </rPr>
      <t xml:space="preserve"> Operational</t>
    </r>
    <r>
      <rPr/>
      <t xml:space="preserve"> Stage
Think </t>
    </r>
    <r>
      <rPr>
        <b/>
        <color rgb="FF38761D"/>
      </rPr>
      <t>abstractly</t>
    </r>
    <r>
      <rPr>
        <b/>
      </rPr>
      <t xml:space="preserve">, </t>
    </r>
    <r>
      <rPr>
        <b/>
        <color rgb="FF38761D"/>
      </rPr>
      <t>moral reasoning</t>
    </r>
    <r>
      <rPr/>
      <t xml:space="preserve">, the reason for consequences. </t>
    </r>
    <r>
      <rPr>
        <b/>
        <color rgb="FF38761D"/>
      </rPr>
      <t>Can perform experiments</t>
    </r>
    <r>
      <rPr/>
      <t xml:space="preserve"> with controls to solve a problem logically. </t>
    </r>
  </si>
  <si>
    <r>
      <rPr>
        <b/>
        <color rgb="FF38761D"/>
        <sz val="12.0"/>
      </rPr>
      <t>Freud's</t>
    </r>
    <r>
      <rPr>
        <b/>
        <color rgb="FF6AA84F"/>
      </rPr>
      <t xml:space="preserve"> </t>
    </r>
    <r>
      <rPr>
        <b/>
        <i/>
      </rPr>
      <t>Psychosexual</t>
    </r>
    <r>
      <rPr>
        <b/>
      </rPr>
      <t xml:space="preserve"> Development
</t>
    </r>
    <r>
      <rPr>
        <b val="0"/>
        <i/>
        <color rgb="FF38761D"/>
      </rPr>
      <t>(5 stages)</t>
    </r>
  </si>
  <si>
    <r>
      <rPr>
        <b/>
        <sz val="12.0"/>
      </rPr>
      <t>Oral</t>
    </r>
    <r>
      <rPr/>
      <t xml:space="preserve"> stage
Focused around rooting/sucking reflex. Pleasure from oral stimulation. If fixation, issue with dependency or aggression. 
</t>
    </r>
    <r>
      <rPr>
        <i/>
      </rPr>
      <t>(signs of oral neurosis:  smoking, biting fingers/nails, sucking thumb, over-eating)</t>
    </r>
  </si>
  <si>
    <r>
      <rPr>
        <b/>
        <sz val="12.0"/>
      </rPr>
      <t>Anal</t>
    </r>
    <r>
      <rPr/>
      <t xml:space="preserve"> Stage
Toilet training. Learns control and independence. Serves as basis for competent, productive, creative adults. If fixation occurs, problems with orderiness and messiness.
</t>
    </r>
    <r>
      <rPr>
        <i/>
      </rPr>
      <t>(remember: someone who is "anal" is someone who is orderly and controling, and not messy)</t>
    </r>
  </si>
  <si>
    <r>
      <rPr>
        <b/>
        <sz val="12.0"/>
      </rPr>
      <t>Phallic</t>
    </r>
    <r>
      <rPr/>
      <t xml:space="preserve"> Stage (</t>
    </r>
    <r>
      <rPr>
        <i/>
      </rPr>
      <t>Oedipal</t>
    </r>
    <r>
      <rPr/>
      <t xml:space="preserve">)
Discovers a difference between males and females. </t>
    </r>
    <r>
      <rPr>
        <b/>
      </rPr>
      <t>Oedipus or Electra Complex</t>
    </r>
    <r>
      <rPr/>
      <t xml:space="preserve">. Child identifies with same-sex parent and develops similar characteristics. Morality. If fixation occurs, homosexuality or exhibitionism, aka showing off to get attention.
</t>
    </r>
    <r>
      <rPr>
        <i/>
      </rPr>
      <t>("phallic" literally means erect. You can remember phallic stage is associated with developing a sexual identity by remembering an erect penis")</t>
    </r>
  </si>
  <si>
    <r>
      <rPr>
        <b/>
        <sz val="12.0"/>
      </rPr>
      <t>Latency</t>
    </r>
    <r>
      <rPr/>
      <t xml:space="preserve"> Period
Children release libido in hobbies or interests. Play is between same-gender children. Develop social skills. Fixation at this stage doesn't develop into adult psychosis
</t>
    </r>
    <r>
      <rPr>
        <i/>
      </rPr>
      <t>(remember: to be "latent" means to be hidden; therefore the symtoms of fixation at this stage are "hidden" and are unseen)</t>
    </r>
  </si>
  <si>
    <r>
      <rPr>
        <b/>
        <sz val="12.0"/>
      </rPr>
      <t>Genital</t>
    </r>
    <r>
      <rPr/>
      <t xml:space="preserve"> Stage
Focus on developing strong sexual interests. Focus on needs of others. Fixation leads to homosexuality, asexuality, or fetishes.
</t>
    </r>
    <r>
      <rPr>
        <i/>
      </rPr>
      <t xml:space="preserve">(you can remember this stage because focusing on the "genitals" is considered a sexual interest, and that fixation on the wrong gentials leads to homesexuality) </t>
    </r>
  </si>
  <si>
    <r>
      <rPr>
        <b/>
        <color rgb="FFE69400"/>
        <sz val="12.0"/>
      </rPr>
      <t>Erik Erikson's</t>
    </r>
    <r>
      <rPr>
        <b/>
      </rPr>
      <t xml:space="preserve"> </t>
    </r>
    <r>
      <rPr>
        <b/>
        <i/>
      </rPr>
      <t>Psychosocial</t>
    </r>
    <r>
      <rPr>
        <b/>
      </rPr>
      <t xml:space="preserve"> Stages of Personality Development
</t>
    </r>
    <r>
      <rPr>
        <b val="0"/>
        <i/>
        <color rgb="FFB45F06"/>
      </rPr>
      <t>(8 stages)</t>
    </r>
  </si>
  <si>
    <r>
      <rPr>
        <b/>
        <sz val="12.0"/>
      </rPr>
      <t xml:space="preserve">Trust </t>
    </r>
    <r>
      <rPr/>
      <t xml:space="preserve">vs. </t>
    </r>
    <r>
      <rPr>
        <b/>
        <sz val="12.0"/>
      </rPr>
      <t>Mistrust</t>
    </r>
    <r>
      <rPr/>
      <t xml:space="preserve">
If trust wins, the child will be able to trust himself and his environment.
If mistrust wins, child will be suspicious of the world.
</t>
    </r>
    <r>
      <rPr>
        <i/>
        <color rgb="FFFF0000"/>
        <u/>
      </rPr>
      <t xml:space="preserve">mnemonic (PEGWORD system):
</t>
    </r>
    <r>
      <rPr>
        <i/>
        <color rgb="FFFF0000"/>
      </rPr>
      <t xml:space="preserve">•  1 is Bun
•  a </t>
    </r>
    <r>
      <rPr>
        <b/>
        <i/>
        <color rgb="FFFF0000"/>
      </rPr>
      <t>RUST</t>
    </r>
    <r>
      <rPr>
        <i/>
        <color rgb="FFFF0000"/>
      </rPr>
      <t xml:space="preserve">y colored </t>
    </r>
    <r>
      <rPr>
        <b/>
        <i/>
        <color rgb="FFFF0000"/>
      </rPr>
      <t>Bun</t>
    </r>
  </si>
  <si>
    <r>
      <rPr>
        <b/>
        <sz val="12.0"/>
      </rPr>
      <t xml:space="preserve">Autonomy </t>
    </r>
    <r>
      <rPr/>
      <t xml:space="preserve">vs. </t>
    </r>
    <r>
      <rPr>
        <b/>
        <sz val="12.0"/>
      </rPr>
      <t xml:space="preserve">Shame and Doubt
</t>
    </r>
    <r>
      <rPr/>
      <t xml:space="preserve">
Feeling able to exert control over your world and have freedom of choice   vs.   sense of doubt a feeling of lacking control
</t>
    </r>
    <r>
      <rPr>
        <i/>
      </rPr>
      <t xml:space="preserve">(internal locus of control)   vs.   (external locus of control)
</t>
    </r>
    <r>
      <rPr>
        <i/>
        <color rgb="FFFF0000"/>
        <u/>
      </rPr>
      <t xml:space="preserve">mnemonic (PEGWORD system):
</t>
    </r>
    <r>
      <rPr>
        <i/>
        <color rgb="FFFF0000"/>
      </rPr>
      <t xml:space="preserve">•  2 is Shoe
•  an </t>
    </r>
    <r>
      <rPr>
        <b/>
        <i/>
        <color rgb="FFFF0000"/>
      </rPr>
      <t>AUTO</t>
    </r>
    <r>
      <rPr>
        <i/>
        <color rgb="FFFF0000"/>
      </rPr>
      <t xml:space="preserve">mobile, shaped like a shoe, driven by </t>
    </r>
    <r>
      <rPr>
        <b/>
        <i/>
        <color rgb="FFFF0000"/>
      </rPr>
      <t>DOUBTFUL</t>
    </r>
    <r>
      <rPr>
        <i/>
        <color rgb="FFFF0000"/>
      </rPr>
      <t xml:space="preserve"> </t>
    </r>
    <r>
      <rPr>
        <b/>
        <i/>
        <color rgb="FFFF0000"/>
      </rPr>
      <t>SHA[N][E]</t>
    </r>
  </si>
  <si>
    <r>
      <rPr>
        <b/>
        <sz val="12.0"/>
      </rPr>
      <t xml:space="preserve">Initiative </t>
    </r>
    <r>
      <rPr/>
      <t>vs.</t>
    </r>
    <r>
      <rPr>
        <b/>
        <sz val="12.0"/>
      </rPr>
      <t xml:space="preserve"> Guilt
</t>
    </r>
    <r>
      <rPr/>
      <t xml:space="preserve">
Sense of </t>
    </r>
    <r>
      <rPr>
        <b/>
      </rPr>
      <t>purpose</t>
    </r>
    <r>
      <rPr/>
      <t xml:space="preserve">, ability to </t>
    </r>
    <r>
      <rPr>
        <i/>
      </rPr>
      <t>initiate</t>
    </r>
    <r>
      <rPr/>
      <t xml:space="preserve"> activities, enjoy accomplishments   vs.   fear of punishment, overcompensate by showing off
</t>
    </r>
    <r>
      <rPr>
        <i/>
        <color rgb="FFFF0000"/>
        <u/>
      </rPr>
      <t xml:space="preserve">mnemonic (PEGWORD system):
</t>
    </r>
    <r>
      <rPr>
        <i/>
        <color rgb="FFFF0000"/>
      </rPr>
      <t xml:space="preserve">•  3 is Tree
•  a Tree house is a good </t>
    </r>
    <r>
      <rPr>
        <b/>
        <i/>
        <color rgb="FFFF0000"/>
      </rPr>
      <t>INN</t>
    </r>
    <r>
      <rPr>
        <i/>
        <color rgb="FFFF0000"/>
      </rPr>
      <t xml:space="preserve"> if it provides </t>
    </r>
    <r>
      <rPr>
        <b/>
        <i/>
        <color rgb="FFFF0000"/>
      </rPr>
      <t>[Q]UILTED</t>
    </r>
    <r>
      <rPr>
        <i/>
        <color rgb="FFFF0000"/>
      </rPr>
      <t xml:space="preserve"> blankets</t>
    </r>
  </si>
  <si>
    <r>
      <rPr>
        <b/>
        <sz val="12.0"/>
      </rPr>
      <t xml:space="preserve">Industry </t>
    </r>
    <r>
      <rPr/>
      <t>vs.</t>
    </r>
    <r>
      <rPr>
        <b/>
        <sz val="12.0"/>
      </rPr>
      <t xml:space="preserve"> Inferiority
</t>
    </r>
    <r>
      <rPr/>
      <t xml:space="preserve">
Competent feeling; able to affect the world as the child desires   vs.   inadequacy, inability to act competently, low self-esteem
</t>
    </r>
    <r>
      <rPr>
        <i/>
      </rPr>
      <t xml:space="preserve">(high self-efficacy)   vs.   (low self-efficacy)
</t>
    </r>
    <r>
      <rPr>
        <color rgb="FFFF0000"/>
      </rPr>
      <t xml:space="preserve">
</t>
    </r>
    <r>
      <rPr>
        <i/>
        <color rgb="FFFF0000"/>
        <u/>
      </rPr>
      <t xml:space="preserve">mnemonic (PEGWORD system):
</t>
    </r>
    <r>
      <rPr>
        <i/>
        <color rgb="FFFF0000"/>
      </rPr>
      <t xml:space="preserve">•  4 is Floor
•  in the cleaning </t>
    </r>
    <r>
      <rPr>
        <b/>
        <i/>
        <color rgb="FFFF0000"/>
      </rPr>
      <t>INDUSTRY</t>
    </r>
    <r>
      <rPr>
        <i/>
        <color rgb="FFFF0000"/>
      </rPr>
      <t>, dirty/</t>
    </r>
    <r>
      <rPr>
        <b/>
        <i/>
        <color rgb="FFFF0000"/>
      </rPr>
      <t>dust</t>
    </r>
    <r>
      <rPr>
        <i/>
        <color rgb="FFFF0000"/>
      </rPr>
      <t xml:space="preserve">y floor is </t>
    </r>
    <r>
      <rPr>
        <b/>
        <i/>
        <color rgb="FFFF0000"/>
      </rPr>
      <t xml:space="preserve">INFERIOR </t>
    </r>
    <r>
      <rPr>
        <i/>
        <color rgb="FFFF0000"/>
      </rPr>
      <t>to a clean one</t>
    </r>
  </si>
  <si>
    <r>
      <rPr>
        <b/>
        <sz val="12.0"/>
      </rPr>
      <t xml:space="preserve">Identity </t>
    </r>
    <r>
      <rPr/>
      <t xml:space="preserve">vs. </t>
    </r>
    <r>
      <rPr>
        <b/>
        <sz val="12.0"/>
      </rPr>
      <t xml:space="preserve">Role Confusion
</t>
    </r>
    <r>
      <rPr/>
      <t xml:space="preserve">
Erikson called this stage the "</t>
    </r>
    <r>
      <rPr>
        <b/>
      </rPr>
      <t>Physiological revolution</t>
    </r>
    <r>
      <rPr/>
      <t xml:space="preserve">" bc the body goes through changes w/ puberty.
Unique and integrated person with sustained loyalties    vs.    confused identity, amorphous personality
</t>
    </r>
    <r>
      <rPr>
        <i/>
      </rPr>
      <t xml:space="preserve">(a stable identity)   vs.   (not really sure who "you" are)
</t>
    </r>
    <r>
      <rPr/>
      <t xml:space="preserve">
</t>
    </r>
    <r>
      <rPr>
        <i/>
        <color rgb="FFFF0000"/>
        <u/>
      </rPr>
      <t xml:space="preserve">mnemonic (PEGWORD system):
</t>
    </r>
    <r>
      <rPr>
        <i/>
        <color rgb="FFFF0000"/>
      </rPr>
      <t xml:space="preserve">•  5 is Guy
•  an undecided gay Guy has </t>
    </r>
    <r>
      <rPr>
        <b/>
        <i/>
        <color rgb="FFFF0000"/>
      </rPr>
      <t>ROLE CONFUSION</t>
    </r>
    <r>
      <rPr>
        <i/>
        <color rgb="FFFF0000"/>
      </rPr>
      <t xml:space="preserve"> about his </t>
    </r>
    <r>
      <rPr>
        <b/>
        <i/>
        <color rgb="FFFF0000"/>
      </rPr>
      <t>IDENTITY</t>
    </r>
  </si>
  <si>
    <r>
      <rPr>
        <b/>
        <sz val="12.0"/>
      </rPr>
      <t xml:space="preserve">Intimacy </t>
    </r>
    <r>
      <rPr/>
      <t>vs.</t>
    </r>
    <r>
      <rPr>
        <b/>
        <sz val="12.0"/>
      </rPr>
      <t xml:space="preserve"> Isolation
</t>
    </r>
    <r>
      <rPr/>
      <t xml:space="preserve">
Love and ability to have intimate relationships and ability to commit oneself to other's goals    vs.    avoidance, alienation, distancing, superficial relationships
</t>
    </r>
    <r>
      <rPr>
        <i/>
      </rPr>
      <t xml:space="preserve">(sustaining relationships   vs.   distancing oneself)
</t>
    </r>
    <r>
      <rPr/>
      <t xml:space="preserve">
</t>
    </r>
    <r>
      <rPr>
        <i/>
        <color rgb="FFFF0000"/>
        <u/>
      </rPr>
      <t xml:space="preserve">mnemonic (PEGWORD system):
</t>
    </r>
    <r>
      <rPr>
        <i/>
        <color rgb="FFFF0000"/>
      </rPr>
      <t xml:space="preserve">•  6 is Chicks
•  Chicks prefer </t>
    </r>
    <r>
      <rPr>
        <b/>
        <i/>
        <color rgb="FFFF0000"/>
      </rPr>
      <t xml:space="preserve">INTIMACY </t>
    </r>
    <r>
      <rPr>
        <i/>
        <color rgb="FFFF0000"/>
      </rPr>
      <t xml:space="preserve">(Netflix &amp; Chill) over watching Netflix in </t>
    </r>
    <r>
      <rPr>
        <b/>
        <i/>
        <color rgb="FFFF0000"/>
      </rPr>
      <t>ISOLATION</t>
    </r>
    <r>
      <rPr>
        <i/>
        <color rgb="FFFF0000"/>
      </rPr>
      <t>.</t>
    </r>
  </si>
  <si>
    <r>
      <rPr>
        <b/>
        <sz val="12.0"/>
      </rPr>
      <t xml:space="preserve">Generativity </t>
    </r>
    <r>
      <rPr/>
      <t xml:space="preserve">vs. </t>
    </r>
    <r>
      <rPr>
        <b/>
        <sz val="12.0"/>
      </rPr>
      <t xml:space="preserve">Stagnation
</t>
    </r>
    <r>
      <rPr/>
      <t xml:space="preserve">
productive, caring member of society   vs.   selfish, bored, and self-centered
</t>
    </r>
    <r>
      <rPr>
        <i/>
      </rPr>
      <t xml:space="preserve">(I'm an important member of society   vs.   I'm bored with my life)
</t>
    </r>
    <r>
      <rPr/>
      <t xml:space="preserve">
</t>
    </r>
    <r>
      <rPr>
        <i/>
        <color rgb="FFA61C00"/>
        <u/>
      </rPr>
      <t xml:space="preserve">mnemonic (PEGWORD system):
</t>
    </r>
    <r>
      <rPr>
        <i/>
        <color rgb="FFA61C00"/>
      </rPr>
      <t xml:space="preserve">•  7 is Heaven
•  Heaven </t>
    </r>
    <r>
      <rPr>
        <b/>
        <i/>
        <color rgb="FFA61C00"/>
      </rPr>
      <t>GENERATES</t>
    </r>
    <r>
      <rPr>
        <i/>
        <color rgb="FFA61C00"/>
      </rPr>
      <t xml:space="preserve"> a big [stag]</t>
    </r>
    <r>
      <rPr>
        <b/>
        <i/>
        <color rgb="FFA61C00"/>
      </rPr>
      <t>NATION</t>
    </r>
    <r>
      <rPr>
        <i/>
        <color rgb="FFA61C00"/>
      </rPr>
      <t xml:space="preserve"> of angels</t>
    </r>
  </si>
  <si>
    <r>
      <rPr>
        <b/>
        <sz val="12.0"/>
      </rPr>
      <t xml:space="preserve">Integrity </t>
    </r>
    <r>
      <rPr/>
      <t xml:space="preserve">vs. </t>
    </r>
    <r>
      <rPr>
        <b/>
        <sz val="12.0"/>
      </rPr>
      <t xml:space="preserve">Despair
</t>
    </r>
    <r>
      <rPr/>
      <t xml:space="preserve">
Wisdom and assurance in meaning of life, dignity, life has been worthwhile, ready to face death   vs.   life sucks, its bitter, wasted one's life, fears impending death.
</t>
    </r>
    <r>
      <rPr>
        <i/>
      </rPr>
      <t xml:space="preserve">(I lived a meaningful life so I'm ok if I die   vs.   My life was isn't accomplished yet and I'm not ready to go)
</t>
    </r>
    <r>
      <rPr/>
      <t xml:space="preserve">
</t>
    </r>
    <r>
      <rPr>
        <i/>
        <color rgb="FFA61C00"/>
        <u/>
      </rPr>
      <t xml:space="preserve">mnemonic (PEGWORD system):
</t>
    </r>
    <r>
      <rPr>
        <i/>
        <color rgb="FFA61C00"/>
      </rPr>
      <t xml:space="preserve">•  8 is Plate
•  I ordered a Breakfast Plate filled with </t>
    </r>
    <r>
      <rPr>
        <b/>
        <i/>
        <color rgb="FFA61C00"/>
      </rPr>
      <t>GRIT</t>
    </r>
    <r>
      <rPr>
        <i/>
        <color rgb="FFA61C00"/>
      </rPr>
      <t xml:space="preserve">S and dis [this] </t>
    </r>
    <r>
      <rPr>
        <b/>
        <i/>
        <color rgb="FFA61C00"/>
      </rPr>
      <t>PEAR</t>
    </r>
    <r>
      <rPr>
        <i/>
        <color rgb="FFA61C00"/>
      </rPr>
      <t>.</t>
    </r>
  </si>
  <si>
    <t>Equation</t>
  </si>
  <si>
    <t>Examples</t>
  </si>
  <si>
    <t>Math Concepts
to Know for
Test Day</t>
  </si>
  <si>
    <t>Dimensional Analysis</t>
  </si>
  <si>
    <t>Scientific Notation Conversion</t>
  </si>
  <si>
    <r>
      <rPr/>
      <t>Knowing</t>
    </r>
    <r>
      <rPr>
        <b/>
      </rPr>
      <t xml:space="preserve"> dimensional analysis</t>
    </r>
    <r>
      <rPr/>
      <t xml:space="preserve"> and </t>
    </r>
    <r>
      <rPr>
        <b/>
      </rPr>
      <t>scientific notation</t>
    </r>
    <r>
      <rPr/>
      <t xml:space="preserve"> is critical for answering MCAT C/P questions.</t>
    </r>
  </si>
  <si>
    <t>Trigonometry</t>
  </si>
  <si>
    <t>Unit Circle</t>
  </si>
  <si>
    <r>
      <rPr/>
      <t xml:space="preserve">Knowing the </t>
    </r>
    <r>
      <rPr>
        <b/>
      </rPr>
      <t>Unit Circle</t>
    </r>
    <r>
      <rPr/>
      <t xml:space="preserve"> to memorize common MCAT trigonometry functions like </t>
    </r>
    <r>
      <rPr>
        <i/>
      </rPr>
      <t xml:space="preserve">cos 30º, sin 60º, sin 90º, </t>
    </r>
    <r>
      <rPr/>
      <t>etc. is critical for answering MCAT Physics questions</t>
    </r>
  </si>
  <si>
    <t>Vectors and Scalars</t>
  </si>
  <si>
    <t>Vectors</t>
  </si>
  <si>
    <r>
      <rPr/>
      <t xml:space="preserve">numbers that have BOTH magnitude </t>
    </r>
    <r>
      <rPr>
        <u/>
      </rPr>
      <t>and</t>
    </r>
    <r>
      <rPr/>
      <t xml:space="preserve"> direction</t>
    </r>
  </si>
  <si>
    <t>displacement, velocity, acceleration, force
(e.g.  10 m/s North. 10 m/s^2 at 30°.  5 Newtons to the right.  8 lbs.)</t>
  </si>
  <si>
    <t>Scalars</t>
  </si>
  <si>
    <r>
      <rPr/>
      <t xml:space="preserve">numbers that have magnitude </t>
    </r>
    <r>
      <rPr>
        <u/>
      </rPr>
      <t>only</t>
    </r>
    <r>
      <rPr/>
      <t>.  Does NOT have direction.</t>
    </r>
  </si>
  <si>
    <t>distance, speed, energy, pressure, mass
(e.g.  10 feet.  5 miles per hour.  7 Joules.  8 kg,  coefficients of friction)</t>
  </si>
  <si>
    <t>Adding Vectors</t>
  </si>
  <si>
    <t>Splitting a Vector into Components</t>
  </si>
  <si>
    <r>
      <rPr/>
      <t xml:space="preserve">Given any vector </t>
    </r>
    <r>
      <rPr>
        <b/>
      </rPr>
      <t>V</t>
    </r>
    <r>
      <rPr/>
      <t>, we can find the x- and y-components (</t>
    </r>
    <r>
      <rPr>
        <b/>
      </rPr>
      <t>X</t>
    </r>
    <r>
      <rPr/>
      <t xml:space="preserve"> and </t>
    </r>
    <r>
      <rPr>
        <b/>
      </rPr>
      <t>Y</t>
    </r>
    <r>
      <rPr/>
      <t xml:space="preserve">) by drawing a right triangle with </t>
    </r>
    <r>
      <rPr>
        <b/>
      </rPr>
      <t>V</t>
    </r>
    <r>
      <rPr/>
      <t xml:space="preserve"> as the hypotenuse.  If ϴ is the angle betweeen </t>
    </r>
    <r>
      <rPr>
        <b/>
      </rPr>
      <t xml:space="preserve">V </t>
    </r>
    <r>
      <rPr/>
      <t>and the x-component, then</t>
    </r>
    <r>
      <rPr>
        <b/>
      </rPr>
      <t xml:space="preserve">:
X </t>
    </r>
    <r>
      <rPr/>
      <t xml:space="preserve">= </t>
    </r>
    <r>
      <rPr>
        <b/>
      </rPr>
      <t>V</t>
    </r>
    <r>
      <rPr/>
      <t xml:space="preserve">cosϴ
</t>
    </r>
    <r>
      <rPr>
        <b/>
      </rPr>
      <t>Y</t>
    </r>
    <r>
      <rPr/>
      <t xml:space="preserve"> = </t>
    </r>
    <r>
      <rPr>
        <b/>
      </rPr>
      <t>V</t>
    </r>
    <r>
      <rPr/>
      <t>sinϴ</t>
    </r>
  </si>
  <si>
    <t>X  =  V  cosϴ 
Y  =  V  sinϴ</t>
  </si>
  <si>
    <r>
      <rPr>
        <b/>
      </rPr>
      <t xml:space="preserve">How to calculate the </t>
    </r>
    <r>
      <rPr>
        <b/>
        <u/>
      </rPr>
      <t>Magnitude</t>
    </r>
    <r>
      <rPr>
        <b/>
      </rPr>
      <t xml:space="preserve"> of the Resultant Vector?</t>
    </r>
  </si>
  <si>
    <r>
      <rPr/>
      <t xml:space="preserve">conversely, if we know the </t>
    </r>
    <r>
      <rPr>
        <b/>
      </rPr>
      <t>X</t>
    </r>
    <r>
      <rPr/>
      <t xml:space="preserve">-component and </t>
    </r>
    <r>
      <rPr>
        <b/>
      </rPr>
      <t>Y</t>
    </r>
    <r>
      <rPr/>
      <t xml:space="preserve">-component of any resultant vector </t>
    </r>
    <r>
      <rPr>
        <b/>
      </rPr>
      <t>V</t>
    </r>
    <r>
      <rPr/>
      <t xml:space="preserve">, we can find the magnitude of </t>
    </r>
    <r>
      <rPr>
        <b/>
      </rPr>
      <t>V</t>
    </r>
    <r>
      <rPr/>
      <t xml:space="preserve">.  Calculating the magnitude of </t>
    </r>
    <r>
      <rPr>
        <b/>
      </rPr>
      <t>V</t>
    </r>
    <r>
      <rPr/>
      <t xml:space="preserve"> requires the use of the </t>
    </r>
    <r>
      <rPr>
        <b/>
      </rPr>
      <t>Pythagorean theorem</t>
    </r>
    <r>
      <rPr/>
      <t xml:space="preserve">:
</t>
    </r>
    <r>
      <rPr>
        <b/>
      </rPr>
      <t>V</t>
    </r>
    <r>
      <rPr>
        <b/>
        <sz val="6.0"/>
      </rPr>
      <t>resultant</t>
    </r>
    <r>
      <rPr>
        <b/>
      </rPr>
      <t xml:space="preserve">  </t>
    </r>
    <r>
      <rPr/>
      <t xml:space="preserve">=  sqrt( </t>
    </r>
    <r>
      <rPr>
        <b/>
      </rPr>
      <t>X</t>
    </r>
    <r>
      <rPr/>
      <t xml:space="preserve">^2  +  </t>
    </r>
    <r>
      <rPr>
        <b/>
      </rPr>
      <t>Y</t>
    </r>
    <r>
      <rPr/>
      <t>^2 )</t>
    </r>
  </si>
  <si>
    <r>
      <rPr>
        <rFont val="Times New Roman"/>
        <color rgb="FF000000"/>
        <sz val="24.0"/>
      </rPr>
      <t>V</t>
    </r>
    <r>
      <rPr>
        <rFont val="Times New Roman"/>
        <color rgb="FF000000"/>
        <sz val="8.0"/>
      </rPr>
      <t>resultant</t>
    </r>
    <r>
      <rPr>
        <rFont val="Times New Roman"/>
        <color rgb="FF000000"/>
        <sz val="14.0"/>
      </rPr>
      <t xml:space="preserve"> = </t>
    </r>
    <r>
      <rPr>
        <rFont val="Times New Roman"/>
        <b/>
        <color rgb="FF000000"/>
        <sz val="18.0"/>
      </rPr>
      <t>√</t>
    </r>
    <r>
      <rPr>
        <rFont val="Times New Roman"/>
        <color rgb="FF000000"/>
        <sz val="14.0"/>
      </rPr>
      <t xml:space="preserve">( </t>
    </r>
    <r>
      <rPr>
        <rFont val="Times New Roman"/>
        <b/>
        <color rgb="FF000000"/>
        <sz val="14.0"/>
      </rPr>
      <t>X</t>
    </r>
    <r>
      <rPr>
        <rFont val="Times New Roman"/>
        <color rgb="FF000000"/>
        <sz val="14.0"/>
      </rPr>
      <t xml:space="preserve">^2 + </t>
    </r>
    <r>
      <rPr>
        <rFont val="Times New Roman"/>
        <b/>
        <color rgb="FF000000"/>
        <sz val="14.0"/>
      </rPr>
      <t>Y</t>
    </r>
    <r>
      <rPr>
        <rFont val="Times New Roman"/>
        <color rgb="FF000000"/>
        <sz val="14.0"/>
      </rPr>
      <t>^2 )</t>
    </r>
  </si>
  <si>
    <r>
      <rPr>
        <b/>
      </rPr>
      <t xml:space="preserve">How to calculate the </t>
    </r>
    <r>
      <rPr>
        <b/>
        <u/>
      </rPr>
      <t>Angle</t>
    </r>
    <r>
      <rPr>
        <b/>
      </rPr>
      <t xml:space="preserve"> of the Resultant Vector?</t>
    </r>
  </si>
  <si>
    <r>
      <rPr/>
      <t xml:space="preserve">the angle of the resultant vector can be calculated by knowing </t>
    </r>
    <r>
      <rPr>
        <i/>
      </rPr>
      <t>inverse trignometric functions</t>
    </r>
    <r>
      <rPr/>
      <t>.</t>
    </r>
  </si>
  <si>
    <t>ϴ  =  tan^-1  ( X / Y )</t>
  </si>
  <si>
    <r>
      <rPr>
        <b/>
      </rPr>
      <t>Finding the Resultant (R) of adding multiple Vectors (V</t>
    </r>
    <r>
      <rPr>
        <b/>
        <sz val="6.0"/>
      </rPr>
      <t>1</t>
    </r>
    <r>
      <rPr>
        <b/>
      </rPr>
      <t xml:space="preserve"> + V</t>
    </r>
    <r>
      <rPr>
        <b/>
        <sz val="6.0"/>
      </rPr>
      <t>2</t>
    </r>
    <r>
      <rPr>
        <b/>
      </rPr>
      <t xml:space="preserve"> + V</t>
    </r>
    <r>
      <rPr>
        <b/>
        <sz val="6.0"/>
      </rPr>
      <t>3</t>
    </r>
    <r>
      <rPr>
        <b/>
      </rPr>
      <t>)</t>
    </r>
  </si>
  <si>
    <r>
      <rPr/>
      <t xml:space="preserve">to find the resultant </t>
    </r>
    <r>
      <rPr>
        <b/>
      </rPr>
      <t>R</t>
    </r>
    <r>
      <rPr/>
      <t xml:space="preserve"> using the components method, follow these steps:
</t>
    </r>
    <r>
      <rPr>
        <b/>
      </rPr>
      <t>1.</t>
    </r>
    <r>
      <rPr/>
      <t xml:space="preserve">  resolve the vectors to be added into their </t>
    </r>
    <r>
      <rPr>
        <i/>
      </rPr>
      <t>x-</t>
    </r>
    <r>
      <rPr/>
      <t xml:space="preserve"> and </t>
    </r>
    <r>
      <rPr>
        <i/>
      </rPr>
      <t>y</t>
    </r>
    <r>
      <rPr/>
      <t xml:space="preserve">-components.
</t>
    </r>
    <r>
      <rPr>
        <b/>
      </rPr>
      <t xml:space="preserve">2.  </t>
    </r>
    <r>
      <rPr/>
      <t xml:space="preserve">add all the individual </t>
    </r>
    <r>
      <rPr>
        <i/>
      </rPr>
      <t>x</t>
    </r>
    <r>
      <rPr/>
      <t xml:space="preserve">-components to get the </t>
    </r>
    <r>
      <rPr>
        <i/>
      </rPr>
      <t>x-</t>
    </r>
    <r>
      <rPr/>
      <t>component of the resultant (</t>
    </r>
    <r>
      <rPr>
        <b/>
      </rPr>
      <t>Rx</t>
    </r>
    <r>
      <rPr/>
      <t xml:space="preserve">).  Add all the individual </t>
    </r>
    <r>
      <rPr>
        <i/>
      </rPr>
      <t>y</t>
    </r>
    <r>
      <rPr/>
      <t xml:space="preserve">-components to get the </t>
    </r>
    <r>
      <rPr>
        <i/>
      </rPr>
      <t>y-</t>
    </r>
    <r>
      <rPr/>
      <t>component of the resultant (</t>
    </r>
    <r>
      <rPr>
        <b/>
      </rPr>
      <t>Ry</t>
    </r>
    <r>
      <rPr/>
      <t xml:space="preserve">)
</t>
    </r>
    <r>
      <rPr>
        <b/>
      </rPr>
      <t xml:space="preserve">3.  </t>
    </r>
    <r>
      <rPr/>
      <t xml:space="preserve">find the magnitude of the resultant by using the </t>
    </r>
    <r>
      <rPr>
        <b/>
      </rPr>
      <t>Pythatgorean theorem</t>
    </r>
    <r>
      <rPr/>
      <t xml:space="preserve">.  If </t>
    </r>
    <r>
      <rPr>
        <b/>
      </rPr>
      <t xml:space="preserve">Rx </t>
    </r>
    <r>
      <rPr/>
      <t xml:space="preserve">and </t>
    </r>
    <r>
      <rPr>
        <b/>
      </rPr>
      <t>Ry</t>
    </r>
    <r>
      <rPr/>
      <t xml:space="preserve"> are the </t>
    </r>
    <r>
      <rPr>
        <i/>
      </rPr>
      <t xml:space="preserve">x- </t>
    </r>
    <r>
      <rPr/>
      <t xml:space="preserve">and </t>
    </r>
    <r>
      <rPr>
        <i/>
      </rPr>
      <t>y-</t>
    </r>
    <r>
      <rPr/>
      <t xml:space="preserve">components of the </t>
    </r>
    <r>
      <rPr>
        <b/>
      </rPr>
      <t>R</t>
    </r>
    <r>
      <rPr/>
      <t xml:space="preserve">... then </t>
    </r>
    <r>
      <rPr>
        <b/>
      </rPr>
      <t xml:space="preserve">R = </t>
    </r>
    <r>
      <rPr/>
      <t xml:space="preserve">sqrt ( </t>
    </r>
    <r>
      <rPr>
        <b/>
      </rPr>
      <t>Rx</t>
    </r>
    <r>
      <rPr/>
      <t xml:space="preserve">^2  +  </t>
    </r>
    <r>
      <rPr>
        <b/>
      </rPr>
      <t>Ry</t>
    </r>
    <r>
      <rPr/>
      <t xml:space="preserve">^2 ).
</t>
    </r>
    <r>
      <rPr>
        <b/>
      </rPr>
      <t xml:space="preserve">4.  </t>
    </r>
    <r>
      <rPr/>
      <t>find the direction ϴ of the resultant by using the relationship ϴ = tan^-1 (</t>
    </r>
    <r>
      <rPr>
        <b/>
      </rPr>
      <t xml:space="preserve"> Rx</t>
    </r>
    <r>
      <rPr/>
      <t xml:space="preserve"> / </t>
    </r>
    <r>
      <rPr>
        <b/>
      </rPr>
      <t>Ry )</t>
    </r>
  </si>
  <si>
    <t>Multiplying Vectors by other Vectors</t>
  </si>
  <si>
    <r>
      <rPr/>
      <t xml:space="preserve">In some circumstances, we want to be able to </t>
    </r>
    <r>
      <rPr>
        <u/>
      </rPr>
      <t>multiply two vector quantities</t>
    </r>
    <r>
      <rPr/>
      <t xml:space="preserve"> to generate EITHER:
1)  another vector, or
2)  a scalar</t>
    </r>
  </si>
  <si>
    <r>
      <rPr>
        <i/>
        <sz val="9.0"/>
      </rPr>
      <t xml:space="preserve">- Two vectors can be multiplied together to generate a </t>
    </r>
    <r>
      <rPr>
        <i/>
        <sz val="9.0"/>
        <u/>
      </rPr>
      <t>scalar</t>
    </r>
    <r>
      <rPr>
        <i/>
        <sz val="9.0"/>
      </rPr>
      <t xml:space="preserve"> quantity, such as </t>
    </r>
    <r>
      <rPr>
        <b/>
        <i/>
        <sz val="9.0"/>
      </rPr>
      <t>work</t>
    </r>
    <r>
      <rPr>
        <i/>
        <sz val="9.0"/>
      </rPr>
      <t xml:space="preserve">. This is done by multiplying two vectors of interest (force and displacement) and the </t>
    </r>
    <r>
      <rPr>
        <b/>
        <i/>
        <sz val="9.0"/>
      </rPr>
      <t>COSINE</t>
    </r>
    <r>
      <rPr>
        <i/>
        <sz val="9.0"/>
      </rPr>
      <t xml:space="preserve"> of the angle between the two vectors.
- In contrast, two vectors can also be multiplied together to generate another </t>
    </r>
    <r>
      <rPr>
        <i/>
        <sz val="9.0"/>
        <u/>
      </rPr>
      <t>vector</t>
    </r>
    <r>
      <rPr>
        <i/>
        <sz val="9.0"/>
      </rPr>
      <t xml:space="preserve"> quantity, such as </t>
    </r>
    <r>
      <rPr>
        <b/>
        <i/>
        <sz val="9.0"/>
      </rPr>
      <t>torque</t>
    </r>
    <r>
      <rPr>
        <i/>
        <sz val="9.0"/>
      </rPr>
      <t xml:space="preserve">. This is done by multiplying two vectors of interest (force and lever arm) and the </t>
    </r>
    <r>
      <rPr>
        <b/>
        <i/>
        <sz val="9.0"/>
      </rPr>
      <t xml:space="preserve">SINE </t>
    </r>
    <r>
      <rPr>
        <i/>
        <sz val="9.0"/>
      </rPr>
      <t>of the angle between the two vectors.</t>
    </r>
  </si>
  <si>
    <t>Dot product  (A • B)</t>
  </si>
  <si>
    <r>
      <rPr>
        <i/>
      </rPr>
      <t>(in vector calculus)</t>
    </r>
    <r>
      <rPr/>
      <t xml:space="preserve"> When you multiply two vectors to GENERATE A </t>
    </r>
    <r>
      <rPr>
        <u/>
      </rPr>
      <t>SCALAR</t>
    </r>
    <r>
      <rPr/>
      <t xml:space="preserve"> quantity</t>
    </r>
  </si>
  <si>
    <t>A • B  =  |A| |B| cosϴ</t>
  </si>
  <si>
    <r>
      <rPr>
        <i/>
        <sz val="9.0"/>
      </rPr>
      <t xml:space="preserve">(force) • (displacement)  =  </t>
    </r>
    <r>
      <rPr>
        <b/>
        <i/>
        <sz val="9.0"/>
        <u/>
      </rPr>
      <t>work</t>
    </r>
  </si>
  <si>
    <r>
      <rPr>
        <b/>
      </rPr>
      <t xml:space="preserve">Cross product  (A </t>
    </r>
    <r>
      <rPr>
        <b val="0"/>
        <sz val="12.0"/>
      </rPr>
      <t>x</t>
    </r>
    <r>
      <rPr>
        <b val="0"/>
      </rPr>
      <t xml:space="preserve"> </t>
    </r>
    <r>
      <rPr>
        <b/>
      </rPr>
      <t>B)</t>
    </r>
  </si>
  <si>
    <r>
      <rPr>
        <i/>
      </rPr>
      <t>(in vector calculus)</t>
    </r>
    <r>
      <rPr/>
      <t xml:space="preserve"> When you multiply two vectors to GENERATE ANOTHER </t>
    </r>
    <r>
      <rPr>
        <u/>
      </rPr>
      <t>VECTOR</t>
    </r>
    <r>
      <rPr/>
      <t xml:space="preserve"> quantity.  Once we have the magnitude of the resultant, we use the </t>
    </r>
    <r>
      <rPr>
        <b/>
      </rPr>
      <t>Right-Hand Rule</t>
    </r>
    <r>
      <rPr/>
      <t xml:space="preserve"> in order to determine its direction.</t>
    </r>
  </si>
  <si>
    <t>A x B  =  |A| |B| sinϴ</t>
  </si>
  <si>
    <r>
      <rPr>
        <i/>
        <sz val="9.0"/>
      </rPr>
      <t xml:space="preserve">(force)  x  (lever arm)  =  </t>
    </r>
    <r>
      <rPr>
        <b/>
        <i/>
        <sz val="9.0"/>
        <u/>
      </rPr>
      <t>torque</t>
    </r>
  </si>
  <si>
    <t>Right-Hand Rule</t>
  </si>
  <si>
    <t>Right-Hand Rule for multiplying two vectors</t>
  </si>
  <si>
    <r>
      <rPr/>
      <t xml:space="preserve">The resultant of the cross product will always be </t>
    </r>
    <r>
      <rPr>
        <u/>
      </rPr>
      <t>perpendicular</t>
    </r>
    <r>
      <rPr/>
      <t xml:space="preserve"> to the plane created by the two vectors. The </t>
    </r>
    <r>
      <rPr>
        <b/>
      </rPr>
      <t>Right-Hand Rule</t>
    </r>
    <r>
      <rPr/>
      <t xml:space="preserve"> helps you determine the direction of a cross product resultant vector.  Considering a resultant </t>
    </r>
    <r>
      <rPr>
        <b/>
      </rPr>
      <t>C</t>
    </r>
    <r>
      <rPr/>
      <t xml:space="preserve"> where  </t>
    </r>
    <r>
      <rPr>
        <b/>
      </rPr>
      <t>C</t>
    </r>
    <r>
      <rPr/>
      <t xml:space="preserve"> = the cross product of (</t>
    </r>
    <r>
      <rPr>
        <b/>
      </rPr>
      <t>A</t>
    </r>
    <r>
      <rPr/>
      <t xml:space="preserve"> X </t>
    </r>
    <r>
      <rPr>
        <b/>
      </rPr>
      <t>B</t>
    </r>
    <r>
      <rPr/>
      <t xml:space="preserve">), then:
</t>
    </r>
    <r>
      <rPr>
        <b/>
      </rPr>
      <t xml:space="preserve">1.  </t>
    </r>
    <r>
      <rPr/>
      <t xml:space="preserve">Start by pointing your thumb along the direction of vector </t>
    </r>
    <r>
      <rPr>
        <b/>
      </rPr>
      <t>A</t>
    </r>
    <r>
      <rPr/>
      <t xml:space="preserve">.
</t>
    </r>
    <r>
      <rPr>
        <b/>
      </rPr>
      <t>2</t>
    </r>
    <r>
      <rPr/>
      <t xml:space="preserve">.  Extend your fingers along the direction of vector </t>
    </r>
    <r>
      <rPr>
        <b/>
      </rPr>
      <t>B</t>
    </r>
    <r>
      <rPr/>
      <t xml:space="preserve">.  Note that you might need to rotate your wrist to get the correct configuration of thumb and fingers, if necessary.
</t>
    </r>
    <r>
      <rPr>
        <b/>
      </rPr>
      <t>3.</t>
    </r>
    <r>
      <rPr/>
      <t xml:space="preserve">  Your palm establishes the </t>
    </r>
    <r>
      <rPr>
        <i/>
      </rPr>
      <t>plane</t>
    </r>
    <r>
      <rPr/>
      <t xml:space="preserve"> between the two vectors.  </t>
    </r>
    <r>
      <rPr>
        <b/>
      </rPr>
      <t>The DIRECTION THAT YOUR PALM POINTS is the DIRECTION OF THE RESULTANT C</t>
    </r>
    <r>
      <rPr/>
      <t>.</t>
    </r>
  </si>
  <si>
    <t>• Right-Hand Rule
• Torque
• Magnetic Force</t>
  </si>
  <si>
    <t>Friction</t>
  </si>
  <si>
    <r>
      <rPr/>
      <t xml:space="preserve">is a force that </t>
    </r>
    <r>
      <rPr>
        <u/>
      </rPr>
      <t>opposes</t>
    </r>
    <r>
      <rPr/>
      <t xml:space="preserve"> motion; it occurs due to the electrostatic interactions at the surface between two objects.</t>
    </r>
  </si>
  <si>
    <r>
      <rPr>
        <b/>
      </rPr>
      <t xml:space="preserve">Static friction </t>
    </r>
    <r>
      <rPr>
        <b val="0"/>
      </rPr>
      <t>(</t>
    </r>
    <r>
      <rPr>
        <b val="0"/>
        <sz val="11.0"/>
      </rPr>
      <t xml:space="preserve">f </t>
    </r>
    <r>
      <rPr>
        <b val="0"/>
        <sz val="8.0"/>
      </rPr>
      <t>s</t>
    </r>
    <r>
      <rPr>
        <b val="0"/>
      </rPr>
      <t>)</t>
    </r>
  </si>
  <si>
    <r>
      <rPr/>
      <t xml:space="preserve">exists between a </t>
    </r>
    <r>
      <rPr>
        <i/>
      </rPr>
      <t>stationary</t>
    </r>
    <r>
      <rPr/>
      <t xml:space="preserve"> object and the surface upon which it rests </t>
    </r>
    <r>
      <rPr>
        <i/>
      </rPr>
      <t xml:space="preserve">(aka between two objects that ARE </t>
    </r>
    <r>
      <rPr>
        <b/>
        <i/>
      </rPr>
      <t>NOT</t>
    </r>
    <r>
      <rPr>
        <i/>
      </rPr>
      <t xml:space="preserve"> IN MOTION relative to each other). </t>
    </r>
    <r>
      <rPr/>
      <t>Static friction is the force that must be overcome to set an object in motion</t>
    </r>
  </si>
  <si>
    <r>
      <rPr>
        <rFont val="Times New Roman"/>
        <color rgb="FF000000"/>
        <sz val="20.0"/>
      </rPr>
      <t xml:space="preserve">0 </t>
    </r>
    <r>
      <rPr>
        <rFont val="Times New Roman"/>
        <color rgb="FF000000"/>
        <sz val="13.0"/>
      </rPr>
      <t>≤</t>
    </r>
    <r>
      <rPr>
        <rFont val="Times New Roman"/>
        <color rgb="FF000000"/>
        <sz val="20.0"/>
      </rPr>
      <t xml:space="preserve">  f</t>
    </r>
    <r>
      <rPr>
        <rFont val="Times New Roman"/>
        <color rgb="FF000000"/>
        <sz val="9.0"/>
      </rPr>
      <t>static</t>
    </r>
    <r>
      <rPr>
        <rFont val="Times New Roman"/>
        <color rgb="FF000000"/>
        <sz val="20.0"/>
      </rPr>
      <t xml:space="preserve">  </t>
    </r>
    <r>
      <rPr>
        <rFont val="Times New Roman"/>
        <color rgb="FF000000"/>
        <sz val="13.0"/>
      </rPr>
      <t>≤</t>
    </r>
    <r>
      <rPr>
        <rFont val="Times New Roman"/>
        <color rgb="FF000000"/>
        <sz val="20.0"/>
      </rPr>
      <t xml:space="preserve">  (μ</t>
    </r>
    <r>
      <rPr>
        <rFont val="Times New Roman"/>
        <color rgb="FF000000"/>
        <sz val="9.0"/>
      </rPr>
      <t>static</t>
    </r>
    <r>
      <rPr>
        <rFont val="Times New Roman"/>
        <color rgb="FF000000"/>
        <sz val="20.0"/>
      </rPr>
      <t xml:space="preserve"> )(</t>
    </r>
    <r>
      <rPr>
        <rFont val="Times New Roman"/>
        <color rgb="FF000000"/>
        <sz val="18.0"/>
      </rPr>
      <t>N</t>
    </r>
    <r>
      <rPr>
        <rFont val="Times New Roman"/>
        <color rgb="FF000000"/>
        <sz val="20.0"/>
      </rPr>
      <t>)</t>
    </r>
  </si>
  <si>
    <r>
      <rPr>
        <i/>
        <sz val="9.0"/>
      </rPr>
      <t xml:space="preserve">Consider trying to push a heavy piece of luggage. When  a 25 N force is applied, the bag does not move. When a 50 N force is applied, the bag still does not move. When a 100 N force is applied, the bag sliders a meter or so and slows to a rest. This setup implies that the </t>
    </r>
    <r>
      <rPr>
        <b/>
        <i/>
        <sz val="9.0"/>
      </rPr>
      <t>maximal value of static friction</t>
    </r>
    <r>
      <rPr>
        <i/>
        <sz val="9.0"/>
      </rPr>
      <t xml:space="preserve"> is somewhere between 50 and 100 N; any applied force less than this threshold will not be sufficient to move the bag as there will be an equal but opposite force of static friction opposing the bag's motion.</t>
    </r>
  </si>
  <si>
    <r>
      <rPr>
        <b/>
      </rPr>
      <t xml:space="preserve">Kinetic friction </t>
    </r>
    <r>
      <rPr>
        <b val="0"/>
      </rPr>
      <t>(</t>
    </r>
    <r>
      <rPr>
        <b val="0"/>
        <sz val="11.0"/>
      </rPr>
      <t xml:space="preserve">f </t>
    </r>
    <r>
      <rPr>
        <b val="0"/>
        <sz val="8.0"/>
      </rPr>
      <t>k</t>
    </r>
    <r>
      <rPr>
        <b val="0"/>
      </rPr>
      <t>)</t>
    </r>
  </si>
  <si>
    <r>
      <rPr/>
      <t xml:space="preserve">exists betwen a </t>
    </r>
    <r>
      <rPr>
        <b/>
        <i/>
      </rPr>
      <t>SLIDING</t>
    </r>
    <r>
      <rPr/>
      <t xml:space="preserve"> object and the surface over which the object slides </t>
    </r>
    <r>
      <rPr>
        <i/>
      </rPr>
      <t>(aka between two objects that ARE IN MOTION relative to each other).</t>
    </r>
  </si>
  <si>
    <r>
      <rPr>
        <rFont val="Times New Roman"/>
        <color rgb="FF000000"/>
        <sz val="20.0"/>
      </rPr>
      <t>f</t>
    </r>
    <r>
      <rPr>
        <rFont val="Times New Roman"/>
        <color rgb="FF000000"/>
        <sz val="9.0"/>
      </rPr>
      <t>kinetic</t>
    </r>
    <r>
      <rPr>
        <rFont val="Times New Roman"/>
        <color rgb="FF000000"/>
        <sz val="20.0"/>
      </rPr>
      <t xml:space="preserve"> = (μ</t>
    </r>
    <r>
      <rPr>
        <rFont val="Times New Roman"/>
        <color rgb="FF000000"/>
        <sz val="9.0"/>
      </rPr>
      <t>kinetic</t>
    </r>
    <r>
      <rPr>
        <rFont val="Times New Roman"/>
        <color rgb="FF000000"/>
        <sz val="20.0"/>
      </rPr>
      <t xml:space="preserve"> )(N)</t>
    </r>
  </si>
  <si>
    <t>Sometimes, students misidentify the presence of kinetic friction. A wheel, for example, that is rolling along a road does not experience kinetic friction because the tire is not actually "sliding" against the pavement. The tire maintains an instantaneous point of static contact with the road and, therefore experiences only static friction. Only when the tire begins to SLIDE on, say, an icy patch will kinetic friction come into play.</t>
  </si>
  <si>
    <r>
      <rPr>
        <b/>
      </rPr>
      <t xml:space="preserve">the coefficient of friction </t>
    </r>
    <r>
      <rPr>
        <b val="0"/>
      </rPr>
      <t>(μ</t>
    </r>
    <r>
      <rPr>
        <b val="0"/>
        <sz val="8.0"/>
      </rPr>
      <t>s</t>
    </r>
    <r>
      <rPr>
        <b val="0"/>
      </rPr>
      <t xml:space="preserve"> or μ</t>
    </r>
    <r>
      <rPr>
        <b val="0"/>
        <sz val="7.0"/>
      </rPr>
      <t>k</t>
    </r>
    <r>
      <rPr>
        <b val="0"/>
      </rPr>
      <t>)</t>
    </r>
  </si>
  <si>
    <r>
      <rPr/>
      <t xml:space="preserve">is a unitless </t>
    </r>
    <r>
      <rPr>
        <i/>
      </rPr>
      <t>(scalar)</t>
    </r>
    <r>
      <rPr/>
      <t xml:space="preserve"> quantity that depends on the two materials in contact. The coefficient of static friction is </t>
    </r>
    <r>
      <rPr>
        <u/>
      </rPr>
      <t>always higher</t>
    </r>
    <r>
      <rPr/>
      <t xml:space="preserve"> than the coefficient of kinetic friction. </t>
    </r>
  </si>
  <si>
    <t>Newton's Laws</t>
  </si>
  <si>
    <t>First Law</t>
  </si>
  <si>
    <r>
      <rPr>
        <b/>
      </rPr>
      <t xml:space="preserve">Newton's </t>
    </r>
    <r>
      <rPr>
        <b/>
        <sz val="12.0"/>
      </rPr>
      <t>1</t>
    </r>
    <r>
      <rPr>
        <b/>
      </rPr>
      <t>st Law</t>
    </r>
  </si>
  <si>
    <r>
      <rPr/>
      <t xml:space="preserve">states that an object either at rest or in motion with constant velocity will remain that way </t>
    </r>
    <r>
      <rPr>
        <i/>
      </rPr>
      <t>unless a net force acts upon it</t>
    </r>
    <r>
      <rPr>
        <b/>
        <i/>
      </rPr>
      <t xml:space="preserve">. </t>
    </r>
  </si>
  <si>
    <r>
      <rPr>
        <rFont val="Times New Roman"/>
        <i/>
        <sz val="9.0"/>
      </rPr>
      <t xml:space="preserve">For an object at </t>
    </r>
    <r>
      <rPr>
        <rFont val="Times New Roman"/>
        <b/>
        <i/>
        <sz val="9.0"/>
      </rPr>
      <t>equilibrium</t>
    </r>
    <r>
      <rPr>
        <rFont val="Times New Roman"/>
        <i/>
        <sz val="9.0"/>
      </rPr>
      <t xml:space="preserve">,
</t>
    </r>
    <r>
      <rPr>
        <rFont val="Times New Roman"/>
        <sz val="24.0"/>
      </rPr>
      <t>F</t>
    </r>
    <r>
      <rPr>
        <rFont val="Times New Roman"/>
        <i/>
        <sz val="9.0"/>
      </rPr>
      <t>net</t>
    </r>
    <r>
      <rPr>
        <rFont val="Times New Roman"/>
        <sz val="24.0"/>
      </rPr>
      <t xml:space="preserve"> = ma = 0</t>
    </r>
  </si>
  <si>
    <t xml:space="preserve">A golf ball placed on a golf tee will never move and will stay on the tee forever unless some outside force (such as wind or a golf club smacking it) acts upon the golf ball. </t>
  </si>
  <si>
    <t>"Law of Inertia"</t>
  </si>
  <si>
    <t>Second Law</t>
  </si>
  <si>
    <r>
      <rPr>
        <b/>
      </rPr>
      <t xml:space="preserve">Newton's </t>
    </r>
    <r>
      <rPr>
        <b/>
        <sz val="12.0"/>
      </rPr>
      <t>2</t>
    </r>
    <r>
      <rPr>
        <b/>
      </rPr>
      <t>nd Law</t>
    </r>
  </si>
  <si>
    <t>states that any acceleration is the result of the sum of outside forces acting on the object and its mass</t>
  </si>
  <si>
    <r>
      <rPr>
        <rFont val="Times New Roman"/>
        <b/>
        <i/>
        <sz val="36.0"/>
      </rPr>
      <t>F</t>
    </r>
    <r>
      <rPr>
        <rFont val="Times New Roman"/>
        <i/>
        <sz val="36.0"/>
      </rPr>
      <t xml:space="preserve"> </t>
    </r>
    <r>
      <rPr>
        <rFont val="Times New Roman"/>
        <i/>
        <sz val="36.0"/>
      </rPr>
      <t xml:space="preserve"> = ma</t>
    </r>
  </si>
  <si>
    <t>Mathematically, force is directly correlated with mass or acceleration. At a constant force, mass and acceleration are inversely related to each other.
•  The more force you apply to a shopping cart, the more acceleration that shopping cart has.
•  You have to apply more force to accelerate a heavy shopping cart than to accelerate a small shopping cart.</t>
  </si>
  <si>
    <t>Third Law</t>
  </si>
  <si>
    <r>
      <rPr>
        <b/>
      </rPr>
      <t xml:space="preserve">Newton's </t>
    </r>
    <r>
      <rPr>
        <b/>
        <sz val="12.0"/>
      </rPr>
      <t>3</t>
    </r>
    <r>
      <rPr>
        <b/>
      </rPr>
      <t>rd Law</t>
    </r>
  </si>
  <si>
    <r>
      <rPr/>
      <t xml:space="preserve">states that any two objects interacting with one another experience equal and opposite forces as a result of their interaction. </t>
    </r>
    <r>
      <rPr>
        <i/>
      </rPr>
      <t xml:space="preserve">"To every action, there is always an </t>
    </r>
    <r>
      <rPr>
        <i/>
        <u/>
      </rPr>
      <t>opposed</t>
    </r>
    <r>
      <rPr>
        <i/>
      </rPr>
      <t xml:space="preserve"> but </t>
    </r>
    <r>
      <rPr>
        <i/>
        <u/>
      </rPr>
      <t>equal</t>
    </r>
    <r>
      <rPr>
        <i/>
      </rPr>
      <t xml:space="preserve"> reaction."</t>
    </r>
  </si>
  <si>
    <r>
      <rPr>
        <rFont val="Times New Roman"/>
        <i/>
        <sz val="36.0"/>
      </rPr>
      <t>F</t>
    </r>
    <r>
      <rPr>
        <rFont val="Times New Roman"/>
        <i/>
        <sz val="10.0"/>
      </rPr>
      <t>AB</t>
    </r>
    <r>
      <rPr>
        <rFont val="Times New Roman"/>
        <i/>
        <sz val="36.0"/>
      </rPr>
      <t xml:space="preserve"> =  – F</t>
    </r>
    <r>
      <rPr>
        <rFont val="Times New Roman"/>
        <i/>
        <sz val="11.0"/>
      </rPr>
      <t>AB</t>
    </r>
  </si>
  <si>
    <t>When you hit your hand against your desk, your hand exerts a force on the desk (this is why the desk may get damaged). 
Simultaneously, the desk exerts a force of equal magnitiude in the opposite direction on your hand (this is why hitting the desk hurt your hand). 
The harder you hit the desk, the harder the force the desk exerts on your hand, hence why your hard hurts more with increasing input force.</t>
  </si>
  <si>
    <t>"Law of Action and Reaction"</t>
  </si>
  <si>
    <t>Motion with Constant Acceleration</t>
  </si>
  <si>
    <t>Linear Motion</t>
  </si>
  <si>
    <t>in linear motion, the object's velocity and acceleration are along the line of motion, so the pathway of the moving object continues along a straight line. Linear motion does not need to be limited to vertical or horizonatal paths; the inclined surface of a ramp will provide a path for linear motion at some angle.</t>
  </si>
  <si>
    <r>
      <rPr>
        <i/>
        <sz val="9.0"/>
      </rPr>
      <t xml:space="preserve">On the MCAT, the most common presentations of Linear Motion questions will involve </t>
    </r>
    <r>
      <rPr>
        <i/>
        <sz val="9.0"/>
        <u/>
      </rPr>
      <t>free falling objects</t>
    </r>
    <r>
      <rPr>
        <i/>
        <sz val="9.0"/>
      </rPr>
      <t>, such as balls, being dropped to the ground from some starting height.</t>
    </r>
  </si>
  <si>
    <t>Free Fall</t>
  </si>
  <si>
    <r>
      <rPr/>
      <t xml:space="preserve">is a term that refers to typical conditions of a kinematics problem on the MCAT that analyzes falling objects in linear motion. Under these conditions, air resistance is assumed to be negligible, meaning that the only force acting on an object is the gravitational force causing it to fall. Consequently, the object would fall with </t>
    </r>
    <r>
      <rPr>
        <u/>
      </rPr>
      <t>constant acceleration</t>
    </r>
    <r>
      <rPr/>
      <t xml:space="preserve"> (the acceleration due to gravity, g = ~10 m/s^2) and would </t>
    </r>
    <r>
      <rPr>
        <i/>
      </rPr>
      <t>not</t>
    </r>
    <r>
      <rPr/>
      <t xml:space="preserve"> reach terminal velocity. Terminal velocity (constant velocity) is reached when the force of gravity downwards = force of air resistance upwards.</t>
    </r>
  </si>
  <si>
    <t>"A ball is thrown vertically up into the air from a window ledge 30 meters above the ground with an initial velocity of 10 m/s. Find the velocity and position of the ball after two seconds. Find the distance and time at which the ball reaches its maximum height above the window ledge."</t>
  </si>
  <si>
    <t>Linear motion</t>
  </si>
  <si>
    <t>Kinematic Equations for the MCAT</t>
  </si>
  <si>
    <r>
      <rPr/>
      <t xml:space="preserve">Faling objects exhibit linear motion with constant acceleration. This one-dimensional motion can be fully described by the following equations:
where </t>
    </r>
    <r>
      <rPr>
        <b/>
      </rPr>
      <t>x</t>
    </r>
    <r>
      <rPr/>
      <t xml:space="preserve">, </t>
    </r>
    <r>
      <rPr>
        <b/>
      </rPr>
      <t>v</t>
    </r>
    <r>
      <rPr/>
      <t xml:space="preserve">, and </t>
    </r>
    <r>
      <rPr>
        <b/>
      </rPr>
      <t>a</t>
    </r>
    <r>
      <rPr/>
      <t xml:space="preserve"> are the </t>
    </r>
    <r>
      <rPr>
        <u/>
      </rPr>
      <t>displacement</t>
    </r>
    <r>
      <rPr/>
      <t xml:space="preserve">, </t>
    </r>
    <r>
      <rPr>
        <u/>
      </rPr>
      <t>velocity</t>
    </r>
    <r>
      <rPr/>
      <t xml:space="preserve">, and </t>
    </r>
    <r>
      <rPr>
        <u/>
      </rPr>
      <t>acceleration</t>
    </r>
    <r>
      <rPr/>
      <t xml:space="preserve"> vectors respectively;  </t>
    </r>
    <r>
      <rPr>
        <b/>
      </rPr>
      <t xml:space="preserve"> v</t>
    </r>
    <r>
      <rPr>
        <b/>
        <sz val="6.0"/>
      </rPr>
      <t xml:space="preserve">0 </t>
    </r>
    <r>
      <rPr>
        <b/>
      </rPr>
      <t xml:space="preserve"> </t>
    </r>
    <r>
      <rPr/>
      <t xml:space="preserve">is the </t>
    </r>
    <r>
      <rPr>
        <i/>
        <u/>
      </rPr>
      <t>initial</t>
    </r>
    <r>
      <rPr>
        <u/>
      </rPr>
      <t xml:space="preserve"> velocity</t>
    </r>
    <r>
      <rPr/>
      <t xml:space="preserve">; </t>
    </r>
    <r>
      <rPr>
        <b/>
      </rPr>
      <t>v̅</t>
    </r>
    <r>
      <rPr/>
      <t xml:space="preserve"> is the </t>
    </r>
    <r>
      <rPr>
        <i/>
        <u/>
      </rPr>
      <t>average</t>
    </r>
    <r>
      <rPr>
        <u/>
      </rPr>
      <t xml:space="preserve"> velocity</t>
    </r>
    <r>
      <rPr/>
      <t>;  and</t>
    </r>
    <r>
      <rPr>
        <b/>
        <i/>
      </rPr>
      <t xml:space="preserve"> t</t>
    </r>
    <r>
      <rPr>
        <i/>
      </rPr>
      <t xml:space="preserve"> is </t>
    </r>
    <r>
      <rPr>
        <i/>
        <u/>
      </rPr>
      <t>time</t>
    </r>
    <r>
      <rPr>
        <i/>
      </rPr>
      <t>.</t>
    </r>
    <r>
      <rPr/>
      <t xml:space="preserve">  When the motion is </t>
    </r>
    <r>
      <rPr>
        <i/>
      </rPr>
      <t>vertical</t>
    </r>
    <r>
      <rPr/>
      <t>, we often use "</t>
    </r>
    <r>
      <rPr>
        <b/>
      </rPr>
      <t>y</t>
    </r>
    <r>
      <rPr/>
      <t>" instead of "</t>
    </r>
    <r>
      <rPr>
        <b/>
      </rPr>
      <t>x</t>
    </r>
    <r>
      <rPr/>
      <t>" for displacement, just for terminology.</t>
    </r>
  </si>
  <si>
    <t>Projectile Motion</t>
  </si>
  <si>
    <r>
      <rPr/>
      <t xml:space="preserve">refers to motion that follows a path along TWO dimensions. The velocities and accelerations in </t>
    </r>
    <r>
      <rPr>
        <i/>
      </rPr>
      <t>each</t>
    </r>
    <r>
      <rPr/>
      <t xml:space="preserve"> of the two dimensions (usually </t>
    </r>
    <r>
      <rPr>
        <b/>
      </rPr>
      <t>horizontal,x</t>
    </r>
    <r>
      <rPr/>
      <t xml:space="preserve"> and </t>
    </r>
    <r>
      <rPr>
        <b/>
      </rPr>
      <t>vertical,y</t>
    </r>
    <r>
      <rPr/>
      <t xml:space="preserve">) are independent of each other and </t>
    </r>
    <r>
      <rPr>
        <b/>
      </rPr>
      <t>MUST</t>
    </r>
    <r>
      <rPr/>
      <t xml:space="preserve">, </t>
    </r>
    <r>
      <rPr>
        <b/>
      </rPr>
      <t>accordingly, be analyzed separately</t>
    </r>
    <r>
      <rPr/>
      <t xml:space="preserve">.
Objects in projectile motion on Earth, such as cannonballs, baseballs, or darts, experience the force and acceleration of </t>
    </r>
    <r>
      <rPr>
        <b/>
      </rPr>
      <t>GRAVITY</t>
    </r>
    <r>
      <rPr/>
      <t xml:space="preserve"> </t>
    </r>
    <r>
      <rPr>
        <b/>
      </rPr>
      <t>only in the vertical direction</t>
    </r>
    <r>
      <rPr/>
      <t xml:space="preserve"> (along the </t>
    </r>
    <r>
      <rPr>
        <i/>
      </rPr>
      <t>y</t>
    </r>
    <r>
      <rPr/>
      <t xml:space="preserve">-axis). This means that </t>
    </r>
    <r>
      <rPr>
        <b/>
      </rPr>
      <t>v</t>
    </r>
    <r>
      <rPr>
        <i/>
        <sz val="6.0"/>
      </rPr>
      <t>y</t>
    </r>
    <r>
      <rPr/>
      <t xml:space="preserve"> will change at the rate of </t>
    </r>
    <r>
      <rPr>
        <b/>
      </rPr>
      <t>g,</t>
    </r>
    <r>
      <rPr/>
      <t xml:space="preserve"> BUT </t>
    </r>
    <r>
      <rPr>
        <b/>
      </rPr>
      <t>v</t>
    </r>
    <r>
      <rPr>
        <i/>
        <sz val="6.0"/>
      </rPr>
      <t>x</t>
    </r>
    <r>
      <rPr/>
      <t xml:space="preserve"> will remain constant. In fact, on the MCAT, you will generally be able to assume that the horizontal velocity, </t>
    </r>
    <r>
      <rPr>
        <b/>
      </rPr>
      <t>v</t>
    </r>
    <r>
      <rPr>
        <i/>
        <sz val="6.0"/>
      </rPr>
      <t>x</t>
    </r>
    <r>
      <rPr/>
      <t xml:space="preserve">, will be constant because we usually assume that air resistance is negligible and, therefore, no measurable force is acting along the </t>
    </r>
    <r>
      <rPr>
        <i/>
      </rPr>
      <t>x</t>
    </r>
    <r>
      <rPr/>
      <t>-axis.</t>
    </r>
  </si>
  <si>
    <t>"A cannonball is fired from ground level with an initial velocity of 50 m/s and an initial angle of elevation of 37 degrees from the horizontal. Find the cannonball's total time in flight. Find the distance between where the cannonball landed on the ground and where it was fired."</t>
  </si>
  <si>
    <t>Inclined Planes</t>
  </si>
  <si>
    <r>
      <rPr/>
      <t xml:space="preserve">is another example of motion in TWO dimensions. When working with an inclined plane question, it is often best to divide force vectors into components that are parallel and perpendicular to the plane's surface. Most often, gravity must be split into two components for these calculations; these components can be defined as:
</t>
    </r>
    <r>
      <rPr>
        <b/>
        <sz val="13.0"/>
      </rPr>
      <t>F</t>
    </r>
    <r>
      <rPr>
        <sz val="9.0"/>
      </rPr>
      <t>parallel</t>
    </r>
    <r>
      <rPr>
        <b/>
        <sz val="13.0"/>
      </rPr>
      <t xml:space="preserve">         = </t>
    </r>
    <r>
      <rPr>
        <b/>
        <i/>
        <sz val="13.0"/>
      </rPr>
      <t xml:space="preserve">mg sin ϴ
</t>
    </r>
    <r>
      <rPr>
        <b/>
        <sz val="13.0"/>
      </rPr>
      <t>F</t>
    </r>
    <r>
      <rPr>
        <sz val="9.0"/>
      </rPr>
      <t>perpendicular</t>
    </r>
    <r>
      <rPr>
        <b/>
        <sz val="13.0"/>
      </rPr>
      <t xml:space="preserve">   = </t>
    </r>
    <r>
      <rPr>
        <b/>
        <i/>
        <sz val="13.0"/>
      </rPr>
      <t xml:space="preserve">mg cosϴ
</t>
    </r>
  </si>
  <si>
    <t>"A 5 kg block slides down a frictionless incline at 30 degress. Find the normal force of the block. Find the acceleration of the block."</t>
  </si>
  <si>
    <t>Circular Motion</t>
  </si>
  <si>
    <t>Uniform Circular Motion</t>
  </si>
  <si>
    <r>
      <rPr/>
      <t xml:space="preserve">Circular motion occurs when forces cause an object to move in a circular pathway. Upon completion of one cycle, the displacement of the object is zero. In uniform circular motion, the instantaneous velocity vector is always tangent to the circular path. The equation that describes circular motion is given by the following equation, </t>
    </r>
    <r>
      <rPr>
        <i/>
      </rPr>
      <t xml:space="preserve">where </t>
    </r>
    <r>
      <rPr>
        <b/>
        <i/>
      </rPr>
      <t>F</t>
    </r>
    <r>
      <rPr>
        <b/>
        <i/>
        <sz val="7.0"/>
      </rPr>
      <t>c</t>
    </r>
    <r>
      <rPr>
        <i/>
      </rPr>
      <t xml:space="preserve"> is the centripetal force, </t>
    </r>
    <r>
      <rPr>
        <b/>
        <i/>
      </rPr>
      <t>m</t>
    </r>
    <r>
      <rPr>
        <i/>
      </rPr>
      <t xml:space="preserve"> is the mass of the object, </t>
    </r>
    <r>
      <rPr>
        <b/>
        <i/>
      </rPr>
      <t>v</t>
    </r>
    <r>
      <rPr>
        <i/>
      </rPr>
      <t xml:space="preserve"> is the velocity of the object, and </t>
    </r>
    <r>
      <rPr>
        <b/>
        <i/>
      </rPr>
      <t>r</t>
    </r>
    <r>
      <rPr>
        <i/>
      </rPr>
      <t xml:space="preserve"> is the radius of the circular pathway that the object is traveling</t>
    </r>
    <r>
      <rPr/>
      <t xml:space="preserve">:
</t>
    </r>
    <r>
      <rPr>
        <i/>
      </rPr>
      <t xml:space="preserve">(notice how this is equation relates to the general equation for force,
   </t>
    </r>
    <r>
      <rPr>
        <b/>
        <i/>
      </rPr>
      <t>F = ma</t>
    </r>
    <r>
      <rPr>
        <i/>
      </rPr>
      <t xml:space="preserve">. Therefore we can derive that the term " v^2/r " is just a substitute for acceleration that represents </t>
    </r>
    <r>
      <rPr>
        <b/>
        <i/>
      </rPr>
      <t>centripetal</t>
    </r>
    <r>
      <rPr>
        <i/>
      </rPr>
      <t xml:space="preserve"> </t>
    </r>
    <r>
      <rPr>
        <b/>
        <i/>
      </rPr>
      <t>accelaration</t>
    </r>
    <r>
      <rPr>
        <i/>
      </rPr>
      <t>, specifically)</t>
    </r>
  </si>
  <si>
    <t>Mechanical Equilibrium</t>
  </si>
  <si>
    <t>Translational Equilibrium</t>
  </si>
  <si>
    <r>
      <rPr/>
      <t xml:space="preserve">exists only when the vector sum of </t>
    </r>
    <r>
      <rPr>
        <u/>
      </rPr>
      <t>all</t>
    </r>
    <r>
      <rPr/>
      <t xml:space="preserve"> of the </t>
    </r>
    <r>
      <rPr>
        <b/>
        <u/>
      </rPr>
      <t>forces</t>
    </r>
    <r>
      <rPr/>
      <t xml:space="preserve"> acting on an object is zero.</t>
    </r>
  </si>
  <si>
    <t>If a block that is suspended by two ropes, attached to the ceiling, is in translational equilibrium, then this means that sum of the tensions of each of the ropes are equal to the weight of the block... because the block is not moving at all.
Q:  "Two blocks are in static equilibirum, with block 1 stationary on a table and block 2 hanging from a pulley that is attached to block 1. If block A has a mass of 15 kg and the coefficient of static friction between block A and the table surface is 0.2, what is the maximum mass of block B?"</t>
  </si>
  <si>
    <t>•  First condition of Equilibrium
•  Newton's 1st law</t>
  </si>
  <si>
    <t>Rotational Equilibrium</t>
  </si>
  <si>
    <t>Rotational Motion</t>
  </si>
  <si>
    <r>
      <rPr/>
      <t xml:space="preserve">occurs when forces are applied against an object in such a way as to cause the object to rotate around a fixed pivot point, also known as the </t>
    </r>
    <r>
      <rPr>
        <b/>
      </rPr>
      <t>fulcrum</t>
    </r>
    <r>
      <rPr/>
      <t>.</t>
    </r>
  </si>
  <si>
    <t>see-saws are classic examples of a setup that exhibits rotational motion</t>
  </si>
  <si>
    <r>
      <rPr>
        <b/>
      </rPr>
      <t xml:space="preserve">Torque  </t>
    </r>
    <r>
      <rPr>
        <b val="0"/>
        <sz val="30.0"/>
      </rPr>
      <t>(</t>
    </r>
    <r>
      <rPr>
        <rFont val="Times New Roman"/>
        <b val="0"/>
        <sz val="30.0"/>
      </rPr>
      <t>τ</t>
    </r>
    <r>
      <rPr>
        <b val="0"/>
        <sz val="30.0"/>
      </rPr>
      <t>)</t>
    </r>
  </si>
  <si>
    <r>
      <rPr/>
      <t xml:space="preserve">is the movement of force that is generated by the application of force at some distance from the </t>
    </r>
    <r>
      <rPr>
        <b/>
      </rPr>
      <t>fulcrum</t>
    </r>
    <r>
      <rPr/>
      <t xml:space="preserve">;  it is torque that generates rotational motion, not the mere application of torque itself. This is because torque depends not only on the magnitude of the force, but also on the length of the lever arm and the angle at which the net force is applied.
The equation for torque is a </t>
    </r>
    <r>
      <rPr>
        <b/>
      </rPr>
      <t>cross product</t>
    </r>
    <r>
      <rPr/>
      <t xml:space="preserve">, </t>
    </r>
    <r>
      <rPr>
        <i/>
      </rPr>
      <t xml:space="preserve">where </t>
    </r>
    <r>
      <rPr>
        <b/>
        <i/>
      </rPr>
      <t>r</t>
    </r>
    <r>
      <rPr>
        <i/>
      </rPr>
      <t xml:space="preserve"> is the length of the lever arm, </t>
    </r>
    <r>
      <rPr>
        <b/>
        <i/>
      </rPr>
      <t>F</t>
    </r>
    <r>
      <rPr>
        <i/>
      </rPr>
      <t xml:space="preserve"> is the magnitude of the force, and </t>
    </r>
    <r>
      <rPr>
        <b/>
        <i/>
      </rPr>
      <t>ϴ</t>
    </r>
    <r>
      <rPr>
        <i/>
      </rPr>
      <t xml:space="preserve"> is the angle between the lever arm and force vectors. </t>
    </r>
  </si>
  <si>
    <r>
      <rPr>
        <rFont val="&quot;Times New Roman&quot;"/>
        <i/>
        <color rgb="FF000000"/>
        <sz val="45.0"/>
      </rPr>
      <t>τ</t>
    </r>
    <r>
      <rPr>
        <rFont val="&quot;Times New Roman&quot;"/>
        <i/>
        <color rgb="FF000000"/>
        <sz val="36.0"/>
      </rPr>
      <t xml:space="preserve">  = r </t>
    </r>
    <r>
      <rPr>
        <rFont val="Montserrat"/>
        <i val="0"/>
        <color rgb="FF000000"/>
        <sz val="36.0"/>
      </rPr>
      <t>x</t>
    </r>
    <r>
      <rPr>
        <rFont val="&quot;Times New Roman&quot;"/>
        <i/>
        <color rgb="FF000000"/>
        <sz val="36.0"/>
      </rPr>
      <t xml:space="preserve"> F
     </t>
    </r>
    <r>
      <rPr>
        <rFont val="&quot;Times New Roman&quot;"/>
        <i/>
        <color rgb="FF000000"/>
        <sz val="24.0"/>
      </rPr>
      <t xml:space="preserve">=  r F sin ϴ    </t>
    </r>
  </si>
  <si>
    <t xml:space="preserve">Imagine a see-saw with Child 1 sitting on one side and Child 2 sitting on the other. If the torque generated by Child 1 is greater than the torque generated by Child 2, then the see-saw will tip about the fulcrum toward Child 1. </t>
  </si>
  <si>
    <r>
      <rPr/>
      <t xml:space="preserve">exists only when the vector sum of ALL the </t>
    </r>
    <r>
      <rPr>
        <b/>
      </rPr>
      <t>torques</t>
    </r>
    <r>
      <rPr/>
      <t xml:space="preserve"> acting on an object is ZERO. 
•  Since torques that generates clockwise direction are considered negative, and torques that generate counterclockwise rotation are positive... in rotational equilibrium, it must be that ALL of the </t>
    </r>
    <r>
      <rPr>
        <b/>
      </rPr>
      <t>positive</t>
    </r>
    <r>
      <rPr/>
      <t xml:space="preserve"> torques exactly </t>
    </r>
    <r>
      <rPr>
        <b/>
      </rPr>
      <t>cancel</t>
    </r>
    <r>
      <rPr/>
      <t xml:space="preserve"> </t>
    </r>
    <r>
      <rPr>
        <b/>
      </rPr>
      <t>out</t>
    </r>
    <r>
      <rPr/>
      <t xml:space="preserve"> all of the </t>
    </r>
    <r>
      <rPr>
        <b/>
      </rPr>
      <t>negative</t>
    </r>
    <r>
      <rPr/>
      <t xml:space="preserve"> torques.</t>
    </r>
  </si>
  <si>
    <t>"A seesaw with a mass of 5 kg has one block of mass 10 kg two meters to the left of the fulcrum and another block 0.5 m to the right of the fulcrum. If the seesaw is in equilibrium, find the mass of block 2 and the force exerted by the fulcrum." 
If we are given the fact that there is Rotational Equilibrium, then the see-saw is not moving, indicating that the torque on each side must be equal.</t>
  </si>
  <si>
    <t>Second condition of Equilibrium</t>
  </si>
  <si>
    <t>Energy</t>
  </si>
  <si>
    <r>
      <rPr>
        <b/>
      </rPr>
      <t xml:space="preserve">Kinetic Energy  </t>
    </r>
    <r>
      <rPr>
        <b val="0"/>
        <sz val="13.0"/>
      </rPr>
      <t>"KE or K"</t>
    </r>
  </si>
  <si>
    <r>
      <rPr/>
      <t xml:space="preserve">is the energy associated with </t>
    </r>
    <r>
      <rPr>
        <b/>
      </rPr>
      <t>motion</t>
    </r>
    <r>
      <rPr/>
      <t xml:space="preserve"> and </t>
    </r>
    <r>
      <rPr>
        <b/>
      </rPr>
      <t>moving</t>
    </r>
    <r>
      <rPr/>
      <t xml:space="preserve"> </t>
    </r>
    <r>
      <rPr>
        <b/>
      </rPr>
      <t>objects</t>
    </r>
    <r>
      <rPr/>
      <t xml:space="preserve">. 
Anything that has mass and is moving with some speed will have an amount of kinetic energy associated with it, calculated by the kinetic energy equation, </t>
    </r>
    <r>
      <rPr>
        <i/>
      </rPr>
      <t xml:space="preserve">where </t>
    </r>
    <r>
      <rPr>
        <b/>
        <i/>
      </rPr>
      <t>K</t>
    </r>
    <r>
      <rPr>
        <i/>
      </rPr>
      <t xml:space="preserve"> is kinetic energy, </t>
    </r>
    <r>
      <rPr>
        <b/>
        <i/>
      </rPr>
      <t>m</t>
    </r>
    <r>
      <rPr>
        <i/>
      </rPr>
      <t xml:space="preserve"> is the mass in KILOGRAMS, and </t>
    </r>
    <r>
      <rPr>
        <b/>
        <i/>
      </rPr>
      <t>v</t>
    </r>
    <r>
      <rPr>
        <i/>
      </rPr>
      <t xml:space="preserve"> is the speed in METERS per second.  </t>
    </r>
    <r>
      <rPr/>
      <t xml:space="preserve">The SI unit for kinetic energy, as with ALL forms of energy, is the </t>
    </r>
    <r>
      <rPr>
        <b/>
      </rPr>
      <t>joule (J)</t>
    </r>
    <r>
      <rPr/>
      <t>, which is equal to kg m^2 / s^2</t>
    </r>
  </si>
  <si>
    <r>
      <rPr>
        <i/>
        <sz val="9.0"/>
      </rPr>
      <t xml:space="preserve">"What happens to the kinetic energy of an object with constant mass as it is falling and its speed doubles? What happens to the kinetic energy of the object if it is thrown upward with the same speed?" 
</t>
    </r>
    <r>
      <rPr>
        <i val="0"/>
        <sz val="9.0"/>
      </rPr>
      <t xml:space="preserve">From the kinetic energy equation, we can see that </t>
    </r>
    <r>
      <rPr>
        <b/>
        <i/>
        <sz val="9.0"/>
      </rPr>
      <t>K</t>
    </r>
    <r>
      <rPr>
        <i val="0"/>
        <sz val="9.0"/>
      </rPr>
      <t xml:space="preserve"> is a function of </t>
    </r>
    <r>
      <rPr>
        <b/>
        <i/>
        <sz val="9.0"/>
      </rPr>
      <t>v</t>
    </r>
    <r>
      <rPr>
        <i val="0"/>
        <sz val="9.0"/>
      </rPr>
      <t xml:space="preserve"> squared. As such, if the speed (</t>
    </r>
    <r>
      <rPr>
        <b/>
        <i/>
        <sz val="9.0"/>
      </rPr>
      <t>v</t>
    </r>
    <r>
      <rPr>
        <i val="0"/>
        <sz val="9.0"/>
      </rPr>
      <t>) doubles, then the kinetic energy of the object will quadruple. Also note that kinetic energy is related to speed, not velocity. Recall that speed is a scalar quantity and does not have direction. Therefore, an object has the same kinetic energy REGARDLESS of the direction of its velocity vector.</t>
    </r>
  </si>
  <si>
    <t>•  speed of an object
•  mass of an object</t>
  </si>
  <si>
    <r>
      <rPr>
        <b/>
      </rPr>
      <t xml:space="preserve">Potential Energy  </t>
    </r>
    <r>
      <rPr>
        <b val="0"/>
        <sz val="13.0"/>
      </rPr>
      <t>"U"</t>
    </r>
  </si>
  <si>
    <r>
      <rPr/>
      <t xml:space="preserve">refers to the energy that is stored within a system, usually associated with </t>
    </r>
    <r>
      <rPr>
        <b/>
      </rPr>
      <t>still</t>
    </r>
    <r>
      <rPr/>
      <t xml:space="preserve"> or </t>
    </r>
    <r>
      <rPr>
        <b/>
      </rPr>
      <t xml:space="preserve">static objects </t>
    </r>
    <r>
      <rPr/>
      <t xml:space="preserve">that have "potential" to release energy
Potential energy is often said to have the </t>
    </r>
    <r>
      <rPr>
        <i/>
      </rPr>
      <t>potential</t>
    </r>
    <r>
      <rPr/>
      <t xml:space="preserve"> to do work, and can take named forms such as </t>
    </r>
    <r>
      <rPr>
        <i/>
      </rPr>
      <t xml:space="preserve">graviational, elastic, electrical, </t>
    </r>
    <r>
      <rPr/>
      <t xml:space="preserve">and </t>
    </r>
    <r>
      <rPr>
        <i/>
      </rPr>
      <t>chemical</t>
    </r>
    <r>
      <rPr/>
      <t xml:space="preserve"> potential energy.</t>
    </r>
  </si>
  <si>
    <t>• gravitational
• elastic
• electrical
• chemical</t>
  </si>
  <si>
    <r>
      <rPr>
        <b/>
        <i/>
      </rPr>
      <t>Gravitational</t>
    </r>
    <r>
      <rPr>
        <b/>
      </rPr>
      <t xml:space="preserve"> potential energy</t>
    </r>
  </si>
  <si>
    <r>
      <rPr/>
      <t xml:space="preserve">depends on an object's </t>
    </r>
    <r>
      <rPr>
        <b/>
      </rPr>
      <t>position</t>
    </r>
    <r>
      <rPr/>
      <t xml:space="preserve"> in respect to some level identified as the </t>
    </r>
    <r>
      <rPr>
        <b/>
      </rPr>
      <t xml:space="preserve">datum </t>
    </r>
    <r>
      <rPr/>
      <t>(which is the "ground" or the zero potential energy position). This datum is usually chosen just for convenience. For example, you may find it convenient to consider the potential energy of the pencil in your hand with respect to the floor if you are holding the pencil above the floor, or with respect to a desktop if you are holding it over a desk. The equation that we use to calculate gravitational potential energy is given by the following equation,</t>
    </r>
    <r>
      <rPr>
        <i/>
      </rPr>
      <t xml:space="preserve"> where </t>
    </r>
    <r>
      <rPr>
        <b/>
        <i/>
      </rPr>
      <t>U</t>
    </r>
    <r>
      <rPr>
        <i/>
      </rPr>
      <t xml:space="preserve"> is the gravitational potential energy, </t>
    </r>
    <r>
      <rPr>
        <b/>
        <i/>
      </rPr>
      <t>m</t>
    </r>
    <r>
      <rPr>
        <i/>
      </rPr>
      <t xml:space="preserve"> is the mass of the object, </t>
    </r>
    <r>
      <rPr>
        <b/>
        <i/>
      </rPr>
      <t>g</t>
    </r>
    <r>
      <rPr>
        <i/>
      </rPr>
      <t xml:space="preserve"> is the acceleration to due gravity (9.8 m/s on Earth), and </t>
    </r>
    <r>
      <rPr>
        <b/>
        <i/>
      </rPr>
      <t>h</t>
    </r>
    <r>
      <rPr>
        <i/>
      </rPr>
      <t xml:space="preserve"> is the height in METERS above a respective </t>
    </r>
    <r>
      <rPr>
        <b/>
        <i/>
      </rPr>
      <t>datum</t>
    </r>
    <r>
      <rPr>
        <i/>
      </rPr>
      <t>.</t>
    </r>
  </si>
  <si>
    <r>
      <rPr>
        <rFont val="Times New Roman"/>
        <b/>
        <i/>
        <sz val="40.0"/>
      </rPr>
      <t>U</t>
    </r>
    <r>
      <rPr>
        <rFont val="Times New Roman"/>
        <i/>
        <sz val="40.0"/>
      </rPr>
      <t xml:space="preserve"> =  mgh</t>
    </r>
  </si>
  <si>
    <t>"An 80 kg diver leaps from a 10 m cliff into the sea, as shown below. Find the diver's potential energy at the top of the cliff and when he is 2 meters underwater, using the sea level as the datum."</t>
  </si>
  <si>
    <r>
      <rPr>
        <b/>
        <i/>
      </rPr>
      <t>Elastic</t>
    </r>
    <r>
      <rPr>
        <b/>
      </rPr>
      <t xml:space="preserve"> potential energy</t>
    </r>
  </si>
  <si>
    <r>
      <rPr/>
      <t xml:space="preserve">is the potential energy stored by a spring and other elastic systems when it is stretched or compressed from its </t>
    </r>
    <r>
      <rPr>
        <b/>
      </rPr>
      <t>equilibrium</t>
    </r>
    <r>
      <rPr/>
      <t xml:space="preserve"> </t>
    </r>
    <r>
      <rPr>
        <b/>
      </rPr>
      <t>length</t>
    </r>
    <r>
      <rPr/>
      <t xml:space="preserve"> (which is the characteristic length at which it is considered "relaxed", or in equilibirum). In the elastic potential energy equation, </t>
    </r>
    <r>
      <rPr>
        <b/>
        <i/>
      </rPr>
      <t>U</t>
    </r>
    <r>
      <rPr>
        <i/>
      </rPr>
      <t xml:space="preserve"> is the potential energy, </t>
    </r>
    <r>
      <rPr>
        <b/>
        <i/>
      </rPr>
      <t>k</t>
    </r>
    <r>
      <rPr>
        <i/>
      </rPr>
      <t xml:space="preserve"> is the spring constant (a measure of </t>
    </r>
    <r>
      <rPr>
        <i/>
        <u/>
      </rPr>
      <t>stiffness</t>
    </r>
    <r>
      <rPr>
        <i/>
      </rPr>
      <t xml:space="preserve"> of the spring that is an intrinsic property that depends on the material and it is usually provided on the MCAT), and </t>
    </r>
    <r>
      <rPr>
        <b/>
        <i/>
      </rPr>
      <t>x</t>
    </r>
    <r>
      <rPr>
        <i/>
      </rPr>
      <t xml:space="preserve"> is the magnitude of displacement from the equilibrium position. </t>
    </r>
    <r>
      <rPr/>
      <t>Note the similarities between this equation and the Kinetic Energy Equation.</t>
    </r>
  </si>
  <si>
    <r>
      <rPr>
        <rFont val="Times New Roman"/>
        <b/>
        <i/>
        <sz val="36.0"/>
      </rPr>
      <t>U</t>
    </r>
    <r>
      <rPr>
        <rFont val="Times New Roman"/>
        <i/>
        <sz val="36.0"/>
      </rPr>
      <t xml:space="preserve"> </t>
    </r>
    <r>
      <rPr>
        <rFont val="Times New Roman"/>
        <i/>
        <sz val="21.0"/>
      </rPr>
      <t xml:space="preserve">= </t>
    </r>
    <r>
      <rPr>
        <rFont val="Times New Roman"/>
        <i/>
        <sz val="24.0"/>
      </rPr>
      <t xml:space="preserve">(1/2) </t>
    </r>
    <r>
      <rPr>
        <rFont val="Times New Roman"/>
        <i/>
        <sz val="21.0"/>
      </rPr>
      <t>kx^2</t>
    </r>
  </si>
  <si>
    <t>• kinetic energy equation</t>
  </si>
  <si>
    <t>Total Mechanical Energy</t>
  </si>
  <si>
    <r>
      <rPr/>
      <t xml:space="preserve">given the fact that energy is always conserved, the total mechanical energy of a system represents the </t>
    </r>
    <r>
      <rPr>
        <b/>
      </rPr>
      <t>SUM</t>
    </r>
    <r>
      <rPr/>
      <t xml:space="preserve"> of an object's </t>
    </r>
    <r>
      <rPr>
        <b/>
      </rPr>
      <t>kinetic</t>
    </r>
    <r>
      <rPr/>
      <t xml:space="preserve"> AND </t>
    </r>
    <r>
      <rPr>
        <b/>
      </rPr>
      <t>potential</t>
    </r>
    <r>
      <rPr/>
      <t xml:space="preserve"> energies. </t>
    </r>
    <r>
      <rPr>
        <i/>
      </rPr>
      <t xml:space="preserve">In the total mechanical energy equation, </t>
    </r>
    <r>
      <rPr>
        <b/>
        <i/>
      </rPr>
      <t>E</t>
    </r>
    <r>
      <rPr>
        <i/>
      </rPr>
      <t xml:space="preserve"> is the total mechanical energy, </t>
    </r>
    <r>
      <rPr>
        <b/>
        <i/>
      </rPr>
      <t>U</t>
    </r>
    <r>
      <rPr>
        <i/>
      </rPr>
      <t xml:space="preserve"> is potential energy, and </t>
    </r>
    <r>
      <rPr>
        <b/>
        <i/>
      </rPr>
      <t>K</t>
    </r>
    <r>
      <rPr>
        <i/>
      </rPr>
      <t xml:space="preserve"> is kinetic energy</t>
    </r>
    <r>
      <rPr/>
      <t>. The word "mechanical" just refers energy that can cause objects to move or accelerate.</t>
    </r>
  </si>
  <si>
    <r>
      <rPr>
        <rFont val="Times New Roman"/>
        <b/>
        <i/>
        <sz val="30.0"/>
      </rPr>
      <t>E</t>
    </r>
    <r>
      <rPr>
        <rFont val="Times New Roman"/>
        <i/>
        <sz val="11.0"/>
      </rPr>
      <t>total</t>
    </r>
    <r>
      <rPr>
        <rFont val="Times New Roman"/>
        <i/>
        <sz val="30.0"/>
      </rPr>
      <t xml:space="preserve"> = U + K</t>
    </r>
  </si>
  <si>
    <t>• conservation of energy</t>
  </si>
  <si>
    <t>Conservation of Mechanical Energy</t>
  </si>
  <si>
    <t>conservative forces</t>
  </si>
  <si>
    <r>
      <rPr/>
      <t xml:space="preserve">are path </t>
    </r>
    <r>
      <rPr>
        <b/>
      </rPr>
      <t>INDEPENDENT</t>
    </r>
    <r>
      <rPr/>
      <t xml:space="preserve"> and DO NOT dissipate the mechanical energy of a system. If there is </t>
    </r>
    <r>
      <rPr>
        <i/>
      </rPr>
      <t>only</t>
    </r>
    <r>
      <rPr/>
      <t xml:space="preserve"> conservative forces are acting on an object, then the total mechanical energy is conserved </t>
    </r>
    <r>
      <rPr>
        <i/>
      </rPr>
      <t>(aka total mechanical energy is conserved when the sum of U + K remains constant/does not change).</t>
    </r>
  </si>
  <si>
    <r>
      <rPr>
        <rFont val="Times New Roman"/>
        <sz val="14.0"/>
      </rPr>
      <t>Δ</t>
    </r>
    <r>
      <rPr>
        <rFont val="Times New Roman"/>
        <i/>
        <sz val="14.0"/>
      </rPr>
      <t xml:space="preserve">E = </t>
    </r>
    <r>
      <rPr>
        <rFont val="Times New Roman"/>
        <sz val="14.0"/>
      </rPr>
      <t>Δ</t>
    </r>
    <r>
      <rPr>
        <rFont val="Times New Roman"/>
        <i/>
        <sz val="14.0"/>
      </rPr>
      <t xml:space="preserve">U + </t>
    </r>
    <r>
      <rPr>
        <rFont val="Times New Roman"/>
        <sz val="14.0"/>
      </rPr>
      <t>Δ</t>
    </r>
    <r>
      <rPr>
        <rFont val="Times New Roman"/>
        <i/>
        <sz val="14.0"/>
      </rPr>
      <t>K = 0</t>
    </r>
  </si>
  <si>
    <t>• gravity
• electrostatic forces</t>
  </si>
  <si>
    <r>
      <rPr>
        <b/>
        <i/>
      </rPr>
      <t xml:space="preserve">non </t>
    </r>
    <r>
      <rPr>
        <b/>
      </rPr>
      <t>conservative forces</t>
    </r>
  </si>
  <si>
    <r>
      <rPr/>
      <t xml:space="preserve">are path </t>
    </r>
    <r>
      <rPr>
        <b/>
      </rPr>
      <t>DEPENDENT</t>
    </r>
    <r>
      <rPr/>
      <t xml:space="preserve"> and </t>
    </r>
    <r>
      <rPr>
        <b/>
      </rPr>
      <t>cause</t>
    </r>
    <r>
      <rPr/>
      <t xml:space="preserve"> </t>
    </r>
    <r>
      <rPr>
        <b/>
      </rPr>
      <t>DISSIPATION</t>
    </r>
    <r>
      <rPr/>
      <t xml:space="preserve"> of mechanical energy from a system (aka total mechanical energy of the system decreases and energy of the surroundings increase). While total energy is conserved, some mechanical energy is </t>
    </r>
    <r>
      <rPr>
        <b/>
      </rPr>
      <t>LOST</t>
    </r>
    <r>
      <rPr/>
      <t xml:space="preserve"> as either thermal or chemical energy</t>
    </r>
  </si>
  <si>
    <r>
      <rPr>
        <rFont val="Times New Roman"/>
        <i/>
        <sz val="14.0"/>
      </rPr>
      <t>W</t>
    </r>
    <r>
      <rPr>
        <rFont val="Times New Roman"/>
        <i/>
        <sz val="8.0"/>
      </rPr>
      <t>nonconservative</t>
    </r>
    <r>
      <rPr>
        <rFont val="Times New Roman"/>
        <i/>
        <sz val="12.0"/>
      </rPr>
      <t xml:space="preserve"> = </t>
    </r>
    <r>
      <rPr>
        <rFont val="Times New Roman"/>
        <sz val="12.0"/>
      </rPr>
      <t>Δ</t>
    </r>
    <r>
      <rPr>
        <rFont val="Times New Roman"/>
        <i/>
        <sz val="12.0"/>
      </rPr>
      <t xml:space="preserve">E = </t>
    </r>
    <r>
      <rPr>
        <rFont val="Times New Roman"/>
        <sz val="12.0"/>
      </rPr>
      <t>Δ</t>
    </r>
    <r>
      <rPr>
        <rFont val="Times New Roman"/>
        <i/>
        <sz val="12.0"/>
      </rPr>
      <t xml:space="preserve">U + </t>
    </r>
    <r>
      <rPr>
        <rFont val="Times New Roman"/>
        <sz val="12.0"/>
      </rPr>
      <t>Δ</t>
    </r>
    <r>
      <rPr>
        <rFont val="Times New Roman"/>
        <i/>
        <sz val="12.0"/>
      </rPr>
      <t>K</t>
    </r>
  </si>
  <si>
    <t>• friction
• air resistance
• viscous drag (a resistance force created by fluid viscosity)</t>
  </si>
  <si>
    <t>Work</t>
  </si>
  <si>
    <r>
      <rPr>
        <b/>
        <sz val="18.0"/>
      </rPr>
      <t xml:space="preserve">Work  </t>
    </r>
    <r>
      <rPr>
        <b val="0"/>
        <sz val="18.0"/>
      </rPr>
      <t>(W)</t>
    </r>
  </si>
  <si>
    <r>
      <rPr/>
      <t xml:space="preserve">is one of the only two processes in which energy can be transferred from one system to another. (the other way energy can be transfered is heat); work is NOT energy itself, but rather the process of </t>
    </r>
    <r>
      <rPr>
        <i/>
      </rPr>
      <t xml:space="preserve">energy "transfer". </t>
    </r>
    <r>
      <rPr>
        <b/>
      </rPr>
      <t xml:space="preserve">Energy is transfered </t>
    </r>
    <r>
      <rPr>
        <b/>
        <i/>
      </rPr>
      <t>through the process of work</t>
    </r>
    <r>
      <rPr>
        <i/>
      </rPr>
      <t xml:space="preserve">, </t>
    </r>
    <r>
      <rPr/>
      <t xml:space="preserve">when something exerts forces on or against something else. This is expressed mathematically by the Work equation, </t>
    </r>
    <r>
      <rPr>
        <i/>
      </rPr>
      <t xml:space="preserve">where </t>
    </r>
    <r>
      <rPr>
        <b/>
        <i/>
      </rPr>
      <t>W</t>
    </r>
    <r>
      <rPr>
        <i/>
      </rPr>
      <t xml:space="preserve"> is work, </t>
    </r>
    <r>
      <rPr>
        <b/>
        <i/>
      </rPr>
      <t>F</t>
    </r>
    <r>
      <rPr>
        <i/>
      </rPr>
      <t xml:space="preserve"> is the magnitude of the force applied, </t>
    </r>
    <r>
      <rPr>
        <b/>
        <i/>
      </rPr>
      <t>d</t>
    </r>
    <r>
      <rPr>
        <i/>
      </rPr>
      <t xml:space="preserve"> is the magnitude of the displacement through which the force is applied, and </t>
    </r>
    <r>
      <rPr>
        <b/>
        <i/>
      </rPr>
      <t>ϴ</t>
    </r>
    <r>
      <rPr>
        <i/>
      </rPr>
      <t xml:space="preserve"> is the angle between the applied force vector and the displacement vector. </t>
    </r>
    <r>
      <rPr/>
      <t xml:space="preserve">Notice how work is a </t>
    </r>
    <r>
      <rPr>
        <b/>
      </rPr>
      <t>DOT PRODUCT</t>
    </r>
    <r>
      <rPr/>
      <t xml:space="preserve">; as such, it is a function of the </t>
    </r>
    <r>
      <rPr>
        <b/>
      </rPr>
      <t>cosine</t>
    </r>
    <r>
      <rPr/>
      <t xml:space="preserve"> of the angle between the vectors. This also means that only forces </t>
    </r>
    <r>
      <rPr>
        <b/>
      </rPr>
      <t>parallel</t>
    </r>
    <r>
      <rPr/>
      <t xml:space="preserve"> or </t>
    </r>
    <r>
      <rPr>
        <b/>
      </rPr>
      <t>antiparallel</t>
    </r>
    <r>
      <rPr/>
      <t xml:space="preserve"> to the displacement vector will do work. Forces that are perpendicular to the displacement vector do not do work because cos(90º) = 0, thus W = 0. Also notice, that since W = F d, mathematically, if you wanted to decrease the amount of force required to do some amount of work, then you need to increase the distance over which that work is performed; this is illustrated in the case of using inclined planes and pulleys, and hyraulic lifts.</t>
    </r>
  </si>
  <si>
    <r>
      <rPr>
        <rFont val="Times New Roman"/>
        <b/>
        <i/>
        <sz val="38.0"/>
      </rPr>
      <t>W</t>
    </r>
    <r>
      <rPr>
        <rFont val="Times New Roman"/>
        <i/>
        <sz val="38.0"/>
      </rPr>
      <t xml:space="preserve"> = </t>
    </r>
    <r>
      <rPr>
        <rFont val="Times New Roman"/>
        <sz val="38.0"/>
      </rPr>
      <t>F • d</t>
    </r>
    <r>
      <rPr>
        <rFont val="Times New Roman"/>
        <b/>
        <sz val="38.0"/>
      </rPr>
      <t xml:space="preserve">
</t>
    </r>
    <r>
      <rPr>
        <rFont val="Times New Roman"/>
        <sz val="27.0"/>
      </rPr>
      <t xml:space="preserve">       =  </t>
    </r>
    <r>
      <rPr>
        <rFont val="Times New Roman"/>
        <i/>
        <sz val="18.0"/>
      </rPr>
      <t>F d cos ϴ</t>
    </r>
  </si>
  <si>
    <r>
      <rPr>
        <rFont val="Arial"/>
        <i/>
        <color rgb="FF000000"/>
        <sz val="8.0"/>
      </rPr>
      <t xml:space="preserve">•  3 methods for calculating </t>
    </r>
    <r>
      <rPr>
        <rFont val="Arial"/>
        <b/>
        <i/>
        <color rgb="FF000000"/>
        <sz val="8.0"/>
      </rPr>
      <t>work</t>
    </r>
  </si>
  <si>
    <t>Pressure and Volume</t>
  </si>
  <si>
    <t>Isovolumetric / Isochoric Processes</t>
  </si>
  <si>
    <r>
      <rPr/>
      <t xml:space="preserve">occurs when </t>
    </r>
    <r>
      <rPr>
        <u/>
      </rPr>
      <t>volume stays constant</t>
    </r>
    <r>
      <rPr/>
      <t xml:space="preserve"> as </t>
    </r>
    <r>
      <rPr>
        <u/>
      </rPr>
      <t>pressure changes</t>
    </r>
    <r>
      <rPr/>
      <t xml:space="preserve">. In this case, </t>
    </r>
    <r>
      <rPr>
        <b/>
      </rPr>
      <t>no work is being done</t>
    </r>
    <r>
      <rPr/>
      <t xml:space="preserve"> because there is no area under a P–V curve.</t>
    </r>
  </si>
  <si>
    <t>Isobaric Process</t>
  </si>
  <si>
    <r>
      <rPr/>
      <t xml:space="preserve">occurs when volume changes as </t>
    </r>
    <r>
      <rPr>
        <u/>
      </rPr>
      <t>pressure stays constant</t>
    </r>
    <r>
      <rPr/>
      <t xml:space="preserve">. In this case, there </t>
    </r>
    <r>
      <rPr>
        <i/>
      </rPr>
      <t xml:space="preserve">is </t>
    </r>
    <r>
      <rPr/>
      <t xml:space="preserve">work being done because the area under the P–V curve is a rectangle of length </t>
    </r>
    <r>
      <rPr>
        <i/>
      </rPr>
      <t>P</t>
    </r>
    <r>
      <rPr/>
      <t xml:space="preserve"> and width Δ</t>
    </r>
    <r>
      <rPr>
        <i/>
      </rPr>
      <t>V</t>
    </r>
    <r>
      <rPr/>
      <t xml:space="preserve">. Given the fact that the formula to calculate an </t>
    </r>
    <r>
      <rPr>
        <b/>
      </rPr>
      <t xml:space="preserve">area of a rectangle </t>
    </r>
    <r>
      <rPr/>
      <t>is just length * width, therefore, the equation to calculate work done in an isobaric process is just:</t>
    </r>
  </si>
  <si>
    <r>
      <rPr>
        <rFont val="Times New Roman"/>
        <b/>
        <i/>
        <sz val="36.0"/>
      </rPr>
      <t>W</t>
    </r>
    <r>
      <rPr>
        <rFont val="Times New Roman"/>
        <i/>
        <sz val="9.0"/>
      </rPr>
      <t>isobaric</t>
    </r>
    <r>
      <rPr>
        <rFont val="Times New Roman"/>
        <i/>
        <sz val="24.0"/>
      </rPr>
      <t xml:space="preserve"> = P</t>
    </r>
    <r>
      <rPr>
        <rFont val="Times New Roman"/>
        <i val="0"/>
        <sz val="24.0"/>
      </rPr>
      <t>Δ</t>
    </r>
    <r>
      <rPr>
        <rFont val="Times New Roman"/>
        <i/>
        <sz val="24.0"/>
      </rPr>
      <t>V</t>
    </r>
  </si>
  <si>
    <r>
      <rPr>
        <i/>
        <sz val="8.0"/>
      </rPr>
      <t xml:space="preserve">•  3 methods for calculating </t>
    </r>
    <r>
      <rPr>
        <b/>
        <i/>
        <sz val="8.0"/>
      </rPr>
      <t xml:space="preserve">work
</t>
    </r>
    <r>
      <rPr>
        <i/>
        <sz val="8.0"/>
      </rPr>
      <t>•  area of a rectangle</t>
    </r>
  </si>
  <si>
    <t>Power</t>
  </si>
  <si>
    <r>
      <rPr>
        <b/>
      </rPr>
      <t xml:space="preserve">Power </t>
    </r>
    <r>
      <rPr>
        <b val="0"/>
      </rPr>
      <t>(mechanical)</t>
    </r>
  </si>
  <si>
    <r>
      <rPr/>
      <t xml:space="preserve">refers to the RATE at which energy is transferred from one system to another. In other words, it is the rate at which work is done </t>
    </r>
    <r>
      <rPr>
        <i/>
      </rPr>
      <t>(since work is defined as the process of energy transfer from one system to another)</t>
    </r>
    <r>
      <rPr/>
      <t xml:space="preserve">. In mechanics, it is calculated with the following equation, where </t>
    </r>
    <r>
      <rPr>
        <b/>
        <i/>
      </rPr>
      <t>P</t>
    </r>
    <r>
      <rPr>
        <i/>
      </rPr>
      <t xml:space="preserve"> is power, </t>
    </r>
    <r>
      <rPr>
        <b/>
        <i/>
      </rPr>
      <t xml:space="preserve">W </t>
    </r>
    <r>
      <rPr>
        <i/>
      </rPr>
      <t xml:space="preserve">is work (which is also equal to ΔEnergy), and </t>
    </r>
    <r>
      <rPr>
        <b/>
        <i/>
      </rPr>
      <t>t</t>
    </r>
    <r>
      <rPr>
        <i/>
      </rPr>
      <t xml:space="preserve"> is time in SECONDS over which the work is done. </t>
    </r>
    <r>
      <rPr/>
      <t xml:space="preserve">The SI unit for power is the </t>
    </r>
    <r>
      <rPr>
        <b/>
      </rPr>
      <t xml:space="preserve">watt </t>
    </r>
    <r>
      <rPr>
        <i/>
      </rPr>
      <t>(</t>
    </r>
    <r>
      <rPr>
        <b/>
        <i/>
      </rPr>
      <t>W</t>
    </r>
    <r>
      <rPr>
        <i/>
      </rPr>
      <t>), which is equal to Joules/sec.</t>
    </r>
  </si>
  <si>
    <r>
      <rPr>
        <rFont val="Times New Roman"/>
        <b/>
        <i/>
        <sz val="40.0"/>
      </rPr>
      <t>P</t>
    </r>
    <r>
      <rPr>
        <rFont val="Times New Roman"/>
        <i/>
        <sz val="40.0"/>
      </rPr>
      <t xml:space="preserve"> </t>
    </r>
    <r>
      <rPr>
        <rFont val="Times New Roman"/>
        <i/>
        <sz val="33.0"/>
      </rPr>
      <t>=</t>
    </r>
    <r>
      <rPr>
        <rFont val="Times New Roman"/>
        <i/>
        <sz val="40.0"/>
      </rPr>
      <t xml:space="preserve"> W / t</t>
    </r>
  </si>
  <si>
    <r>
      <rPr>
        <i/>
        <sz val="9.0"/>
      </rPr>
      <t xml:space="preserve">By definition, power is defined by work (J) over time (s). A machine that can perform a given amount of work over a shorter time period is said to be more </t>
    </r>
    <r>
      <rPr>
        <b/>
        <i/>
        <sz val="9.0"/>
      </rPr>
      <t>powerful</t>
    </r>
    <r>
      <rPr>
        <i/>
        <sz val="9.0"/>
      </rPr>
      <t xml:space="preserve"> than a machine that takes longer to perform that same work. Many of the devices we use every day–toaster ovens, light bulbs, iPhones, cars, and so on–are quantified by the </t>
    </r>
    <r>
      <rPr>
        <b/>
        <i/>
        <sz val="9.0"/>
      </rPr>
      <t>RATE</t>
    </r>
    <r>
      <rPr>
        <i/>
        <sz val="9.0"/>
      </rPr>
      <t xml:space="preserve"> at which these appliances tranform electrical potential energy into other forms, such as thermal, light, sound, and kinetic energy.</t>
    </r>
  </si>
  <si>
    <t>electric power (P = IV)</t>
  </si>
  <si>
    <t>states that there is a DIRECT relationship between the net work done by all the forces acting on an object and the change in kinetic energy of that object. In other words, the net work done by forces acting on an object will result in an equal chance in the object's kinetic energy. Understanding this relationship gives us a shortcut to calculate work by just using the kinetic energies (mass and velocity) instead of needing to individually calculate the magnitudes of every force applied and the displacements.</t>
  </si>
  <si>
    <r>
      <rPr>
        <rFont val="Times New Roman"/>
        <i/>
        <sz val="24.0"/>
      </rPr>
      <t>W</t>
    </r>
    <r>
      <rPr>
        <rFont val="Times New Roman"/>
        <i/>
        <sz val="12.0"/>
      </rPr>
      <t>net</t>
    </r>
    <r>
      <rPr>
        <rFont val="Times New Roman"/>
        <i/>
        <sz val="24.0"/>
      </rPr>
      <t xml:space="preserve"> = </t>
    </r>
    <r>
      <rPr>
        <rFont val="Times New Roman"/>
        <sz val="24.0"/>
      </rPr>
      <t>Δ</t>
    </r>
    <r>
      <rPr>
        <rFont val="Times New Roman"/>
        <i/>
        <sz val="24.0"/>
      </rPr>
      <t>K</t>
    </r>
  </si>
  <si>
    <r>
      <rPr>
        <rFont val="Arial"/>
        <i/>
        <color rgb="FF000000"/>
        <sz val="9.0"/>
      </rPr>
      <t xml:space="preserve">"A lead ball of mass 0.125 kg is thrown straight up in the air with an initial velocity of 30 m/s. Assuming no air resistance, find the work done by the force of gravity by the time the ball is at its maximum height."
•  this answer COULD be calculated using the kinematics and determining the maximum height of the ball (W = Fd cosϴ).... BUT it is MUCH EASIER AND FASTER to apply the </t>
    </r>
    <r>
      <rPr>
        <rFont val="Arial"/>
        <b/>
        <i/>
        <color rgb="FF000000"/>
        <sz val="9.0"/>
      </rPr>
      <t>work–energy theorem</t>
    </r>
    <r>
      <rPr>
        <rFont val="Arial"/>
        <i/>
        <color rgb="FF000000"/>
        <sz val="9.0"/>
      </rPr>
      <t xml:space="preserve"> instead as a shortcut: 
W = ΔK = K </t>
    </r>
    <r>
      <rPr>
        <rFont val="Arial"/>
        <i/>
        <color rgb="FF000000"/>
        <sz val="5.0"/>
      </rPr>
      <t>final</t>
    </r>
    <r>
      <rPr>
        <rFont val="Arial"/>
        <i/>
        <color rgb="FF000000"/>
        <sz val="9.0"/>
      </rPr>
      <t xml:space="preserve"> – K </t>
    </r>
    <r>
      <rPr>
        <rFont val="Arial"/>
        <i/>
        <color rgb="FF000000"/>
        <sz val="5.0"/>
      </rPr>
      <t>initial</t>
    </r>
  </si>
  <si>
    <r>
      <rPr>
        <i/>
        <sz val="8.0"/>
      </rPr>
      <t xml:space="preserve">•  3 methods for calculating </t>
    </r>
    <r>
      <rPr>
        <b/>
        <i/>
        <sz val="8.0"/>
      </rPr>
      <t>work</t>
    </r>
  </si>
  <si>
    <r>
      <rPr/>
      <t xml:space="preserve">is a measure of the increase in force accomplished by </t>
    </r>
    <r>
      <rPr>
        <b/>
      </rPr>
      <t xml:space="preserve">using a tool </t>
    </r>
    <r>
      <rPr/>
      <t xml:space="preserve">or a </t>
    </r>
    <r>
      <rPr>
        <b/>
      </rPr>
      <t>simple machine</t>
    </r>
    <r>
      <rPr/>
      <t xml:space="preserve">.  It is calculated by taking the ratio of magnitudes of the </t>
    </r>
    <r>
      <rPr>
        <b/>
      </rPr>
      <t>force that a simple machine exerts out</t>
    </r>
    <r>
      <rPr/>
      <t xml:space="preserve"> on an object (</t>
    </r>
    <r>
      <rPr>
        <b/>
        <i/>
      </rPr>
      <t>F</t>
    </r>
    <r>
      <rPr>
        <i/>
        <sz val="8.0"/>
      </rPr>
      <t>out</t>
    </r>
    <r>
      <rPr/>
      <t>) to the</t>
    </r>
    <r>
      <rPr>
        <b/>
      </rPr>
      <t xml:space="preserve"> force actually applied into the simple machine</t>
    </r>
    <r>
      <rPr/>
      <t xml:space="preserve"> (</t>
    </r>
    <r>
      <rPr>
        <b/>
        <i/>
      </rPr>
      <t>F</t>
    </r>
    <r>
      <rPr>
        <i/>
        <sz val="8.0"/>
      </rPr>
      <t>in</t>
    </r>
    <r>
      <rPr>
        <i/>
      </rPr>
      <t xml:space="preserve">). </t>
    </r>
    <r>
      <rPr/>
      <t xml:space="preserve">Note how because mechanical advantage is just a ratio, it therefore is dimenionless and has no units. </t>
    </r>
  </si>
  <si>
    <r>
      <rPr>
        <rFont val="Times New Roman"/>
        <sz val="14.0"/>
      </rPr>
      <t xml:space="preserve">Mechanical Advantage  =  </t>
    </r>
    <r>
      <rPr>
        <rFont val="Times New Roman"/>
        <i/>
        <sz val="24.0"/>
      </rPr>
      <t>F</t>
    </r>
    <r>
      <rPr>
        <rFont val="Times New Roman"/>
        <i/>
        <sz val="12.0"/>
      </rPr>
      <t xml:space="preserve">out </t>
    </r>
    <r>
      <rPr>
        <rFont val="Times New Roman"/>
        <i/>
        <sz val="24.0"/>
      </rPr>
      <t xml:space="preserve">  ÷   F</t>
    </r>
    <r>
      <rPr>
        <rFont val="Times New Roman"/>
        <i/>
        <sz val="12.0"/>
      </rPr>
      <t>in</t>
    </r>
  </si>
  <si>
    <t>Sloping inclines, such as hillsides and ramps, make it easier to lift objects because they distribute the required work over a larger distance, decreasing the required force. For a given quantity of work, any device that allows for work to be accomplished through a smaller applied force is thus said to provide mechanical advantage.
Suppose it takes 2 N to push a lever, and when the lever is pushed, it pushes a heavy box you were wanted to move with 50 N. Thus, the mechanical advantage of using the lever is 25.</t>
  </si>
  <si>
    <t>• inclined plane
• lever
• pulley
• wedge
• wheel and axle
• screw</t>
  </si>
  <si>
    <t>Pulleys</t>
  </si>
  <si>
    <t>efficiency</t>
  </si>
  <si>
    <r>
      <rPr/>
      <t xml:space="preserve">is the degree to which energy is conserved from the work </t>
    </r>
    <r>
      <rPr>
        <b/>
      </rPr>
      <t xml:space="preserve">PUT INTO </t>
    </r>
    <r>
      <rPr/>
      <t xml:space="preserve">the system (input work) to the work that </t>
    </r>
    <r>
      <rPr>
        <b/>
      </rPr>
      <t xml:space="preserve">COMES OUT </t>
    </r>
    <r>
      <rPr/>
      <t xml:space="preserve">of the system (output work). Thus, the </t>
    </r>
    <r>
      <rPr>
        <b/>
      </rPr>
      <t>efficiency</t>
    </r>
    <r>
      <rPr/>
      <t xml:space="preserve"> of a machine gives us a measure of the amount of </t>
    </r>
    <r>
      <rPr>
        <b/>
        <i/>
      </rPr>
      <t>useful</t>
    </r>
    <r>
      <rPr/>
      <t xml:space="preserve"> work generated by a machine for a given amount of work put into the system. However, in the real world, pulleys and machines fail to achieve 100% efficiency because small amounts of energy is lost due to </t>
    </r>
    <r>
      <rPr>
        <b/>
      </rPr>
      <t>nonconservative</t>
    </r>
    <r>
      <rPr/>
      <t xml:space="preserve"> </t>
    </r>
    <r>
      <rPr>
        <b/>
      </rPr>
      <t>forces</t>
    </r>
    <r>
      <rPr/>
      <t xml:space="preserve"> (such as friction) that dissipate energy.
Efficiency is expressed as a PERCENTAGE by the following equation, </t>
    </r>
    <r>
      <rPr>
        <i/>
      </rPr>
      <t>where Work Output (</t>
    </r>
    <r>
      <rPr>
        <b/>
        <i/>
      </rPr>
      <t>W</t>
    </r>
    <r>
      <rPr>
        <b/>
        <i/>
        <sz val="7.0"/>
      </rPr>
      <t>out</t>
    </r>
    <r>
      <rPr>
        <b/>
        <sz val="7.0"/>
      </rPr>
      <t>put</t>
    </r>
    <r>
      <rPr>
        <i/>
      </rPr>
      <t xml:space="preserve">) is defined as the product of </t>
    </r>
    <r>
      <rPr>
        <b/>
        <i/>
      </rPr>
      <t>load</t>
    </r>
    <r>
      <rPr>
        <i/>
      </rPr>
      <t xml:space="preserve"> and </t>
    </r>
    <r>
      <rPr>
        <b/>
        <i/>
      </rPr>
      <t>load</t>
    </r>
    <r>
      <rPr>
        <i/>
      </rPr>
      <t xml:space="preserve"> </t>
    </r>
    <r>
      <rPr>
        <b/>
        <i/>
      </rPr>
      <t>distance</t>
    </r>
    <r>
      <rPr>
        <i/>
      </rPr>
      <t>, and Work Input (</t>
    </r>
    <r>
      <rPr>
        <b/>
        <i/>
      </rPr>
      <t>W</t>
    </r>
    <r>
      <rPr>
        <b/>
        <i/>
        <sz val="8.0"/>
      </rPr>
      <t>input</t>
    </r>
    <r>
      <rPr>
        <i/>
      </rPr>
      <t xml:space="preserve">) is defined as the product of </t>
    </r>
    <r>
      <rPr>
        <b/>
        <i/>
      </rPr>
      <t>effort</t>
    </r>
    <r>
      <rPr>
        <i/>
      </rPr>
      <t xml:space="preserve"> and </t>
    </r>
    <r>
      <rPr>
        <b/>
        <i/>
      </rPr>
      <t>effort</t>
    </r>
    <r>
      <rPr>
        <i/>
      </rPr>
      <t xml:space="preserve"> </t>
    </r>
    <r>
      <rPr>
        <b/>
        <i/>
      </rPr>
      <t>distance</t>
    </r>
    <r>
      <rPr>
        <i/>
      </rPr>
      <t>.</t>
    </r>
  </si>
  <si>
    <r>
      <rPr>
        <rFont val="Times New Roman"/>
        <i val="0"/>
        <sz val="14.0"/>
      </rPr>
      <t>efficiency</t>
    </r>
    <r>
      <rPr>
        <rFont val="Times New Roman"/>
        <i/>
        <sz val="14.0"/>
      </rPr>
      <t xml:space="preserve"> = 
</t>
    </r>
    <r>
      <rPr>
        <rFont val="Times New Roman"/>
        <i/>
        <sz val="27.0"/>
      </rPr>
      <t>W</t>
    </r>
    <r>
      <rPr>
        <rFont val="Times New Roman"/>
        <i/>
        <sz val="10.0"/>
      </rPr>
      <t>output</t>
    </r>
    <r>
      <rPr>
        <rFont val="Times New Roman"/>
        <i/>
        <sz val="27.0"/>
      </rPr>
      <t xml:space="preserve"> ÷ W</t>
    </r>
    <r>
      <rPr>
        <rFont val="Times New Roman"/>
        <i/>
        <sz val="11.0"/>
      </rPr>
      <t>input</t>
    </r>
    <r>
      <rPr>
        <rFont val="Times New Roman"/>
        <i/>
        <sz val="27.0"/>
      </rPr>
      <t xml:space="preserve">  = 
</t>
    </r>
    <r>
      <rPr>
        <rFont val="Times New Roman"/>
        <i/>
        <sz val="8.0"/>
      </rPr>
      <t xml:space="preserve">(load)(load distance) </t>
    </r>
    <r>
      <rPr>
        <rFont val="Times New Roman"/>
        <i/>
        <sz val="11.0"/>
      </rPr>
      <t>÷</t>
    </r>
    <r>
      <rPr>
        <rFont val="Times New Roman"/>
        <i/>
        <sz val="8.0"/>
      </rPr>
      <t xml:space="preserve"> (effort)(effort distance)</t>
    </r>
  </si>
  <si>
    <r>
      <rPr>
        <i/>
        <sz val="9.0"/>
      </rPr>
      <t>Although increasing the number of pulleys in a system decreases the tension (force required) in each segment of rope leading to increased mechanical advantage, the efficiency of the system is actually decreased due to the added weight of each pulley and also the additional frictional forces occuring.
•  efficiency is analogous to "</t>
    </r>
    <r>
      <rPr>
        <b/>
        <i/>
        <sz val="9.0"/>
      </rPr>
      <t>bang for your buck</t>
    </r>
    <r>
      <rPr>
        <i/>
        <sz val="9.0"/>
      </rPr>
      <t>":  how much did you get out vs. how much you put in</t>
    </r>
  </si>
  <si>
    <t>Zeroth Law of Thermodynamics</t>
  </si>
  <si>
    <t>Zeroeth Law of Thermodynamics</t>
  </si>
  <si>
    <r>
      <rPr/>
      <t xml:space="preserve">states that two bodies in thermal equilibrium with a third body are in equilibrium with each other. It also states that objects that are in </t>
    </r>
    <r>
      <rPr>
        <b/>
      </rPr>
      <t>thermal equilibrium</t>
    </r>
    <r>
      <rPr/>
      <t xml:space="preserve"> with each other have </t>
    </r>
    <r>
      <rPr>
        <b/>
      </rPr>
      <t>no net heat flow</t>
    </r>
    <r>
      <rPr/>
      <t xml:space="preserve"> between them.</t>
    </r>
  </si>
  <si>
    <t>When one object is in thermal equilibrium with another object, say a cup of warm tea and a metal stirring stick, and the second object is in thermal equilibrium with a third object, such as your hand, then the first and third object are also in equilibrium. This concept is similar to the translative property in algebra:  If a = b and b = c, then a = c.</t>
  </si>
  <si>
    <t>translative property of Algebra</t>
  </si>
  <si>
    <t>Temperature</t>
  </si>
  <si>
    <r>
      <rPr/>
      <t xml:space="preserve">(from a quantitative perspective) At the molecular level, </t>
    </r>
    <r>
      <rPr>
        <b/>
      </rPr>
      <t>temperature</t>
    </r>
    <r>
      <rPr/>
      <t xml:space="preserve"> is proportional to the</t>
    </r>
    <r>
      <rPr>
        <b/>
      </rPr>
      <t xml:space="preserve"> AVERAGE KINETIC ENERGY</t>
    </r>
    <r>
      <rPr/>
      <t xml:space="preserve"> of the particles that make up a substance. At the macroscopic level, it is the difference in temperature between two objects that determines the </t>
    </r>
    <r>
      <rPr>
        <i/>
      </rPr>
      <t>direction</t>
    </r>
    <r>
      <rPr/>
      <t xml:space="preserve"> of heat flow. </t>
    </r>
  </si>
  <si>
    <r>
      <rPr>
        <b/>
      </rPr>
      <t xml:space="preserve">Heat
</t>
    </r>
    <r>
      <rPr>
        <b val="0"/>
      </rPr>
      <t xml:space="preserve">(or </t>
    </r>
    <r>
      <rPr>
        <b/>
      </rPr>
      <t>heat transfer</t>
    </r>
    <r>
      <rPr>
        <b val="0"/>
      </rPr>
      <t>)</t>
    </r>
  </si>
  <si>
    <r>
      <rPr/>
      <t xml:space="preserve">is the </t>
    </r>
    <r>
      <rPr>
        <b/>
      </rPr>
      <t xml:space="preserve">transfer of thermal energy </t>
    </r>
    <r>
      <rPr/>
      <t xml:space="preserve">spontaneously from materials that have higher temperatures to materials that have lower temperatures. If no net heat flows between two objects in thermal contact, then we can say that their temperatures are equal and they are in </t>
    </r>
    <r>
      <rPr>
        <b/>
      </rPr>
      <t>thermal equilibrium.</t>
    </r>
    <r>
      <rPr/>
      <t xml:space="preserve"> There are three means by which heat can transfer energy:
•  conduction
•  convection
•  radiation</t>
    </r>
  </si>
  <si>
    <r>
      <rPr/>
      <t xml:space="preserve">states that a change in the temperature of most solids results in a </t>
    </r>
    <r>
      <rPr>
        <i/>
      </rPr>
      <t>proportional</t>
    </r>
    <r>
      <rPr/>
      <t xml:space="preserve"> change in their length.
•  rising temperatures cause an increase in length.
•  falling temperatures cause a decrease in length.
The amount of length change is proportional to the original length of the solid and the increase in temperature according to the following equation, where </t>
    </r>
    <r>
      <rPr>
        <b/>
      </rPr>
      <t>ΔL</t>
    </r>
    <r>
      <rPr/>
      <t xml:space="preserve"> is the change in length, </t>
    </r>
    <r>
      <rPr>
        <b/>
      </rPr>
      <t>α</t>
    </r>
    <r>
      <rPr/>
      <t xml:space="preserve"> is the </t>
    </r>
    <r>
      <rPr>
        <b/>
      </rPr>
      <t>coefficient of linear expansion</t>
    </r>
    <r>
      <rPr/>
      <t xml:space="preserve"> (which is a constant that characterizes how specific a material's length changes as temperature changes; given in MCAT passages), </t>
    </r>
    <r>
      <rPr>
        <b/>
      </rPr>
      <t>L</t>
    </r>
    <r>
      <rPr/>
      <t xml:space="preserve"> is the original length, and </t>
    </r>
    <r>
      <rPr>
        <b/>
      </rPr>
      <t>ΔT</t>
    </r>
    <r>
      <rPr/>
      <t xml:space="preserve"> is the change in temperature.
•  remember the mnemonic: </t>
    </r>
    <r>
      <rPr>
        <i/>
      </rPr>
      <t>"when the temperature of an object changes, its length changes a lot"</t>
    </r>
  </si>
  <si>
    <r>
      <rPr>
        <rFont val="Times New Roman"/>
        <i val="0"/>
        <color rgb="FF000000"/>
        <sz val="30.0"/>
      </rPr>
      <t>Δ</t>
    </r>
    <r>
      <rPr>
        <rFont val="Times New Roman"/>
        <i/>
        <color rgb="FF000000"/>
        <sz val="30.0"/>
      </rPr>
      <t xml:space="preserve">L = α L </t>
    </r>
    <r>
      <rPr>
        <rFont val="Times New Roman"/>
        <i val="0"/>
        <color rgb="FF000000"/>
        <sz val="30.0"/>
      </rPr>
      <t>Δ</t>
    </r>
    <r>
      <rPr>
        <rFont val="Times New Roman"/>
        <i/>
        <color rgb="FF000000"/>
        <sz val="30.0"/>
      </rPr>
      <t>T</t>
    </r>
  </si>
  <si>
    <t>It is because of thermal expansion that bridges and sidewalks have gaps between their segments; these segments allow for thermal expansion without damaging the integrity of the bridge/sidewalk structure. This phenomenon is also explained by when wood contracts when it gets cold outside and expands when it's hot. During winter time, people often hear cracking noises of the hardwood floors in their house due to the wood "settling in". This is just noise made by the length of the wood plank decreasing as a result of low temperatures.</t>
  </si>
  <si>
    <t>Volumetric Expansion</t>
  </si>
  <si>
    <r>
      <rPr/>
      <t xml:space="preserve">is basically the same concept as with thermal expansion, except is more meaningful to apply to liquids because volume of a liquid is a more meaningful measure than length of a liquid.
Note how the equations for thermal and volumetric expansion are essentially the same. However, the </t>
    </r>
    <r>
      <rPr>
        <b/>
      </rPr>
      <t>coefficient of volumetric expansion</t>
    </r>
    <r>
      <rPr/>
      <t xml:space="preserve"> (</t>
    </r>
    <r>
      <rPr>
        <b/>
      </rPr>
      <t>β</t>
    </r>
    <r>
      <rPr/>
      <t xml:space="preserve">) is a value equal to </t>
    </r>
    <r>
      <rPr>
        <b/>
      </rPr>
      <t>3 TIMES</t>
    </r>
    <r>
      <rPr/>
      <t xml:space="preserve"> the coefficient of linear expansion (</t>
    </r>
    <r>
      <rPr>
        <b/>
      </rPr>
      <t>α</t>
    </r>
    <r>
      <rPr/>
      <t>) for the same material (</t>
    </r>
    <r>
      <rPr>
        <b/>
      </rPr>
      <t>β = 3 α</t>
    </r>
    <r>
      <rPr/>
      <t>). This makes sense because length is 1-dimensional and volume is 3-dimensional.</t>
    </r>
  </si>
  <si>
    <r>
      <rPr>
        <rFont val="&quot;Times New Roman&quot;"/>
        <color rgb="FF222222"/>
        <sz val="30.0"/>
      </rPr>
      <t>Δ</t>
    </r>
    <r>
      <rPr>
        <rFont val="&quot;Times New Roman&quot;"/>
        <i/>
        <color rgb="FF222222"/>
        <sz val="30.0"/>
      </rPr>
      <t xml:space="preserve">V = β L </t>
    </r>
    <r>
      <rPr>
        <rFont val="&quot;Times New Roman&quot;"/>
        <color rgb="FF222222"/>
        <sz val="30.0"/>
      </rPr>
      <t>Δ</t>
    </r>
    <r>
      <rPr>
        <rFont val="&quot;Times New Roman&quot;"/>
        <i/>
        <color rgb="FF222222"/>
        <sz val="30.0"/>
      </rPr>
      <t xml:space="preserve">T
</t>
    </r>
    <r>
      <rPr>
        <rFont val="&quot;Times New Roman&quot;"/>
        <i/>
        <color rgb="FF222222"/>
        <sz val="18.0"/>
      </rPr>
      <t xml:space="preserve">  
</t>
    </r>
    <r>
      <rPr>
        <rFont val="&quot;Times New Roman&quot;"/>
        <i/>
        <color rgb="FF222222"/>
        <sz val="13.0"/>
      </rPr>
      <t>where β = 3α</t>
    </r>
  </si>
  <si>
    <t>It is because of volumetric expansion that accounts for mercury in a thermometer column rising as temperature increases. Mercury, a liquid, expands proportionally to an increase in temperature. Conversely, its volume decreases as temperature decreases.</t>
  </si>
  <si>
    <t>thermometers</t>
  </si>
  <si>
    <r>
      <rPr/>
      <t xml:space="preserve">states that the </t>
    </r>
    <r>
      <rPr>
        <b/>
      </rPr>
      <t>change in total internal energy</t>
    </r>
    <r>
      <rPr/>
      <t xml:space="preserve"> of a system is </t>
    </r>
    <r>
      <rPr>
        <b/>
      </rPr>
      <t>equal</t>
    </r>
    <r>
      <rPr/>
      <t xml:space="preserve"> to the amount of energy transferred in the form of </t>
    </r>
    <r>
      <rPr>
        <i/>
      </rPr>
      <t>heat</t>
    </r>
    <r>
      <rPr/>
      <t xml:space="preserve"> </t>
    </r>
    <r>
      <rPr>
        <b/>
      </rPr>
      <t>TO the system</t>
    </r>
    <r>
      <rPr/>
      <t xml:space="preserve">, minus the amount of energy transferred </t>
    </r>
    <r>
      <rPr>
        <b/>
      </rPr>
      <t>FROM the system</t>
    </r>
    <r>
      <rPr/>
      <t xml:space="preserve"> in the form of </t>
    </r>
    <r>
      <rPr>
        <i/>
      </rPr>
      <t>work</t>
    </r>
    <r>
      <rPr/>
      <t xml:space="preserve">. Thus, the change in internal energy of a system is calculated from the following equation, </t>
    </r>
    <r>
      <rPr>
        <i/>
      </rPr>
      <t xml:space="preserve">where:
</t>
    </r>
    <r>
      <rPr>
        <b/>
      </rPr>
      <t>Δ</t>
    </r>
    <r>
      <rPr>
        <b/>
        <i/>
      </rPr>
      <t>U</t>
    </r>
    <r>
      <rPr>
        <i/>
      </rPr>
      <t xml:space="preserve"> is the total change in the internal energy of a system
</t>
    </r>
    <r>
      <rPr>
        <b/>
        <i/>
      </rPr>
      <t>Q</t>
    </r>
    <r>
      <rPr>
        <i/>
      </rPr>
      <t xml:space="preserve"> is the energy transferred either </t>
    </r>
    <r>
      <rPr>
        <b/>
        <i/>
      </rPr>
      <t>INTO (+)</t>
    </r>
    <r>
      <rPr>
        <i/>
      </rPr>
      <t xml:space="preserve"> or </t>
    </r>
    <r>
      <rPr>
        <b/>
        <i/>
      </rPr>
      <t>OUT of (–)</t>
    </r>
    <r>
      <rPr>
        <i/>
      </rPr>
      <t xml:space="preserve"> the system (aka heat)
</t>
    </r>
    <r>
      <rPr>
        <b/>
        <i/>
      </rPr>
      <t>W</t>
    </r>
    <r>
      <rPr>
        <i/>
      </rPr>
      <t xml:space="preserve"> is the work done either </t>
    </r>
    <r>
      <rPr>
        <b/>
        <i/>
      </rPr>
      <t>ON (+)</t>
    </r>
    <r>
      <rPr>
        <i/>
      </rPr>
      <t xml:space="preserve"> or </t>
    </r>
    <r>
      <rPr>
        <b/>
        <i/>
      </rPr>
      <t>BY (–)</t>
    </r>
    <r>
      <rPr>
        <i/>
      </rPr>
      <t xml:space="preserve"> the system
</t>
    </r>
    <r>
      <rPr/>
      <t xml:space="preserve">Basically, this law is really just a particular iteration of the more universal law of </t>
    </r>
    <r>
      <rPr>
        <b/>
      </rPr>
      <t xml:space="preserve">Conservation of Energy:
</t>
    </r>
    <r>
      <rPr>
        <i/>
      </rPr>
      <t>energy can neither be created nor destroyed; it can only be changed from one form to another.</t>
    </r>
  </si>
  <si>
    <r>
      <rPr>
        <rFont val="Times New Roman"/>
        <color rgb="FF000000"/>
        <sz val="26.0"/>
      </rPr>
      <t>Δ</t>
    </r>
    <r>
      <rPr>
        <rFont val="Times New Roman"/>
        <i/>
        <color rgb="FF000000"/>
        <sz val="26.0"/>
      </rPr>
      <t>U = ± Q ± W</t>
    </r>
  </si>
  <si>
    <t>When a car "burns rubber," all the smoke and nosie coming from the back tires is a clear indication that mechanical energy is NOT being conserved. Nonconservative forces like friction is taking place to dissipate the tire's mechanical energy in the form of heat. However, if we include the energy transfers associated with the frictional forces in our consideration of the change in internal energy of the system, then we can confidently say that NO energy has actually been lost at all:  although you may say that there was a "loss" of energy from the tires as a result of friction... that precise amount of energy can still be "found" elsewhere:  as thermal energy in the atoms and molecules of the surrounding road and air.</t>
  </si>
  <si>
    <t>• law of conservation of energy</t>
  </si>
  <si>
    <r>
      <rPr>
        <b/>
      </rPr>
      <t xml:space="preserve">sign conventions </t>
    </r>
    <r>
      <rPr>
        <b/>
        <i/>
      </rPr>
      <t>(+ vs. –)</t>
    </r>
    <r>
      <rPr>
        <b/>
      </rPr>
      <t xml:space="preserve"> for the
First Law of Thermodynamics</t>
    </r>
  </si>
  <si>
    <r>
      <rPr>
        <i/>
        <sz val="9.0"/>
      </rPr>
      <t xml:space="preserve">Basically, these sign conventions just indicate what's happening </t>
    </r>
    <r>
      <rPr>
        <b/>
        <i/>
        <sz val="9.0"/>
      </rPr>
      <t>IN REGARDS TO THE SYSTEM</t>
    </r>
    <r>
      <rPr>
        <i/>
        <sz val="9.0"/>
      </rPr>
      <t xml:space="preserve">.
The 1st Law of Thermodynamics tells us that the </t>
    </r>
    <r>
      <rPr>
        <b/>
        <i/>
        <sz val="9.0"/>
      </rPr>
      <t>total internal energy of a system (U)</t>
    </r>
    <r>
      <rPr>
        <i/>
        <sz val="9.0"/>
      </rPr>
      <t xml:space="preserve"> will:
•  increase when </t>
    </r>
    <r>
      <rPr>
        <b/>
        <i/>
        <sz val="9.0"/>
      </rPr>
      <t>heat</t>
    </r>
    <r>
      <rPr>
        <i/>
        <sz val="9.0"/>
      </rPr>
      <t xml:space="preserve"> is </t>
    </r>
    <r>
      <rPr>
        <i/>
        <sz val="9.0"/>
        <u/>
      </rPr>
      <t>GAINED INTO</t>
    </r>
    <r>
      <rPr>
        <i/>
        <sz val="9.0"/>
      </rPr>
      <t xml:space="preserve"> the system or </t>
    </r>
    <r>
      <rPr>
        <b/>
        <i/>
        <sz val="9.0"/>
        <u/>
      </rPr>
      <t>work</t>
    </r>
    <r>
      <rPr>
        <i/>
        <sz val="9.0"/>
        <u/>
      </rPr>
      <t xml:space="preserve"> IS BEING PERFORMED ON</t>
    </r>
    <r>
      <rPr>
        <i/>
        <sz val="9.0"/>
      </rPr>
      <t xml:space="preserve"> the system
•  decrease when </t>
    </r>
    <r>
      <rPr>
        <b/>
        <i/>
        <sz val="9.0"/>
      </rPr>
      <t>heat</t>
    </r>
    <r>
      <rPr>
        <i/>
        <sz val="9.0"/>
      </rPr>
      <t xml:space="preserve"> is </t>
    </r>
    <r>
      <rPr>
        <i/>
        <sz val="9.0"/>
        <u/>
      </rPr>
      <t>LOST FROM</t>
    </r>
    <r>
      <rPr>
        <i/>
        <sz val="9.0"/>
      </rPr>
      <t xml:space="preserve"> the system or if the </t>
    </r>
    <r>
      <rPr>
        <i/>
        <sz val="9.0"/>
        <u/>
      </rPr>
      <t xml:space="preserve">SYSTEM IS PERFORMING </t>
    </r>
    <r>
      <rPr>
        <b/>
        <i/>
        <sz val="9.0"/>
        <u/>
      </rPr>
      <t>work</t>
    </r>
    <r>
      <rPr>
        <i/>
        <sz val="9.0"/>
        <u/>
      </rPr>
      <t xml:space="preserve">
</t>
    </r>
    <r>
      <rPr>
        <i/>
        <sz val="9.0"/>
      </rPr>
      <t>The appropriate sign conventions just proves these two facts in a mathematical fashion.</t>
    </r>
  </si>
  <si>
    <t>3 methods of Heat Transfer</t>
  </si>
  <si>
    <t>conduction</t>
  </si>
  <si>
    <r>
      <rPr/>
      <t xml:space="preserve">is the </t>
    </r>
    <r>
      <rPr>
        <b/>
      </rPr>
      <t>direct</t>
    </r>
    <r>
      <rPr/>
      <t xml:space="preserve"> transfer of energy from molecule to molecule through </t>
    </r>
    <r>
      <rPr>
        <b/>
      </rPr>
      <t>MOLECULAR</t>
    </r>
    <r>
      <rPr/>
      <t xml:space="preserve"> </t>
    </r>
    <r>
      <rPr>
        <b/>
      </rPr>
      <t>COLLISIONS</t>
    </r>
    <r>
      <rPr/>
      <t xml:space="preserve">. As this definition would suggest, there must be </t>
    </r>
    <r>
      <rPr>
        <b/>
      </rPr>
      <t>DIRECT</t>
    </r>
    <r>
      <rPr/>
      <t xml:space="preserve"> </t>
    </r>
    <r>
      <rPr>
        <b/>
      </rPr>
      <t>PHYSICAL</t>
    </r>
    <r>
      <rPr/>
      <t xml:space="preserve"> </t>
    </r>
    <r>
      <rPr>
        <b/>
      </rPr>
      <t>CONTACT</t>
    </r>
    <r>
      <rPr/>
      <t xml:space="preserve"> between the bojects.</t>
    </r>
  </si>
  <si>
    <t>Metals are described as the best heat conductors because metallic bonds contain a density of atoms embedded in a sea of electrons, which facilitate rapid energy transfer. Gases tend to be the poorest heat conductors because there is so much space between individual molecules that energy-transferring collisions occur relatively infrequently. An example of heat transfer through conduction is the heat that is rapidly (and painfully) conducted to your fingers when you touch a hot stove.</t>
  </si>
  <si>
    <t>convection</t>
  </si>
  <si>
    <r>
      <rPr/>
      <t xml:space="preserve">is the transfer of heat by the </t>
    </r>
    <r>
      <rPr>
        <b/>
      </rPr>
      <t>physical motion of FLUID</t>
    </r>
    <r>
      <rPr/>
      <t xml:space="preserve"> over a material. Because convection involves flow, only liquids and gases can transfer heat by this means. In convection, if the fluid has a higher temperature, it will transfer energy to the material because heat spontanously transfers from high temperature to low temperature.</t>
    </r>
  </si>
  <si>
    <t>Most restaurants have convection ovens, which use fans to circulate hot air inside the oven (think of air as a fluid of air particles). Because heat is being transferred to the food by both convection and radiation, rather than only by radiation, convection ovens cook more rapidly than radiation-only ovens. Convection may also be used to wick heat energy away from a hot object, such as in lab experiments when a cold water bath may be used to rapidly cool a reaction.</t>
  </si>
  <si>
    <t>radiation</t>
  </si>
  <si>
    <r>
      <rPr/>
      <t xml:space="preserve">is the transfer of energy by </t>
    </r>
    <r>
      <rPr>
        <b/>
      </rPr>
      <t>electromagnetic waves</t>
    </r>
    <r>
      <rPr/>
      <t xml:space="preserve">. Unlike conduction and convection, radiation can transfer energy </t>
    </r>
    <r>
      <rPr>
        <i/>
      </rPr>
      <t xml:space="preserve">through a vacuum </t>
    </r>
    <r>
      <rPr/>
      <t>because electromagnetic waves can travel with or without a medium.</t>
    </r>
  </si>
  <si>
    <t>Radiation is the method by which the Sun is able to transfer its thermal energy to warm the Earth. Most home kitchens also have radiant ovens, which use either electrical coils or gas flames to heat the insulated metal box that forms the body of the oven. The hot metal box then radiates the energy through the open space of the oven in the form of EM waves, where it is absorbed by whatever food is placed inside.</t>
  </si>
  <si>
    <t>Specific Heat</t>
  </si>
  <si>
    <r>
      <rPr>
        <b/>
      </rPr>
      <t xml:space="preserve">Specific Heat Equation
</t>
    </r>
    <r>
      <rPr>
        <b val="0"/>
        <i/>
      </rPr>
      <t>(used when NO phase change occurs)</t>
    </r>
  </si>
  <si>
    <r>
      <rPr/>
      <t xml:space="preserve">relates the heat gained or lost by an object and the change in temperature of that object. 
</t>
    </r>
    <r>
      <rPr>
        <u/>
      </rPr>
      <t xml:space="preserve">This equation can only be used to calculate </t>
    </r>
    <r>
      <rPr>
        <i/>
        <u/>
      </rPr>
      <t xml:space="preserve">Q </t>
    </r>
    <r>
      <rPr>
        <u/>
      </rPr>
      <t>when the object is NOT undergoing a phase change.</t>
    </r>
    <r>
      <rPr/>
      <t xml:space="preserve"> 
It is represented by the following equation, </t>
    </r>
    <r>
      <rPr>
        <i/>
      </rPr>
      <t xml:space="preserve">where </t>
    </r>
    <r>
      <rPr>
        <b/>
        <i/>
      </rPr>
      <t>Q</t>
    </r>
    <r>
      <rPr>
        <i/>
      </rPr>
      <t xml:space="preserve"> is the amount of heat gained or lost from a material, </t>
    </r>
    <r>
      <rPr>
        <b/>
        <i/>
      </rPr>
      <t>m</t>
    </r>
    <r>
      <rPr>
        <i/>
      </rPr>
      <t xml:space="preserve"> is the mass of the material, </t>
    </r>
    <r>
      <rPr>
        <b/>
        <i/>
      </rPr>
      <t>c</t>
    </r>
    <r>
      <rPr>
        <i/>
      </rPr>
      <t xml:space="preserve"> is the </t>
    </r>
    <r>
      <rPr>
        <b/>
        <i/>
      </rPr>
      <t>specific heat</t>
    </r>
    <r>
      <rPr>
        <i/>
      </rPr>
      <t xml:space="preserve"> of the material (an intrinsic constant that is given on Test Day)</t>
    </r>
    <r>
      <rPr/>
      <t xml:space="preserve">, </t>
    </r>
    <r>
      <rPr>
        <i/>
      </rPr>
      <t xml:space="preserve">and </t>
    </r>
    <r>
      <rPr>
        <b/>
        <i/>
      </rPr>
      <t>ΔT</t>
    </r>
    <r>
      <rPr>
        <i/>
      </rPr>
      <t xml:space="preserve"> is the change in temperature (in Celsius or kelvins because the unit size for the Celsius and Kelvin scales are the same). 
</t>
    </r>
    <r>
      <rPr>
        <b/>
      </rPr>
      <t>interpreting the value of Q:</t>
    </r>
    <r>
      <rPr>
        <i/>
      </rPr>
      <t xml:space="preserve">
</t>
    </r>
    <r>
      <rPr/>
      <t>• if +Q, this means that heat is gained
• if –Q, this means that heat is lost</t>
    </r>
  </si>
  <si>
    <r>
      <rPr>
        <rFont val="Times New Roman"/>
        <i/>
        <sz val="30.0"/>
      </rPr>
      <t xml:space="preserve">Q = m c </t>
    </r>
    <r>
      <rPr>
        <rFont val="Times New Roman"/>
        <i val="0"/>
        <sz val="30.0"/>
      </rPr>
      <t>Δ</t>
    </r>
    <r>
      <rPr>
        <rFont val="Times New Roman"/>
        <i/>
        <sz val="30.0"/>
      </rPr>
      <t>T</t>
    </r>
  </si>
  <si>
    <t>specific heat</t>
  </si>
  <si>
    <r>
      <rPr>
        <b val="0"/>
      </rPr>
      <t xml:space="preserve">What is the </t>
    </r>
    <r>
      <rPr>
        <b/>
      </rPr>
      <t>specific heat of water</t>
    </r>
    <r>
      <rPr>
        <b val="0"/>
      </rPr>
      <t xml:space="preserve"> ?</t>
    </r>
  </si>
  <si>
    <r>
      <rPr>
        <b/>
      </rPr>
      <t>1</t>
    </r>
    <r>
      <rPr/>
      <t xml:space="preserve"> cal / g • K   ;  yes you are expected to know this constant on Test Day</t>
    </r>
  </si>
  <si>
    <t>calorie</t>
  </si>
  <si>
    <t>Heat of Transformation</t>
  </si>
  <si>
    <r>
      <rPr>
        <b/>
      </rPr>
      <t xml:space="preserve">Heat of Transformation Equation
</t>
    </r>
    <r>
      <rPr>
        <b val="0"/>
        <i/>
      </rPr>
      <t>(used when there is a phase change)</t>
    </r>
  </si>
  <si>
    <r>
      <rPr/>
      <t xml:space="preserve">is the same basic concept to the </t>
    </r>
    <r>
      <rPr>
        <b/>
      </rPr>
      <t>Specific Heat Equation "</t>
    </r>
    <r>
      <rPr/>
      <t>Q = mcΔT"</t>
    </r>
    <r>
      <rPr>
        <b/>
      </rPr>
      <t xml:space="preserve"> </t>
    </r>
    <r>
      <rPr/>
      <t xml:space="preserve">above, however:
given the fact that there is </t>
    </r>
    <r>
      <rPr>
        <u/>
      </rPr>
      <t xml:space="preserve">NO change in temperature of a material DURING a </t>
    </r>
    <r>
      <rPr>
        <b/>
        <u/>
      </rPr>
      <t>phase</t>
    </r>
    <r>
      <rPr>
        <u/>
      </rPr>
      <t xml:space="preserve"> </t>
    </r>
    <r>
      <rPr>
        <b/>
        <u/>
      </rPr>
      <t>change</t>
    </r>
    <r>
      <rPr>
        <u/>
      </rPr>
      <t xml:space="preserve"> (aka ΔT = 0 during phase changes)</t>
    </r>
    <r>
      <rPr/>
      <t xml:space="preserve">, the following equation must be used instead, </t>
    </r>
    <r>
      <rPr>
        <i/>
      </rPr>
      <t xml:space="preserve">where </t>
    </r>
    <r>
      <rPr>
        <b/>
        <i/>
      </rPr>
      <t xml:space="preserve">Q </t>
    </r>
    <r>
      <rPr>
        <i/>
      </rPr>
      <t xml:space="preserve">is the amount of heat gained or lost from a material, </t>
    </r>
    <r>
      <rPr>
        <b/>
        <i/>
      </rPr>
      <t>m</t>
    </r>
    <r>
      <rPr>
        <i/>
      </rPr>
      <t xml:space="preserve"> is the mass of the material, and </t>
    </r>
    <r>
      <rPr>
        <b/>
        <i/>
      </rPr>
      <t>L</t>
    </r>
    <r>
      <rPr>
        <i/>
      </rPr>
      <t xml:space="preserve"> is the </t>
    </r>
    <r>
      <rPr>
        <b/>
        <i/>
      </rPr>
      <t>heat of transformation</t>
    </r>
    <r>
      <rPr>
        <i/>
      </rPr>
      <t xml:space="preserve"> or </t>
    </r>
    <r>
      <rPr>
        <b/>
        <i/>
      </rPr>
      <t>"latent heat"</t>
    </r>
    <r>
      <rPr>
        <i/>
      </rPr>
      <t xml:space="preserve"> of the material (an intrinsic constant provided on Test Day)</t>
    </r>
  </si>
  <si>
    <t>Q = m L</t>
  </si>
  <si>
    <t>"How much heat is gained or lost from a pot of water as it boils?"</t>
  </si>
  <si>
    <t>• phase changes
• isothermal processes
• heat of fusion
• heat of vaporization</t>
  </si>
  <si>
    <t>Thermodynamic Processes</t>
  </si>
  <si>
    <t>isothermal</t>
  </si>
  <si>
    <r>
      <rPr/>
      <t xml:space="preserve">describes a thermodynamic process where </t>
    </r>
    <r>
      <rPr>
        <b/>
      </rPr>
      <t>temperature is constant</t>
    </r>
    <r>
      <rPr/>
      <t xml:space="preserve">, and therefore </t>
    </r>
    <r>
      <rPr>
        <b/>
      </rPr>
      <t xml:space="preserve">no change in internal energy </t>
    </r>
    <r>
      <rPr/>
      <t xml:space="preserve">occurs  
</t>
    </r>
    <r>
      <rPr>
        <b/>
      </rPr>
      <t>ΔU</t>
    </r>
    <r>
      <rPr/>
      <t xml:space="preserve"> </t>
    </r>
    <r>
      <rPr>
        <b/>
      </rPr>
      <t>= 0</t>
    </r>
    <r>
      <rPr/>
      <t xml:space="preserve">
</t>
    </r>
    <r>
      <rPr>
        <i/>
      </rPr>
      <t>hint:  if you think about temperature as a measure of average kinetic energy of particles that make up a substance, this explains why no change in kinetic energy equates to no change in interal energy</t>
    </r>
  </si>
  <si>
    <r>
      <rPr>
        <rFont val="Times New Roman"/>
        <sz val="9.0"/>
      </rPr>
      <t xml:space="preserve">if ΔU = 0, then the 1st Law of Thermodynamics simplifies to:
</t>
    </r>
    <r>
      <rPr>
        <rFont val="Times New Roman"/>
        <sz val="12.0"/>
      </rPr>
      <t>± Q  =  ± W</t>
    </r>
  </si>
  <si>
    <t>• First Law of Thermodynamics
• P–V Curve</t>
  </si>
  <si>
    <t>adiabatic</t>
  </si>
  <si>
    <r>
      <rPr/>
      <t xml:space="preserve">describes a thermodynamic process where </t>
    </r>
    <r>
      <rPr>
        <b/>
      </rPr>
      <t xml:space="preserve">no heat exchange </t>
    </r>
    <r>
      <rPr/>
      <t xml:space="preserve">occurs, and therefore
</t>
    </r>
    <r>
      <rPr>
        <b/>
        <i/>
      </rPr>
      <t>Q</t>
    </r>
    <r>
      <rPr>
        <b/>
      </rPr>
      <t xml:space="preserve"> = 0.</t>
    </r>
  </si>
  <si>
    <r>
      <rPr>
        <rFont val="Times New Roman"/>
        <sz val="9.0"/>
      </rPr>
      <t xml:space="preserve">if Q = 0, then the 1st Law of Thermodynamics simplifies to:
</t>
    </r>
    <r>
      <rPr>
        <rFont val="Times New Roman"/>
        <sz val="12.0"/>
      </rPr>
      <t>Δ</t>
    </r>
    <r>
      <rPr>
        <rFont val="Times New Roman"/>
        <b/>
        <sz val="12.0"/>
      </rPr>
      <t>U</t>
    </r>
    <r>
      <rPr>
        <rFont val="Times New Roman"/>
        <sz val="12.0"/>
      </rPr>
      <t xml:space="preserve">  =  ± </t>
    </r>
    <r>
      <rPr>
        <rFont val="Times New Roman"/>
        <b/>
        <sz val="12.0"/>
      </rPr>
      <t>W</t>
    </r>
  </si>
  <si>
    <t>isovolumetric / isochoric</t>
  </si>
  <si>
    <r>
      <rPr/>
      <t xml:space="preserve">describes a thermodynamic process where </t>
    </r>
    <r>
      <rPr>
        <b/>
      </rPr>
      <t>no change in volume</t>
    </r>
    <r>
      <rPr/>
      <t xml:space="preserve"> occurs, and therefore by definition (since work is only performed when the volume of a system changes)... no work is accomplished 
</t>
    </r>
    <r>
      <rPr>
        <b/>
      </rPr>
      <t>W = 0</t>
    </r>
  </si>
  <si>
    <r>
      <rPr>
        <rFont val="Times New Roman"/>
        <sz val="9.0"/>
      </rPr>
      <t xml:space="preserve">if W = 0, then the 1st Law of Thermodynamics simplifies to:
</t>
    </r>
    <r>
      <rPr>
        <rFont val="Times New Roman"/>
        <sz val="12.0"/>
      </rPr>
      <t>Δ</t>
    </r>
    <r>
      <rPr>
        <rFont val="Times New Roman"/>
        <b/>
        <sz val="12.0"/>
      </rPr>
      <t>U</t>
    </r>
    <r>
      <rPr>
        <rFont val="Times New Roman"/>
        <sz val="12.0"/>
      </rPr>
      <t xml:space="preserve"> = ± </t>
    </r>
    <r>
      <rPr>
        <rFont val="Times New Roman"/>
        <b/>
        <sz val="12.0"/>
      </rPr>
      <t>Q</t>
    </r>
  </si>
  <si>
    <t xml:space="preserve">isobaric </t>
  </si>
  <si>
    <r>
      <rPr/>
      <t xml:space="preserve">describes a thermodynamic process where </t>
    </r>
    <r>
      <rPr>
        <b/>
      </rPr>
      <t xml:space="preserve">pressure is constant
</t>
    </r>
    <r>
      <rPr/>
      <t xml:space="preserve">•  </t>
    </r>
    <r>
      <rPr>
        <b/>
      </rPr>
      <t>flat horizonal line on P–V curve.</t>
    </r>
  </si>
  <si>
    <r>
      <rPr>
        <rFont val="Times New Roman"/>
        <sz val="9.0"/>
      </rPr>
      <t xml:space="preserve">in P–V diagrams, since work is just calculated as the area under the curve, therefore:
</t>
    </r>
    <r>
      <rPr>
        <rFont val="Times New Roman"/>
        <b/>
        <sz val="12.0"/>
      </rPr>
      <t>W</t>
    </r>
    <r>
      <rPr>
        <rFont val="Times New Roman"/>
        <sz val="12.0"/>
      </rPr>
      <t xml:space="preserve"> = P ΔV</t>
    </r>
  </si>
  <si>
    <t>Second Law of Thermodynamics and Entropy</t>
  </si>
  <si>
    <t>Second Law of Thermodynamics</t>
  </si>
  <si>
    <r>
      <rPr/>
      <t xml:space="preserve">states that objects in thermal contact and </t>
    </r>
    <r>
      <rPr>
        <i/>
      </rPr>
      <t>not yet in thermal equilibrium</t>
    </r>
    <r>
      <rPr/>
      <t xml:space="preserve"> will exchange heat energy with each other such that the object with a higher temperature will give off heat energy to the object with a lower temperature until both objects have the same temperature and are in </t>
    </r>
    <r>
      <rPr>
        <b/>
      </rPr>
      <t>thermal equilibrium</t>
    </r>
    <r>
      <rPr/>
      <t xml:space="preserve">. In regards to </t>
    </r>
    <r>
      <rPr>
        <b/>
      </rPr>
      <t>entropy</t>
    </r>
    <r>
      <rPr/>
      <t xml:space="preserve">, this law states that energy </t>
    </r>
    <r>
      <rPr>
        <i/>
      </rPr>
      <t>spontaneously</t>
    </r>
    <r>
      <rPr/>
      <t xml:space="preserve"> disperses from being localized to becoming spread out if it is not hindered from doing so. It also states that the overall entropy change of a system and its surroundings can never be negative in a thermodynamic process that moves from one equilibrium state to another.</t>
    </r>
  </si>
  <si>
    <t>When a person with a warm hand holds hands with a person with a cold hand, these hands are initially not yet in thermal equilibrium. However, if these two person's hands remain in contact, the heat from the warm hand will transfer to the cold hand until both persons' hands have the same temperature.</t>
  </si>
  <si>
    <t>• heat exchange
• simple diffusion
• entropy</t>
  </si>
  <si>
    <r>
      <rPr/>
      <t xml:space="preserve">is the measure of the spotaneous dispersal of energy at a specific temperature: </t>
    </r>
    <r>
      <rPr>
        <i/>
      </rPr>
      <t>how much</t>
    </r>
    <r>
      <rPr/>
      <t xml:space="preserve"> energy is spread out, or </t>
    </r>
    <r>
      <rPr>
        <i/>
      </rPr>
      <t xml:space="preserve">how widely </t>
    </r>
    <r>
      <rPr/>
      <t xml:space="preserve">spread out energy becomes in a process. Entropy can be calculated by the following equation, </t>
    </r>
    <r>
      <rPr>
        <i/>
      </rPr>
      <t xml:space="preserve">where </t>
    </r>
    <r>
      <rPr>
        <b/>
        <i/>
      </rPr>
      <t>ΔS</t>
    </r>
    <r>
      <rPr>
        <i/>
      </rPr>
      <t xml:space="preserve"> is the change in entropy, </t>
    </r>
    <r>
      <rPr>
        <b/>
        <i/>
      </rPr>
      <t>Q</t>
    </r>
    <r>
      <rPr>
        <i/>
      </rPr>
      <t xml:space="preserve"> is the heat that is gained or lost in a </t>
    </r>
    <r>
      <rPr>
        <b/>
        <i/>
      </rPr>
      <t>REVERSIBLE</t>
    </r>
    <r>
      <rPr>
        <i/>
      </rPr>
      <t xml:space="preserve"> process, and </t>
    </r>
    <r>
      <rPr>
        <b/>
        <i/>
      </rPr>
      <t>T</t>
    </r>
    <r>
      <rPr>
        <i/>
      </rPr>
      <t xml:space="preserve"> is the temperature in KELVIN</t>
    </r>
    <r>
      <rPr/>
      <t xml:space="preserve">. The units for entropy are usually J / mol • K.
•  when energy is distributed </t>
    </r>
    <r>
      <rPr>
        <b/>
      </rPr>
      <t>INTO</t>
    </r>
    <r>
      <rPr/>
      <t xml:space="preserve"> a system at a given temperature, its entropy </t>
    </r>
    <r>
      <rPr>
        <b/>
        <i/>
      </rPr>
      <t>increases</t>
    </r>
    <r>
      <rPr/>
      <t xml:space="preserve">
•  when energy is distributed </t>
    </r>
    <r>
      <rPr>
        <b/>
      </rPr>
      <t xml:space="preserve">OUT OF </t>
    </r>
    <r>
      <rPr/>
      <t xml:space="preserve">a system at a given temperature, its entropy </t>
    </r>
    <r>
      <rPr>
        <b/>
        <i/>
      </rPr>
      <t>decreases</t>
    </r>
  </si>
  <si>
    <r>
      <rPr>
        <rFont val="&quot;Times New Roman&quot;"/>
        <color rgb="FF222222"/>
        <sz val="24.0"/>
      </rPr>
      <t>Δ</t>
    </r>
    <r>
      <rPr>
        <rFont val="&quot;Times New Roman&quot;"/>
        <i/>
        <color rgb="FF222222"/>
        <sz val="24.0"/>
      </rPr>
      <t>S = Q</t>
    </r>
    <r>
      <rPr>
        <rFont val="&quot;Times New Roman&quot;"/>
        <i/>
        <color rgb="FF222222"/>
        <sz val="9.0"/>
      </rPr>
      <t>reversible</t>
    </r>
    <r>
      <rPr>
        <rFont val="&quot;Times New Roman&quot;"/>
        <i/>
        <color rgb="FF222222"/>
        <sz val="24.0"/>
      </rPr>
      <t xml:space="preserve"> / T</t>
    </r>
  </si>
  <si>
    <t>•  Entropy increases when hot tea cools down, the thermal energy of the hot tea is spreading out to the cooler air that surrounds it 
•  Since the universe can be thought of as an entire system, then the second law ultimately claims that the entropy of the universe is spontaneously increasing.</t>
  </si>
  <si>
    <t>Characteristics of Fluids and Solids</t>
  </si>
  <si>
    <t>Fluids</t>
  </si>
  <si>
    <t>fluids</t>
  </si>
  <si>
    <r>
      <rPr/>
      <t xml:space="preserve">are substances that have the ability to flow and conform to the shape of their containers; they can exert </t>
    </r>
    <r>
      <rPr>
        <i/>
      </rPr>
      <t>perpendicular</t>
    </r>
    <r>
      <rPr/>
      <t xml:space="preserve"> force called </t>
    </r>
    <r>
      <rPr>
        <b/>
      </rPr>
      <t>Pressure</t>
    </r>
    <r>
      <rPr/>
      <t>, but cannot exert shear (tangential) forces like solids can.</t>
    </r>
  </si>
  <si>
    <t>liquids and gases are the two phases of matter that are fluids</t>
  </si>
  <si>
    <t>Solids</t>
  </si>
  <si>
    <t>solids</t>
  </si>
  <si>
    <t>are substances that do not flow and they retain their shape regardless of their containers</t>
  </si>
  <si>
    <t>Cheerio's do not conform to the shape of its cereal box.</t>
  </si>
  <si>
    <t>Density</t>
  </si>
  <si>
    <r>
      <rPr/>
      <t xml:space="preserve">is the </t>
    </r>
    <r>
      <rPr>
        <b/>
      </rPr>
      <t>mass per unit volume</t>
    </r>
    <r>
      <rPr/>
      <t xml:space="preserve"> of a substance (fluid or solid); density is a scalar quantity and therefore has no direction. SI units for density are kg/m^3, but you may also find it convenient to use g/mL or g/cm^3 depending on the context.
Density is calculated by the following equation, </t>
    </r>
    <r>
      <rPr>
        <i/>
      </rPr>
      <t xml:space="preserve">where </t>
    </r>
    <r>
      <rPr>
        <b/>
        <i/>
        <sz val="12.0"/>
      </rPr>
      <t>ρ</t>
    </r>
    <r>
      <rPr>
        <i/>
      </rPr>
      <t xml:space="preserve"> (rho) represents density, </t>
    </r>
    <r>
      <rPr>
        <b/>
        <i/>
      </rPr>
      <t xml:space="preserve">m </t>
    </r>
    <r>
      <rPr>
        <i/>
      </rPr>
      <t xml:space="preserve">is mass, and </t>
    </r>
    <r>
      <rPr>
        <b/>
        <i/>
      </rPr>
      <t xml:space="preserve">V </t>
    </r>
    <r>
      <rPr>
        <i/>
      </rPr>
      <t>is volume.</t>
    </r>
  </si>
  <si>
    <r>
      <rPr>
        <rFont val="&quot;Times New Roman&quot;"/>
        <b/>
        <i/>
        <color rgb="FF222222"/>
        <sz val="36.0"/>
      </rPr>
      <t>ρ</t>
    </r>
    <r>
      <rPr>
        <rFont val="&quot;Times New Roman&quot;"/>
        <i/>
        <color rgb="FF222222"/>
        <sz val="36.0"/>
      </rPr>
      <t xml:space="preserve"> =  m / V</t>
    </r>
  </si>
  <si>
    <r>
      <rPr>
        <b val="0"/>
      </rPr>
      <t>What is the</t>
    </r>
    <r>
      <rPr>
        <b/>
      </rPr>
      <t xml:space="preserve"> density of Water </t>
    </r>
    <r>
      <rPr>
        <b val="0"/>
      </rPr>
      <t>?</t>
    </r>
  </si>
  <si>
    <r>
      <rPr>
        <b/>
        <sz val="24.0"/>
      </rPr>
      <t>1</t>
    </r>
    <r>
      <rPr>
        <sz val="24.0"/>
      </rPr>
      <t xml:space="preserve"> g/cm^3   or   </t>
    </r>
    <r>
      <rPr>
        <b/>
        <sz val="24.0"/>
      </rPr>
      <t>1000</t>
    </r>
    <r>
      <rPr>
        <sz val="24.0"/>
      </rPr>
      <t xml:space="preserve"> kg/m^3</t>
    </r>
  </si>
  <si>
    <t>Weight of a Fluid</t>
  </si>
  <si>
    <r>
      <rPr/>
      <t xml:space="preserve">How do you calculate the </t>
    </r>
    <r>
      <rPr>
        <b/>
      </rPr>
      <t>weight</t>
    </r>
    <r>
      <rPr/>
      <t xml:space="preserve"> of any volume of a substance </t>
    </r>
    <r>
      <rPr>
        <i/>
      </rPr>
      <t>(such as a fluid)</t>
    </r>
    <r>
      <rPr/>
      <t xml:space="preserve"> with a </t>
    </r>
    <r>
      <rPr>
        <b/>
      </rPr>
      <t>known</t>
    </r>
    <r>
      <rPr/>
      <t xml:space="preserve"> </t>
    </r>
    <r>
      <rPr>
        <b/>
      </rPr>
      <t>density</t>
    </r>
    <r>
      <rPr/>
      <t xml:space="preserve"> ?
•  if we know the density (</t>
    </r>
    <r>
      <rPr>
        <b/>
      </rPr>
      <t>ρ</t>
    </r>
    <r>
      <rPr/>
      <t xml:space="preserve">) of any substance, we can manipulate the density equation ρ = m / V to solve for mass, resulting in </t>
    </r>
    <r>
      <rPr>
        <b/>
      </rPr>
      <t>m</t>
    </r>
    <r>
      <rPr/>
      <t xml:space="preserve"> = ρ V. We can then substitute </t>
    </r>
    <r>
      <rPr>
        <b/>
        <i/>
      </rPr>
      <t>m</t>
    </r>
    <r>
      <rPr/>
      <t xml:space="preserve"> from this equation into Newton's Second Law equation, </t>
    </r>
    <r>
      <rPr>
        <b/>
      </rPr>
      <t>F = ma</t>
    </r>
    <r>
      <rPr/>
      <t xml:space="preserve">, resulting in </t>
    </r>
    <r>
      <rPr>
        <b/>
      </rPr>
      <t xml:space="preserve">F = (ρV)a </t>
    </r>
    <r>
      <rPr>
        <i/>
      </rPr>
      <t>where a = acceleration due to gravity = g = 9.8 m/s^2 on Earth.</t>
    </r>
    <r>
      <rPr/>
      <t xml:space="preserve"> This allows us to calculate the </t>
    </r>
    <r>
      <rPr>
        <b/>
      </rPr>
      <t>weight</t>
    </r>
    <r>
      <rPr/>
      <t xml:space="preserve"> of a substance by only knowing its density and volume.
</t>
    </r>
    <r>
      <rPr>
        <i/>
      </rPr>
      <t>This method is useful for calculating the weight of something with known volume and density, and is also the same exact equation used to calculate Buoyant Force.</t>
    </r>
  </si>
  <si>
    <r>
      <rPr>
        <rFont val="Times New Roman"/>
        <b/>
        <i/>
        <sz val="36.0"/>
      </rPr>
      <t>F</t>
    </r>
    <r>
      <rPr>
        <rFont val="Times New Roman"/>
        <i/>
        <sz val="9.0"/>
      </rPr>
      <t>gravitational</t>
    </r>
    <r>
      <rPr>
        <rFont val="Times New Roman"/>
        <i/>
        <sz val="25.0"/>
      </rPr>
      <t xml:space="preserve"> = ρ V g
           = </t>
    </r>
    <r>
      <rPr>
        <rFont val="Times New Roman"/>
        <i/>
        <sz val="10.0"/>
      </rPr>
      <t xml:space="preserve"> </t>
    </r>
    <r>
      <rPr>
        <rFont val="Times New Roman"/>
        <i/>
        <sz val="9.0"/>
      </rPr>
      <t>weight of a fluid</t>
    </r>
  </si>
  <si>
    <t>• Newton's 2nd Law
• Archimedes' Principle
• Buoyant Force</t>
  </si>
  <si>
    <t>specific gravity</t>
  </si>
  <si>
    <r>
      <rPr/>
      <t>is a unitless number that is usually expressed as a decimal. By comparing the density of some substance being identified (</t>
    </r>
    <r>
      <rPr>
        <b/>
      </rPr>
      <t xml:space="preserve">ρ </t>
    </r>
    <r>
      <rPr>
        <b/>
        <sz val="8.0"/>
      </rPr>
      <t>substance</t>
    </r>
    <r>
      <rPr/>
      <t>) to the density of pure water (</t>
    </r>
    <r>
      <rPr>
        <b/>
      </rPr>
      <t xml:space="preserve">ρ </t>
    </r>
    <r>
      <rPr>
        <b/>
        <sz val="8.0"/>
      </rPr>
      <t>water</t>
    </r>
    <r>
      <rPr/>
      <t xml:space="preserve">), we can use this ratio as a tool for determining if that substance will float or sink in water.
</t>
    </r>
    <r>
      <rPr>
        <b/>
        <sz val="13.0"/>
      </rPr>
      <t>Given that ρ water is 1000 kg/m^3</t>
    </r>
    <r>
      <rPr/>
      <t>, the specific gravity of an object gives us the percentage of that object that will be submerged underwater when the object is placed at rest in the water.
•  any object with a specific gravity less than 1 will float in water
•  any object with a specific gravity greater than 1 will sink in water
•  a specific gravity of exactly 1 indicates that 100% of the object will be submerged in water but will not sink</t>
    </r>
  </si>
  <si>
    <r>
      <rPr>
        <rFont val="Times New Roman"/>
        <b/>
        <i/>
        <sz val="24.0"/>
      </rPr>
      <t>SG</t>
    </r>
    <r>
      <rPr>
        <rFont val="Times New Roman"/>
        <i/>
        <sz val="24.0"/>
      </rPr>
      <t xml:space="preserve"> = </t>
    </r>
    <r>
      <rPr>
        <rFont val="Times New Roman"/>
        <b/>
        <i/>
        <sz val="24.0"/>
      </rPr>
      <t>ρ</t>
    </r>
    <r>
      <rPr>
        <rFont val="Times New Roman"/>
        <i/>
        <sz val="9.0"/>
      </rPr>
      <t>substance</t>
    </r>
    <r>
      <rPr>
        <rFont val="Times New Roman"/>
        <i/>
        <sz val="24.0"/>
      </rPr>
      <t xml:space="preserve"> / </t>
    </r>
    <r>
      <rPr>
        <rFont val="Times New Roman"/>
        <b/>
        <i/>
        <sz val="24.0"/>
      </rPr>
      <t>ρ</t>
    </r>
    <r>
      <rPr>
        <rFont val="Times New Roman"/>
        <i/>
        <sz val="9.0"/>
      </rPr>
      <t>water</t>
    </r>
  </si>
  <si>
    <r>
      <rPr>
        <i/>
        <sz val="9.0"/>
      </rPr>
      <t xml:space="preserve">•  The Dead Sea, located between Israel and Jordan, is the deepest hypersaline lake in the world. Having a salt content of about 35 percent, it is almost nine times saltier than the ocean. All of this dissolved salt makes for some of the densest water on the surface of the Earth, with a specific gravity of 1.24. Humans have a specific gravity of around 1.1; thus in most bodies of water, humans have a tendency to sink–but in the Dead Sea, one is unable to do anything but float.
•  The specific gravity of Mercury is 13.6, meaning that Mercury is 13.6 times more dense than water and will fully sink when placed in water. The specific gravity for Ketchup is 0.20, meaning that ketchup will float in water with 20% of its volume submerged beneath the water's surface and 80% exposed above the water's surface.
</t>
    </r>
    <r>
      <rPr>
        <i/>
        <color rgb="FF0000FF"/>
        <sz val="9.0"/>
        <u/>
      </rPr>
      <t>https://www.youtube.com/watch?v=nVPrWz8Jfgo</t>
    </r>
  </si>
  <si>
    <t>• density of water</t>
  </si>
  <si>
    <r>
      <rPr/>
      <t xml:space="preserve">is defined as a measure of the </t>
    </r>
    <r>
      <rPr>
        <b/>
      </rPr>
      <t>Force per unit Area</t>
    </r>
    <r>
      <rPr/>
      <t xml:space="preserve">; it is exerted perpendicularly by a fluid on the walls of its container and on objects placed in a fluid. It is a scalar quantity that is calculated by the following equation, </t>
    </r>
    <r>
      <rPr>
        <i/>
      </rPr>
      <t xml:space="preserve">where </t>
    </r>
    <r>
      <rPr>
        <b/>
        <i/>
      </rPr>
      <t>P</t>
    </r>
    <r>
      <rPr>
        <i/>
      </rPr>
      <t xml:space="preserve"> is pressure, </t>
    </r>
    <r>
      <rPr>
        <b/>
        <i/>
      </rPr>
      <t>F</t>
    </r>
    <r>
      <rPr>
        <i/>
      </rPr>
      <t xml:space="preserve"> is the magnitude of the Normal Force vector, and </t>
    </r>
    <r>
      <rPr>
        <b/>
        <i/>
      </rPr>
      <t>A</t>
    </r>
    <r>
      <rPr>
        <i/>
      </rPr>
      <t xml:space="preserve"> is the area.</t>
    </r>
    <r>
      <rPr/>
      <t xml:space="preserve"> The </t>
    </r>
    <r>
      <rPr>
        <b/>
      </rPr>
      <t xml:space="preserve">SI unit of pressure is the pascal </t>
    </r>
    <r>
      <rPr/>
      <t>(</t>
    </r>
    <r>
      <rPr>
        <b/>
      </rPr>
      <t>Pa</t>
    </r>
    <r>
      <rPr/>
      <t>), which is equivalent to the newton per square meter (1 Pa = 1 N/m^2). Other commonly used units of pressure are millimeters of mercury (</t>
    </r>
    <r>
      <rPr>
        <b/>
      </rPr>
      <t>mmHg</t>
    </r>
    <r>
      <rPr/>
      <t xml:space="preserve">), </t>
    </r>
    <r>
      <rPr>
        <b/>
      </rPr>
      <t>torr</t>
    </r>
    <r>
      <rPr/>
      <t>, and the atmosphere (</t>
    </r>
    <r>
      <rPr>
        <b/>
      </rPr>
      <t>atm</t>
    </r>
    <r>
      <rPr/>
      <t>). The conversions between Pa, mmHg, torr, and atm are as follows:
1.013 x 10^5 Pa   =   760 mmHg   =   760 torr   =   1 atm</t>
    </r>
  </si>
  <si>
    <r>
      <rPr>
        <rFont val="Times New Roman"/>
        <b/>
        <i/>
        <sz val="36.0"/>
      </rPr>
      <t>P</t>
    </r>
    <r>
      <rPr>
        <rFont val="Times New Roman"/>
        <i/>
        <sz val="36.0"/>
      </rPr>
      <t xml:space="preserve"> = F / A</t>
    </r>
  </si>
  <si>
    <r>
      <rPr>
        <b/>
      </rPr>
      <t xml:space="preserve">Absolute Pressure
</t>
    </r>
    <r>
      <rPr>
        <b val="0"/>
        <i/>
      </rPr>
      <t xml:space="preserve">(also called </t>
    </r>
    <r>
      <rPr>
        <b/>
        <i/>
      </rPr>
      <t>Hydrostatic</t>
    </r>
    <r>
      <rPr>
        <b val="0"/>
        <i/>
      </rPr>
      <t xml:space="preserve"> </t>
    </r>
    <r>
      <rPr>
        <b/>
        <i/>
      </rPr>
      <t>Pressure</t>
    </r>
    <r>
      <rPr>
        <b val="0"/>
        <i/>
      </rPr>
      <t>)</t>
    </r>
  </si>
  <si>
    <r>
      <rPr/>
      <t xml:space="preserve">is the </t>
    </r>
    <r>
      <rPr>
        <u/>
      </rPr>
      <t>total pressure that is exerted on an object that is submerged in a fluid</t>
    </r>
    <r>
      <rPr/>
      <t xml:space="preserve">. In other words, it is the sum of all pressures at a certain point within a fluid; it is equal to the pressure at the surface of the fluid (usually the atmospheric pressure) plus the pressure due to the fluid itself. Absolute pressure is calculated in the following equation, </t>
    </r>
    <r>
      <rPr>
        <i/>
      </rPr>
      <t xml:space="preserve">where </t>
    </r>
    <r>
      <rPr>
        <b/>
        <i/>
      </rPr>
      <t xml:space="preserve">P </t>
    </r>
    <r>
      <rPr>
        <i/>
      </rPr>
      <t xml:space="preserve">is the absolute pressure, </t>
    </r>
    <r>
      <rPr>
        <b/>
        <i/>
      </rPr>
      <t>P</t>
    </r>
    <r>
      <rPr>
        <b/>
        <i/>
        <sz val="8.0"/>
      </rPr>
      <t>0</t>
    </r>
    <r>
      <rPr>
        <i/>
      </rPr>
      <t xml:space="preserve"> is the </t>
    </r>
    <r>
      <rPr>
        <b/>
        <i/>
      </rPr>
      <t xml:space="preserve">incident </t>
    </r>
    <r>
      <rPr>
        <i/>
      </rPr>
      <t xml:space="preserve">or </t>
    </r>
    <r>
      <rPr>
        <b/>
        <i/>
      </rPr>
      <t>ambient pressure</t>
    </r>
    <r>
      <rPr>
        <i/>
      </rPr>
      <t xml:space="preserve"> (the pressure at the surface of the fluid),</t>
    </r>
    <r>
      <rPr>
        <b/>
        <i/>
      </rPr>
      <t xml:space="preserve"> ρ</t>
    </r>
    <r>
      <rPr>
        <i/>
      </rPr>
      <t xml:space="preserve"> is the density of the fluid,</t>
    </r>
    <r>
      <rPr>
        <b/>
        <i/>
      </rPr>
      <t xml:space="preserve"> g</t>
    </r>
    <r>
      <rPr>
        <i/>
      </rPr>
      <t xml:space="preserve"> is acceleration due to gravity, and </t>
    </r>
    <r>
      <rPr>
        <b/>
        <i/>
      </rPr>
      <t>z</t>
    </r>
    <r>
      <rPr>
        <i/>
      </rPr>
      <t xml:space="preserve"> is the depth of the object in meters.</t>
    </r>
  </si>
  <si>
    <r>
      <rPr>
        <rFont val="Times New Roman"/>
        <b/>
        <i/>
        <sz val="24.0"/>
      </rPr>
      <t>P</t>
    </r>
    <r>
      <rPr>
        <rFont val="Times New Roman"/>
        <i/>
        <sz val="9.0"/>
      </rPr>
      <t>absolute</t>
    </r>
    <r>
      <rPr>
        <rFont val="Times New Roman"/>
        <i/>
        <sz val="20.0"/>
      </rPr>
      <t xml:space="preserve">  =  P</t>
    </r>
    <r>
      <rPr>
        <rFont val="Times New Roman"/>
        <i/>
        <sz val="11.0"/>
      </rPr>
      <t>0</t>
    </r>
    <r>
      <rPr>
        <rFont val="Times New Roman"/>
        <i/>
        <sz val="20.0"/>
      </rPr>
      <t xml:space="preserve"> + ρgz</t>
    </r>
  </si>
  <si>
    <r>
      <rPr>
        <i/>
        <sz val="9.0"/>
      </rPr>
      <t xml:space="preserve">A useful way to remember the two parts of the </t>
    </r>
    <r>
      <rPr>
        <b/>
        <i/>
        <sz val="9.0"/>
      </rPr>
      <t>absolute (hydrostatic) pressure equation</t>
    </r>
    <r>
      <rPr>
        <b/>
        <i val="0"/>
        <sz val="9.0"/>
      </rPr>
      <t xml:space="preserve"> </t>
    </r>
    <r>
      <rPr>
        <i/>
        <sz val="9.0"/>
      </rPr>
      <t>is to think of diving into a swimming pool:
• at the surface of the water, the absolute pressure is usually equal to the atmospheric pressure (P</t>
    </r>
    <r>
      <rPr>
        <i/>
        <sz val="6.0"/>
      </rPr>
      <t>0</t>
    </r>
    <r>
      <rPr>
        <i/>
        <sz val="9.0"/>
      </rPr>
      <t xml:space="preserve">)
• but if you dive deeper </t>
    </r>
    <r>
      <rPr>
        <i/>
        <sz val="9.0"/>
        <u/>
      </rPr>
      <t>into</t>
    </r>
    <r>
      <rPr>
        <i val="0"/>
        <sz val="9.0"/>
        <u/>
      </rPr>
      <t xml:space="preserve"> </t>
    </r>
    <r>
      <rPr>
        <i/>
        <sz val="9.0"/>
        <u/>
      </rPr>
      <t>the pool</t>
    </r>
    <r>
      <rPr>
        <i/>
        <sz val="9.0"/>
      </rPr>
      <t>, the water exerts an extra pressure on you (ρgz), in addition to the surface pressure. It is because of this that you feel this extra pressure on your eardrums when diving</t>
    </r>
  </si>
  <si>
    <t>Hydrostatic pressure</t>
  </si>
  <si>
    <t>Gauge Pressure</t>
  </si>
  <si>
    <r>
      <rPr/>
      <t xml:space="preserve">is the </t>
    </r>
    <r>
      <rPr>
        <u/>
      </rPr>
      <t>pressure DIFFERENCE between the absolute pressure</t>
    </r>
    <r>
      <rPr/>
      <t xml:space="preserve"> in a closed space and the </t>
    </r>
    <r>
      <rPr>
        <u/>
      </rPr>
      <t>surrounding atmospheric pressure</t>
    </r>
    <r>
      <rPr/>
      <t xml:space="preserve">. It is calculated by substracting the </t>
    </r>
    <r>
      <rPr>
        <b/>
      </rPr>
      <t>absolute pressure</t>
    </r>
    <r>
      <rPr/>
      <t xml:space="preserve"> inside a closed space (equation shown above) by the </t>
    </r>
    <r>
      <rPr>
        <b/>
      </rPr>
      <t>atmospheric pressure</t>
    </r>
    <r>
      <rPr/>
      <t>. In liquids, gauge pressure is caused by the weight of the liquid above the point of measurement</t>
    </r>
  </si>
  <si>
    <r>
      <rPr>
        <rFont val="Times New Roman"/>
        <b/>
        <i/>
        <sz val="24.0"/>
      </rPr>
      <t>P</t>
    </r>
    <r>
      <rPr>
        <rFont val="Times New Roman"/>
        <i/>
        <sz val="9.0"/>
      </rPr>
      <t>gauge</t>
    </r>
    <r>
      <rPr>
        <rFont val="Times New Roman"/>
        <i/>
        <sz val="18.0"/>
      </rPr>
      <t xml:space="preserve">  =  P</t>
    </r>
    <r>
      <rPr>
        <rFont val="Times New Roman"/>
        <i/>
        <sz val="9.0"/>
      </rPr>
      <t>absolute</t>
    </r>
    <r>
      <rPr>
        <rFont val="Times New Roman"/>
        <i/>
        <sz val="18.0"/>
      </rPr>
      <t xml:space="preserve"> – P</t>
    </r>
    <r>
      <rPr>
        <rFont val="Times New Roman"/>
        <i/>
        <sz val="9.0"/>
      </rPr>
      <t>atm</t>
    </r>
  </si>
  <si>
    <r>
      <rPr>
        <i/>
        <sz val="9.0"/>
      </rPr>
      <t xml:space="preserve">When you check the pressure in your car tires or bike tires using a device known as a gauge, you are measuring the </t>
    </r>
    <r>
      <rPr>
        <b/>
        <i/>
        <sz val="9.0"/>
      </rPr>
      <t>gauge pressure</t>
    </r>
    <r>
      <rPr>
        <i/>
        <sz val="9.0"/>
      </rPr>
      <t>, which is just the difference between the aboslute pressure inside the tire and the atmospheric pressure outside the tire. It is a more commonly used pressure measurement than absolute pressure</t>
    </r>
  </si>
  <si>
    <r>
      <rPr/>
      <t xml:space="preserve">is the study of fluids </t>
    </r>
    <r>
      <rPr>
        <b/>
      </rPr>
      <t>AT</t>
    </r>
    <r>
      <rPr/>
      <t xml:space="preserve"> </t>
    </r>
    <r>
      <rPr>
        <b/>
      </rPr>
      <t>REST</t>
    </r>
    <r>
      <rPr/>
      <t xml:space="preserve"> and the forces and pressures associated with these </t>
    </r>
    <r>
      <rPr>
        <i/>
      </rPr>
      <t>non-moving</t>
    </r>
    <r>
      <rPr/>
      <t xml:space="preserve"> fluids. </t>
    </r>
  </si>
  <si>
    <t>• Pascal's Principle
• Archimedes' Principle
• bouyant force</t>
  </si>
  <si>
    <t>Pascal's Principle</t>
  </si>
  <si>
    <t>states that a pressure applied to an incompressible fluid will be distributed undiminished throughout the entire volume of the static fluid. In other words, a change in the pressure applied to an enclosed fluid is transmitted undiminished to every portion of the fluid and to the walls of the containing vessel, dispersing the load.
• note that incompressible fluids are fluids like water. Although air is a fluid, it is NOT incompressible; therefore Pascal's Principle doesn't apply to gases like air</t>
  </si>
  <si>
    <r>
      <rPr>
        <rFont val="Times New Roman"/>
        <i/>
        <sz val="12.0"/>
      </rPr>
      <t xml:space="preserve">in a hydraulic system:
</t>
    </r>
    <r>
      <rPr>
        <rFont val="Times New Roman"/>
        <i/>
        <sz val="36.0"/>
      </rPr>
      <t>P</t>
    </r>
    <r>
      <rPr>
        <rFont val="Times New Roman"/>
        <i/>
        <sz val="11.0"/>
      </rPr>
      <t>1</t>
    </r>
    <r>
      <rPr>
        <rFont val="Times New Roman"/>
        <i/>
        <sz val="36.0"/>
      </rPr>
      <t xml:space="preserve"> = P</t>
    </r>
    <r>
      <rPr>
        <rFont val="Times New Roman"/>
        <i/>
        <sz val="11.0"/>
      </rPr>
      <t xml:space="preserve">2
</t>
    </r>
    <r>
      <rPr>
        <rFont val="Times New Roman"/>
        <i/>
        <sz val="24.0"/>
      </rPr>
      <t>F</t>
    </r>
    <r>
      <rPr>
        <rFont val="Times New Roman"/>
        <i/>
        <sz val="9.0"/>
      </rPr>
      <t>1</t>
    </r>
    <r>
      <rPr>
        <rFont val="Times New Roman"/>
        <i/>
        <sz val="24.0"/>
      </rPr>
      <t xml:space="preserve"> / A</t>
    </r>
    <r>
      <rPr>
        <rFont val="Times New Roman"/>
        <i/>
        <sz val="9.0"/>
      </rPr>
      <t>1</t>
    </r>
    <r>
      <rPr>
        <rFont val="Times New Roman"/>
        <i/>
        <sz val="24.0"/>
      </rPr>
      <t xml:space="preserve">  =  F</t>
    </r>
    <r>
      <rPr>
        <rFont val="Times New Roman"/>
        <i/>
        <sz val="9.0"/>
      </rPr>
      <t>2</t>
    </r>
    <r>
      <rPr>
        <rFont val="Times New Roman"/>
        <i/>
        <sz val="24.0"/>
      </rPr>
      <t xml:space="preserve"> / A</t>
    </r>
    <r>
      <rPr>
        <rFont val="Times New Roman"/>
        <i/>
        <sz val="9.0"/>
      </rPr>
      <t>2</t>
    </r>
  </si>
  <si>
    <r>
      <rPr>
        <rFont val="Arial"/>
        <i/>
        <color rgb="FF000000"/>
        <sz val="9.0"/>
      </rPr>
      <t xml:space="preserve">One real-world application of Pascal's Principle can be seen in </t>
    </r>
    <r>
      <rPr>
        <rFont val="Arial"/>
        <b/>
        <i/>
        <color rgb="FF000000"/>
        <sz val="9.0"/>
      </rPr>
      <t>hydraulic systems</t>
    </r>
    <r>
      <rPr>
        <rFont val="Arial"/>
        <i/>
        <color rgb="FF000000"/>
        <sz val="9.0"/>
      </rPr>
      <t xml:space="preserve">. These systems take advantage of the near-imcompressibility of liquids to generate </t>
    </r>
    <r>
      <rPr>
        <rFont val="Arial"/>
        <b/>
        <i/>
        <color rgb="FF000000"/>
        <sz val="9.0"/>
      </rPr>
      <t>mechanical advantage</t>
    </r>
    <r>
      <rPr>
        <rFont val="Arial"/>
        <i/>
        <color rgb="FF000000"/>
        <sz val="9.0"/>
      </rPr>
      <t xml:space="preserve">, </t>
    </r>
    <r>
      <rPr>
        <rFont val="Arial"/>
        <i/>
        <color rgb="FF000000"/>
        <sz val="9.0"/>
      </rPr>
      <t>allowing us to accomplish a certain amount of work more easily by REDUCING THE AMOUNT OF FORCE required</t>
    </r>
    <r>
      <rPr>
        <rFont val="Arial"/>
        <i/>
        <color rgb="FF000000"/>
        <sz val="9.0"/>
      </rPr>
      <t xml:space="preserve"> to lift something heavy.  However, at a cost of reducing the force required to lift something heavy, the input force must be applied over a LARGER DISTANCE in order to compensate for the reduced force output. Many heavy machines use hydraulics, including car brakes, bulldozers, cranes, and lifts.</t>
    </r>
  </si>
  <si>
    <t>• conservation of energy
• hydralic systems
• mechanical advantage
• area of a circle</t>
  </si>
  <si>
    <r>
      <rPr>
        <rFont val="Times New Roman"/>
        <i/>
        <sz val="24.0"/>
      </rPr>
      <t>V</t>
    </r>
    <r>
      <rPr>
        <rFont val="Times New Roman"/>
        <i/>
        <sz val="11.0"/>
      </rPr>
      <t>displaced in</t>
    </r>
    <r>
      <rPr>
        <rFont val="Times New Roman"/>
        <i/>
        <sz val="24.0"/>
      </rPr>
      <t xml:space="preserve"> = V</t>
    </r>
    <r>
      <rPr>
        <rFont val="Times New Roman"/>
        <i/>
        <sz val="12.0"/>
      </rPr>
      <t xml:space="preserve"> out</t>
    </r>
    <r>
      <rPr>
        <rFont val="Times New Roman"/>
        <i/>
        <sz val="9.0"/>
      </rPr>
      <t xml:space="preserve">
</t>
    </r>
    <r>
      <rPr>
        <rFont val="Times New Roman"/>
        <i/>
        <sz val="24.0"/>
      </rPr>
      <t>A</t>
    </r>
    <r>
      <rPr>
        <rFont val="Times New Roman"/>
        <i/>
        <sz val="11.0"/>
      </rPr>
      <t>1</t>
    </r>
    <r>
      <rPr>
        <rFont val="Times New Roman"/>
        <i/>
        <sz val="24.0"/>
      </rPr>
      <t xml:space="preserve"> d</t>
    </r>
    <r>
      <rPr>
        <rFont val="Times New Roman"/>
        <i/>
        <sz val="11.0"/>
      </rPr>
      <t>1</t>
    </r>
    <r>
      <rPr>
        <rFont val="Times New Roman"/>
        <i/>
        <sz val="24.0"/>
      </rPr>
      <t xml:space="preserve">  =  A</t>
    </r>
    <r>
      <rPr>
        <rFont val="Times New Roman"/>
        <i/>
        <sz val="11.0"/>
      </rPr>
      <t>2</t>
    </r>
    <r>
      <rPr>
        <rFont val="Times New Roman"/>
        <i/>
        <sz val="24.0"/>
      </rPr>
      <t xml:space="preserve"> d</t>
    </r>
    <r>
      <rPr>
        <rFont val="Times New Roman"/>
        <i/>
        <sz val="12.0"/>
      </rPr>
      <t>2</t>
    </r>
  </si>
  <si>
    <r>
      <rPr>
        <rFont val="Times New Roman"/>
        <i/>
        <sz val="24.0"/>
      </rPr>
      <t>W</t>
    </r>
    <r>
      <rPr>
        <rFont val="Times New Roman"/>
        <i/>
        <sz val="11.0"/>
      </rPr>
      <t>input</t>
    </r>
    <r>
      <rPr>
        <rFont val="Times New Roman"/>
        <i/>
        <sz val="24.0"/>
      </rPr>
      <t xml:space="preserve">  =  W</t>
    </r>
    <r>
      <rPr>
        <rFont val="Times New Roman"/>
        <i/>
        <sz val="11.0"/>
      </rPr>
      <t>output</t>
    </r>
    <r>
      <rPr>
        <rFont val="Times New Roman"/>
        <i/>
        <sz val="24.0"/>
      </rPr>
      <t xml:space="preserve">
F</t>
    </r>
    <r>
      <rPr>
        <rFont val="Times New Roman"/>
        <i/>
        <sz val="11.0"/>
      </rPr>
      <t>in</t>
    </r>
    <r>
      <rPr>
        <rFont val="Times New Roman"/>
        <i/>
        <sz val="24.0"/>
      </rPr>
      <t xml:space="preserve"> d</t>
    </r>
    <r>
      <rPr>
        <rFont val="Times New Roman"/>
        <i/>
        <sz val="11.0"/>
      </rPr>
      <t xml:space="preserve">in </t>
    </r>
    <r>
      <rPr>
        <rFont val="Times New Roman"/>
        <i/>
        <sz val="24.0"/>
      </rPr>
      <t xml:space="preserve"> =  F</t>
    </r>
    <r>
      <rPr>
        <rFont val="Times New Roman"/>
        <i/>
        <sz val="11.0"/>
      </rPr>
      <t>out</t>
    </r>
    <r>
      <rPr>
        <rFont val="Times New Roman"/>
        <i/>
        <sz val="24.0"/>
      </rPr>
      <t xml:space="preserve"> d</t>
    </r>
    <r>
      <rPr>
        <rFont val="Times New Roman"/>
        <i/>
        <sz val="11.0"/>
      </rPr>
      <t>out</t>
    </r>
  </si>
  <si>
    <t>Archimedes' Principle</t>
  </si>
  <si>
    <r>
      <rPr/>
      <t xml:space="preserve">deals with the </t>
    </r>
    <r>
      <rPr>
        <b/>
      </rPr>
      <t>buoyancy</t>
    </r>
    <r>
      <rPr/>
      <t xml:space="preserve"> of objects when they're placed in a fluid;  this principle states that when an object is placed in a fluid, the fluid generates an UPWARDS </t>
    </r>
    <r>
      <rPr>
        <b/>
      </rPr>
      <t>bouyant force</t>
    </r>
    <r>
      <rPr/>
      <t xml:space="preserve"> against the object that is </t>
    </r>
    <r>
      <rPr>
        <b/>
      </rPr>
      <t>EQUAL to the weight of the fluid that the object displaced</t>
    </r>
    <r>
      <rPr/>
      <t xml:space="preserve">. 
In other words, any object placed in a fluid will cause a certain volume of fluid to be displaced... and this volume of fluid is equal to the volume of the object that is submerged. 
Because </t>
    </r>
    <r>
      <rPr>
        <i/>
      </rPr>
      <t xml:space="preserve">all </t>
    </r>
    <r>
      <rPr/>
      <t xml:space="preserve">fluids have density, the volume of fluid displaced will correspond to a certain mass of that fluid. The mass of the fluid displaced exerts a force equal to its weight against the submerged object. This force, which is </t>
    </r>
    <r>
      <rPr>
        <b/>
      </rPr>
      <t>always directed upwards</t>
    </r>
    <r>
      <rPr/>
      <t xml:space="preserve">, is called the </t>
    </r>
    <r>
      <rPr>
        <b/>
      </rPr>
      <t>Buoyant Force</t>
    </r>
    <r>
      <rPr/>
      <t xml:space="preserve">, and its magnitiude is given by the following equation, where </t>
    </r>
    <r>
      <rPr>
        <b/>
        <i/>
      </rPr>
      <t>F</t>
    </r>
    <r>
      <rPr>
        <b/>
        <i/>
        <sz val="6.0"/>
      </rPr>
      <t>bouyant</t>
    </r>
    <r>
      <rPr>
        <b/>
        <i/>
      </rPr>
      <t xml:space="preserve"> </t>
    </r>
    <r>
      <rPr>
        <i/>
      </rPr>
      <t xml:space="preserve">is the buoyant force, </t>
    </r>
    <r>
      <rPr>
        <b/>
        <i/>
        <sz val="12.0"/>
      </rPr>
      <t>ρ</t>
    </r>
    <r>
      <rPr>
        <b/>
        <i/>
        <sz val="6.0"/>
      </rPr>
      <t>fluid</t>
    </r>
    <r>
      <rPr>
        <b/>
        <i/>
      </rPr>
      <t xml:space="preserve"> </t>
    </r>
    <r>
      <rPr>
        <i/>
      </rPr>
      <t xml:space="preserve">is the desnity of the fluid, </t>
    </r>
    <r>
      <rPr>
        <b/>
        <i/>
      </rPr>
      <t>V</t>
    </r>
    <r>
      <rPr>
        <i/>
      </rPr>
      <t xml:space="preserve"> is the volume of the fluid displaced (which is also equal to the volume of the portion of the object that is submerged), and </t>
    </r>
    <r>
      <rPr>
        <b/>
        <i/>
      </rPr>
      <t>g</t>
    </r>
    <r>
      <rPr>
        <i/>
      </rPr>
      <t xml:space="preserve"> is acceleration due to gravity (9.8 m/s^2).
</t>
    </r>
    <r>
      <rPr/>
      <t xml:space="preserve">This principle helps us understand how ships stay afloat and why we feel lighter when we're swimming. Even though ships are made of steel, because the lower decks of the ship is hollow (aka filled with air), its overall, </t>
    </r>
    <r>
      <rPr>
        <i/>
      </rPr>
      <t xml:space="preserve">average </t>
    </r>
    <r>
      <rPr/>
      <t xml:space="preserve">density allows the buoyant force to be greater than the weight of the ship.
</t>
    </r>
  </si>
  <si>
    <r>
      <rPr>
        <rFont val="Times New Roman"/>
        <b/>
        <i/>
        <sz val="24.0"/>
      </rPr>
      <t>F</t>
    </r>
    <r>
      <rPr>
        <rFont val="Times New Roman"/>
        <i/>
        <sz val="7.0"/>
      </rPr>
      <t>buoyant</t>
    </r>
    <r>
      <rPr>
        <rFont val="Times New Roman"/>
        <i/>
        <sz val="12.0"/>
      </rPr>
      <t xml:space="preserve"> = </t>
    </r>
    <r>
      <rPr>
        <rFont val="Times New Roman"/>
        <b/>
        <i/>
        <sz val="18.0"/>
      </rPr>
      <t>ρ</t>
    </r>
    <r>
      <rPr>
        <rFont val="Times New Roman"/>
        <i/>
        <sz val="7.0"/>
      </rPr>
      <t>fluid</t>
    </r>
    <r>
      <rPr>
        <rFont val="Times New Roman"/>
        <i/>
        <sz val="12.0"/>
      </rPr>
      <t xml:space="preserve"> </t>
    </r>
    <r>
      <rPr>
        <rFont val="Times New Roman"/>
        <b/>
        <i/>
        <sz val="18.0"/>
      </rPr>
      <t>V</t>
    </r>
    <r>
      <rPr>
        <rFont val="Times New Roman"/>
        <i/>
        <sz val="7.0"/>
      </rPr>
      <t>fluid displaced</t>
    </r>
    <r>
      <rPr>
        <rFont val="Times New Roman"/>
        <i/>
        <sz val="12.0"/>
      </rPr>
      <t xml:space="preserve"> </t>
    </r>
    <r>
      <rPr>
        <rFont val="Times New Roman"/>
        <b/>
        <i/>
        <sz val="18.0"/>
      </rPr>
      <t>g</t>
    </r>
    <r>
      <rPr>
        <rFont val="Times New Roman"/>
        <i/>
        <sz val="14.0"/>
      </rPr>
      <t xml:space="preserve">
and
</t>
    </r>
    <r>
      <rPr>
        <rFont val="Times New Roman"/>
        <b/>
        <i/>
        <sz val="18.0"/>
      </rPr>
      <t>V</t>
    </r>
    <r>
      <rPr>
        <rFont val="Times New Roman"/>
        <i/>
        <sz val="9.0"/>
      </rPr>
      <t>fluid displaced</t>
    </r>
    <r>
      <rPr>
        <rFont val="Times New Roman"/>
        <i/>
        <sz val="14.0"/>
      </rPr>
      <t xml:space="preserve"> = </t>
    </r>
    <r>
      <rPr>
        <rFont val="Times New Roman"/>
        <b/>
        <i/>
        <sz val="18.0"/>
      </rPr>
      <t>V</t>
    </r>
    <r>
      <rPr>
        <rFont val="Times New Roman"/>
        <i/>
        <sz val="9.0"/>
      </rPr>
      <t>object submerged</t>
    </r>
  </si>
  <si>
    <t>• Newton's 3rd Law
• buoyant force
• buoyancy
• Normal force</t>
  </si>
  <si>
    <t xml:space="preserve">Buoyant Force </t>
  </si>
  <si>
    <r>
      <rPr/>
      <t>is a force that is exerted by a mass of fluid against a submerged object that is</t>
    </r>
    <r>
      <rPr>
        <b/>
      </rPr>
      <t xml:space="preserve"> always directed upwards (opposite to the direction of gravity).</t>
    </r>
    <r>
      <rPr/>
      <t xml:space="preserve"> The magnitude of this force equal to the weight of the the submerged object. It is also equal to the weight of the displaced fluid.
•   if the maximum buoyant force is larger than the weight of the object, the object will float </t>
    </r>
    <r>
      <rPr>
        <i/>
      </rPr>
      <t xml:space="preserve">(e.g. the net force vector is directed upwards). </t>
    </r>
    <r>
      <rPr/>
      <t>This will be true if the object is less dense than the fluid it is in.
•   if the maximum buyoant force is smaller than the weight on the object, the object will sink</t>
    </r>
    <r>
      <rPr>
        <i/>
      </rPr>
      <t xml:space="preserve"> (e.g. the net force vector is directed downwards)</t>
    </r>
    <r>
      <rPr/>
      <t xml:space="preserve">. This will be true if the object is more dense than the fluid it is in.
</t>
    </r>
  </si>
  <si>
    <r>
      <rPr>
        <rFont val="Times New Roman"/>
        <b/>
        <i/>
        <sz val="36.0"/>
      </rPr>
      <t>F</t>
    </r>
    <r>
      <rPr>
        <rFont val="Times New Roman"/>
        <i/>
        <sz val="9.0"/>
      </rPr>
      <t>bouyant</t>
    </r>
    <r>
      <rPr>
        <rFont val="Times New Roman"/>
        <i/>
        <sz val="25.0"/>
      </rPr>
      <t xml:space="preserve"> = ρ V g</t>
    </r>
  </si>
  <si>
    <t>One way to conceptualize the buoyant force is that it is the force of the liquid trying to return to the space from which it was displaced, thus trying to push the object up and out of water. This is an important concept because the buoyant force is due to the liquid itself, NOT the object. If two objects placed in a fluid displace the same volume of fluid, they will experience the same magnitude of buoyant force even if the objects themselves have different masses.
The MCAT may also ask a trick question:  which will experience a greater buoyant force, a block of steel in water or a block of styrofoam in water... and the answer is that they will both experience the same buoyant force because BOTH are in the same fluid: water... although since the weights of the two objects are different, this is why they do not experience the same NET upward force... aka the force pushing up is the same but the force pushing down is different, so the net force up is different.</t>
  </si>
  <si>
    <t>• Newton's 3rd Law
• Archimedes' Principle
• Normal force
• floating vs. sinking objects</t>
  </si>
  <si>
    <t>Molecular Forces in Liquids</t>
  </si>
  <si>
    <t>cohesion</t>
  </si>
  <si>
    <r>
      <rPr/>
      <t xml:space="preserve">is the attractive force that a molecule of liquid feels towards other molecules </t>
    </r>
    <r>
      <rPr>
        <b/>
      </rPr>
      <t>of the same liquid</t>
    </r>
    <r>
      <rPr/>
      <t>; strong cohesive forces can result in a CONCAVE meniscus that is commonly seen in graduated cylinders filled with water</t>
    </r>
  </si>
  <si>
    <t>In a container of both water and oil, the water molecules will be cohesive with other water molecules, and the oil will be cohesive with other oil molecules. Cohesive forces are also the reason why insects called water striders appear to have the ability to glide across a water's surface without sinking, even though they are denser than water.</t>
  </si>
  <si>
    <t>• water + water
• graduated cylinders</t>
  </si>
  <si>
    <t>adhesion</t>
  </si>
  <si>
    <r>
      <rPr/>
      <t xml:space="preserve">is the attractive force that a molecule of liquid feels towards molcules </t>
    </r>
    <r>
      <rPr>
        <b/>
      </rPr>
      <t>of a different substance</t>
    </r>
    <r>
      <rPr/>
      <t>; strong adhesive forces can result in a CONVEX (backwards) meniscus</t>
    </r>
  </si>
  <si>
    <t>Adhesive forces cause water molecules to form droplets on the windshield of a car even though gravity is pulling them downwards. Mercury, the only metal that is liquid at room temperature, forms a backwards (convex) meniscus when placed in a container.</t>
  </si>
  <si>
    <t>• water + glass</t>
  </si>
  <si>
    <r>
      <rPr/>
      <t>is the study of fluids</t>
    </r>
    <r>
      <rPr>
        <b/>
      </rPr>
      <t xml:space="preserve"> IN MOTION</t>
    </r>
    <r>
      <rPr/>
      <t xml:space="preserve"> and provides a set of principles regarding the behavior of </t>
    </r>
    <r>
      <rPr>
        <b/>
      </rPr>
      <t>actively</t>
    </r>
    <r>
      <rPr/>
      <t xml:space="preserve"> </t>
    </r>
    <r>
      <rPr>
        <b/>
      </rPr>
      <t>flowing</t>
    </r>
    <r>
      <rPr/>
      <t xml:space="preserve"> </t>
    </r>
    <r>
      <rPr>
        <b/>
      </rPr>
      <t xml:space="preserve">fluids.  </t>
    </r>
    <r>
      <rPr/>
      <t>Fluid dynamics (movement) is essentially the oppose of hydrostatics (no movement).</t>
    </r>
  </si>
  <si>
    <t>• Laminar Flow
• Turbulent Flow
• Poiseuille's Law
• Continuity Equation
• Bernoulli's Equation</t>
  </si>
  <si>
    <t>Viscocity</t>
  </si>
  <si>
    <r>
      <rPr>
        <b/>
      </rPr>
      <t xml:space="preserve">viscosity  </t>
    </r>
    <r>
      <rPr>
        <b val="0"/>
      </rPr>
      <t>(</t>
    </r>
    <r>
      <rPr>
        <rFont val="Times New Roman"/>
        <b val="0"/>
        <sz val="18.0"/>
      </rPr>
      <t>η</t>
    </r>
    <r>
      <rPr>
        <b val="0"/>
      </rPr>
      <t>)</t>
    </r>
  </si>
  <si>
    <r>
      <rPr/>
      <t xml:space="preserve">is a measurement of a fluid's internal friction. In other words, it is the resistance of a fluid to flow. The SI unit of viscosity is the </t>
    </r>
    <r>
      <rPr>
        <b/>
      </rPr>
      <t>pascal–second</t>
    </r>
    <r>
      <rPr/>
      <t xml:space="preserve"> (Pa • s = N • s / m^2)
• </t>
    </r>
    <r>
      <rPr>
        <b/>
      </rPr>
      <t>THIN</t>
    </r>
    <r>
      <rPr/>
      <t xml:space="preserve"> </t>
    </r>
    <r>
      <rPr>
        <b/>
      </rPr>
      <t>fluids</t>
    </r>
    <r>
      <rPr/>
      <t xml:space="preserve"> that flow very easily, like water and gases, have </t>
    </r>
    <r>
      <rPr>
        <b/>
      </rPr>
      <t>LOW</t>
    </r>
    <r>
      <rPr/>
      <t xml:space="preserve"> </t>
    </r>
    <r>
      <rPr>
        <b/>
      </rPr>
      <t>viscosity</t>
    </r>
    <r>
      <rPr/>
      <t>, and objects can move through these fluids with minimal viscous drag
• </t>
    </r>
    <r>
      <rPr>
        <b/>
      </rPr>
      <t>THICK</t>
    </r>
    <r>
      <rPr/>
      <t xml:space="preserve"> </t>
    </r>
    <r>
      <rPr>
        <b/>
      </rPr>
      <t>fluids</t>
    </r>
    <r>
      <rPr/>
      <t xml:space="preserve">, such as whole blood, olive oil, honey, cream, and molasses have </t>
    </r>
    <r>
      <rPr>
        <b/>
      </rPr>
      <t>HIGH</t>
    </r>
    <r>
      <rPr/>
      <t xml:space="preserve"> </t>
    </r>
    <r>
      <rPr>
        <b/>
      </rPr>
      <t>viscosity</t>
    </r>
    <r>
      <rPr/>
      <t xml:space="preserve">; objects can move through these fluids, but with significantly </t>
    </r>
    <r>
      <rPr>
        <b/>
      </rPr>
      <t>MORE</t>
    </r>
    <r>
      <rPr/>
      <t xml:space="preserve"> </t>
    </r>
    <r>
      <rPr>
        <b/>
      </rPr>
      <t>VISCOUS DRAG</t>
    </r>
    <r>
      <rPr/>
      <t xml:space="preserve">
</t>
    </r>
  </si>
  <si>
    <t>•  high viscosity:  whole blood, honey, sludge
•  low viscosity:  gases, water
• no viscosity / inviscid:  ideal fluids</t>
  </si>
  <si>
    <t>is a nonconservative force that is generated by viscosity that is analogous to air resistance, but applies to moving liquid dynamics; increased viscosity of a fluid increases its viscous drag</t>
  </si>
  <si>
    <t>• nonconservative forces</t>
  </si>
  <si>
    <t>Laminar Flow</t>
  </si>
  <si>
    <t>Laminar flow</t>
  </si>
  <si>
    <r>
      <rPr/>
      <t xml:space="preserve">is the </t>
    </r>
    <r>
      <rPr>
        <i/>
      </rPr>
      <t>smooth</t>
    </r>
    <r>
      <rPr/>
      <t xml:space="preserve"> and </t>
    </r>
    <r>
      <rPr>
        <i/>
      </rPr>
      <t>orderly</t>
    </r>
    <r>
      <rPr/>
      <t xml:space="preserve"> movement of fluid; often modeled as layers of fluid that flow parallel to each other.
Note that the layers will NOT necessarily have the same </t>
    </r>
    <r>
      <rPr>
        <b/>
      </rPr>
      <t>linear speed</t>
    </r>
    <r>
      <rPr/>
      <t>, though. For example, the layer closest to the wall of a pipe flows more slowly than the interior layers of fluid because the walls sort of add friction to the outermost layers, slowing them down (as indicated by the shorter arrows on the image to the right)</t>
    </r>
  </si>
  <si>
    <t>• Poiseuille's Law</t>
  </si>
  <si>
    <t>Poiseuille's Law</t>
  </si>
  <si>
    <r>
      <rPr/>
      <t xml:space="preserve">is a principle that helps determine the </t>
    </r>
    <r>
      <rPr>
        <b/>
      </rPr>
      <t>rate of laminar flow</t>
    </r>
    <r>
      <rPr/>
      <t xml:space="preserve"> of a fluid through a pipe or confined space. Using Poiseuille's Law, the relationship between radius and pressure gradient of viscous fluids can be examined using the following equation, </t>
    </r>
    <r>
      <rPr>
        <i/>
      </rPr>
      <t xml:space="preserve">where </t>
    </r>
    <r>
      <rPr>
        <b/>
        <i/>
      </rPr>
      <t>Q</t>
    </r>
    <r>
      <rPr>
        <i/>
      </rPr>
      <t xml:space="preserve"> is the flow rate (volume flowing per time, which is ALWAYS CONSTANT due to the conservation of mass), </t>
    </r>
    <r>
      <rPr>
        <b/>
        <i/>
      </rPr>
      <t>r</t>
    </r>
    <r>
      <rPr>
        <i/>
      </rPr>
      <t xml:space="preserve"> is the radius of the tube, </t>
    </r>
    <r>
      <rPr>
        <b/>
        <i/>
      </rPr>
      <t>ΔP</t>
    </r>
    <r>
      <rPr>
        <i/>
      </rPr>
      <t xml:space="preserve"> is the pressure gradient, </t>
    </r>
    <r>
      <rPr>
        <rFont val="Times New Roman"/>
        <b/>
        <i/>
        <sz val="14.0"/>
      </rPr>
      <t>η</t>
    </r>
    <r>
      <rPr>
        <i/>
      </rPr>
      <t xml:space="preserve"> ("eta") is the viscosity of the fluid, and </t>
    </r>
    <r>
      <rPr>
        <b/>
        <i/>
      </rPr>
      <t>L</t>
    </r>
    <r>
      <rPr>
        <i/>
      </rPr>
      <t xml:space="preserve"> is the length of the pipe.
</t>
    </r>
    <r>
      <rPr/>
      <t xml:space="preserve">*Note that the relationship between the radius and pressure gradient is inverse exponential to the fourth power... meaning that even a </t>
    </r>
    <r>
      <rPr>
        <i/>
      </rPr>
      <t>very slight</t>
    </r>
    <r>
      <rPr/>
      <t xml:space="preserve"> change in the radius of the tube has a </t>
    </r>
    <r>
      <rPr>
        <i/>
      </rPr>
      <t>very very significant</t>
    </r>
    <r>
      <rPr/>
      <t xml:space="preserve"> effect on the pressure P, assuming a constant flow rate Q.</t>
    </r>
  </si>
  <si>
    <r>
      <rPr>
        <i/>
        <sz val="9.0"/>
      </rPr>
      <t xml:space="preserve">Based on the mathematical equation and the fact that </t>
    </r>
    <r>
      <rPr>
        <b/>
        <i/>
        <sz val="9.0"/>
      </rPr>
      <t>Q</t>
    </r>
    <r>
      <rPr>
        <i/>
        <sz val="9.0"/>
      </rPr>
      <t xml:space="preserve"> stays constant (does not change) in a closed system... changing the radius of a pipe by even a small amount will SIGNIFICANTLY affect the pressure exerted by fluid on the pipe walls:
(e.g. increasing the </t>
    </r>
    <r>
      <rPr>
        <b/>
        <i/>
        <sz val="9.0"/>
      </rPr>
      <t>r</t>
    </r>
    <r>
      <rPr>
        <i/>
        <sz val="9.0"/>
      </rPr>
      <t xml:space="preserve">adius by a factor of 2 will cause a decrease in pressure by a factor of 2^4 = 16)
Applying this equation to real life, we would expect that </t>
    </r>
    <r>
      <rPr>
        <b/>
        <i/>
        <sz val="9.0"/>
      </rPr>
      <t>in order to MAXIMIZE</t>
    </r>
    <r>
      <rPr>
        <i/>
        <sz val="9.0"/>
      </rPr>
      <t xml:space="preserve"> </t>
    </r>
    <r>
      <rPr>
        <b/>
        <i/>
        <sz val="9.0"/>
      </rPr>
      <t xml:space="preserve">flow </t>
    </r>
    <r>
      <rPr>
        <i/>
        <sz val="9.0"/>
      </rPr>
      <t xml:space="preserve">of fluid in something like an IV bag, an ideal rapid infusion system would consist of the </t>
    </r>
    <r>
      <rPr>
        <b/>
        <i/>
        <sz val="9.0"/>
      </rPr>
      <t>largest</t>
    </r>
    <r>
      <rPr>
        <i/>
        <sz val="9.0"/>
      </rPr>
      <t xml:space="preserve"> </t>
    </r>
    <r>
      <rPr>
        <b/>
        <i/>
        <sz val="9.0"/>
      </rPr>
      <t>radius</t>
    </r>
    <r>
      <rPr>
        <i/>
        <sz val="9.0"/>
      </rPr>
      <t xml:space="preserve"> and </t>
    </r>
    <r>
      <rPr>
        <b/>
        <i/>
        <sz val="9.0"/>
      </rPr>
      <t>shortest</t>
    </r>
    <r>
      <rPr>
        <i/>
        <sz val="9.0"/>
      </rPr>
      <t xml:space="preserve"> </t>
    </r>
    <r>
      <rPr>
        <b/>
        <i/>
        <sz val="9.0"/>
      </rPr>
      <t>length</t>
    </r>
    <r>
      <rPr>
        <i/>
        <sz val="9.0"/>
      </rPr>
      <t xml:space="preserve"> </t>
    </r>
    <r>
      <rPr>
        <b/>
        <i/>
        <sz val="9.0"/>
      </rPr>
      <t>tubing</t>
    </r>
    <r>
      <rPr>
        <i/>
        <sz val="9.0"/>
      </rPr>
      <t xml:space="preserve"> possible... and the infused fluid should be of the </t>
    </r>
    <r>
      <rPr>
        <b/>
        <i/>
        <sz val="9.0"/>
      </rPr>
      <t>lowest</t>
    </r>
    <r>
      <rPr>
        <i/>
        <sz val="9.0"/>
      </rPr>
      <t xml:space="preserve"> </t>
    </r>
    <r>
      <rPr>
        <b/>
        <i/>
        <sz val="9.0"/>
      </rPr>
      <t>viscosity</t>
    </r>
    <r>
      <rPr>
        <i/>
        <sz val="9.0"/>
      </rPr>
      <t xml:space="preserve"> possible and it should be delivered under </t>
    </r>
    <r>
      <rPr>
        <b/>
        <i/>
        <sz val="9.0"/>
      </rPr>
      <t>maximum</t>
    </r>
    <r>
      <rPr>
        <i/>
        <sz val="9.0"/>
      </rPr>
      <t xml:space="preserve"> </t>
    </r>
    <r>
      <rPr>
        <b/>
        <i/>
        <sz val="9.0"/>
      </rPr>
      <t>pressure</t>
    </r>
    <r>
      <rPr>
        <i/>
        <sz val="9.0"/>
      </rPr>
      <t xml:space="preserve"> possible.
</t>
    </r>
  </si>
  <si>
    <t>• Laminar flow</t>
  </si>
  <si>
    <t>Turbulent Flow</t>
  </si>
  <si>
    <t>Turbulent flow</t>
  </si>
  <si>
    <r>
      <rPr/>
      <t xml:space="preserve">is the </t>
    </r>
    <r>
      <rPr>
        <i/>
      </rPr>
      <t>rough</t>
    </r>
    <r>
      <rPr/>
      <t xml:space="preserve"> and </t>
    </r>
    <r>
      <rPr>
        <i/>
      </rPr>
      <t xml:space="preserve">disorderly </t>
    </r>
    <r>
      <rPr/>
      <t xml:space="preserve">movement of fluid; When the speed of a fluid EXCEEDS the </t>
    </r>
    <r>
      <rPr>
        <b/>
      </rPr>
      <t>critical speed</t>
    </r>
    <r>
      <rPr/>
      <t xml:space="preserve">, laminar flow becomes turbulent. Turbulence causes the formation of </t>
    </r>
    <r>
      <rPr>
        <b/>
      </rPr>
      <t>eddies</t>
    </r>
    <r>
      <rPr/>
      <t>, which are swirls of fluid varying in sizes, occuring typically on the downstream side of an obstacle</t>
    </r>
  </si>
  <si>
    <t>• critical speed
• turbulance
• Eddies</t>
  </si>
  <si>
    <t>eddies</t>
  </si>
  <si>
    <t>swirls of fluid varying in sizes occuring typically on the downstream side of an obstacle</t>
  </si>
  <si>
    <t>critical speed</t>
  </si>
  <si>
    <r>
      <rPr/>
      <t xml:space="preserve">is a value that depends on the intrinsic physical properties of a fluid, such as its viscosity and the diameter of the tube. When the speed of a fluid exceeds a certain critical speed, the fluid demonstrates complex turbulent flow patterns, and laminar flow occurs only in the thin layer of fluid adjacent to the wall, called the </t>
    </r>
    <r>
      <rPr>
        <b/>
      </rPr>
      <t>Boundary Layer</t>
    </r>
    <r>
      <rPr/>
      <t xml:space="preserve">. For a fluid flowing through a tube with radius </t>
    </r>
    <r>
      <rPr>
        <b/>
        <i/>
      </rPr>
      <t>r</t>
    </r>
    <r>
      <rPr/>
      <t xml:space="preserve">, the critical speed can be calculated with the following equation, </t>
    </r>
    <r>
      <rPr>
        <i/>
      </rPr>
      <t xml:space="preserve">where </t>
    </r>
    <r>
      <rPr>
        <b/>
        <i/>
        <sz val="11.0"/>
      </rPr>
      <t>v</t>
    </r>
    <r>
      <rPr>
        <b/>
        <i/>
        <sz val="8.0"/>
      </rPr>
      <t>critical</t>
    </r>
    <r>
      <rPr>
        <b/>
        <i/>
      </rPr>
      <t xml:space="preserve"> </t>
    </r>
    <r>
      <rPr>
        <i/>
      </rPr>
      <t xml:space="preserve">is the critical speed of the fluid, </t>
    </r>
    <r>
      <rPr>
        <b/>
        <i/>
      </rPr>
      <t>R</t>
    </r>
    <r>
      <rPr>
        <i/>
      </rPr>
      <t xml:space="preserve"> is the </t>
    </r>
    <r>
      <rPr>
        <b/>
        <i/>
      </rPr>
      <t>Reynolds number</t>
    </r>
    <r>
      <rPr>
        <i/>
      </rPr>
      <t xml:space="preserve"> (a dimensionless constant that depends on factors such as the size, shape, and surface roughness of any objects within the fluid; provided on Test Day), </t>
    </r>
    <r>
      <rPr>
        <b/>
        <i/>
        <sz val="11.0"/>
      </rPr>
      <t>η</t>
    </r>
    <r>
      <rPr>
        <i/>
        <sz val="11.0"/>
      </rPr>
      <t xml:space="preserve"> </t>
    </r>
    <r>
      <rPr>
        <i/>
        <sz val="9.0"/>
      </rPr>
      <t xml:space="preserve">("eta") is the viscosity of the fluid, and </t>
    </r>
    <r>
      <rPr>
        <b/>
        <i/>
        <sz val="11.0"/>
      </rPr>
      <t>ρ</t>
    </r>
    <r>
      <rPr>
        <i/>
      </rPr>
      <t xml:space="preserve"> is the density of the fluid.</t>
    </r>
  </si>
  <si>
    <t>• turbulance
• Eddies</t>
  </si>
  <si>
    <t>Streamlines</t>
  </si>
  <si>
    <r>
      <rPr>
        <b/>
      </rPr>
      <t xml:space="preserve">Flow Rate of a fluid </t>
    </r>
    <r>
      <rPr>
        <b val="0"/>
        <sz val="14.0"/>
      </rPr>
      <t>(</t>
    </r>
    <r>
      <rPr>
        <b/>
        <i/>
        <sz val="14.0"/>
      </rPr>
      <t>Q</t>
    </r>
    <r>
      <rPr>
        <b val="0"/>
        <i/>
        <sz val="14.0"/>
      </rPr>
      <t>)</t>
    </r>
  </si>
  <si>
    <r>
      <rPr/>
      <t xml:space="preserve">is defined as the </t>
    </r>
    <r>
      <rPr>
        <b/>
      </rPr>
      <t>VOLUME</t>
    </r>
    <r>
      <rPr/>
      <t xml:space="preserve"> of a fluid flowing past a given point per unit time. </t>
    </r>
    <r>
      <rPr>
        <b/>
      </rPr>
      <t xml:space="preserve">Flow rate </t>
    </r>
    <r>
      <rPr/>
      <t>of a fluid</t>
    </r>
    <r>
      <rPr>
        <b/>
      </rPr>
      <t xml:space="preserve"> </t>
    </r>
    <r>
      <rPr/>
      <t xml:space="preserve">is </t>
    </r>
    <r>
      <rPr>
        <i/>
      </rPr>
      <t>always</t>
    </r>
    <r>
      <rPr/>
      <t xml:space="preserve"> </t>
    </r>
    <r>
      <rPr>
        <b/>
      </rPr>
      <t>CONSTANT</t>
    </r>
    <r>
      <rPr/>
      <t xml:space="preserve"> for a closed system and is </t>
    </r>
    <r>
      <rPr>
        <b/>
      </rPr>
      <t>independent of changes in cross-sectional area of a pipe</t>
    </r>
    <r>
      <rPr/>
      <t>. This is due to the fact that fluid is incompressible, and the rate at which a given volume (or mass) of fluid passes by one point in a closed system must be the same for all the other points in the closed system.</t>
    </r>
  </si>
  <si>
    <t>Q  =  constant</t>
  </si>
  <si>
    <r>
      <rPr>
        <sz val="9.0"/>
      </rPr>
      <t xml:space="preserve">if </t>
    </r>
    <r>
      <rPr>
        <b/>
        <sz val="9.0"/>
      </rPr>
      <t>X</t>
    </r>
    <r>
      <rPr>
        <sz val="9.0"/>
      </rPr>
      <t xml:space="preserve"> liters of fluid pass a point in a given amount of time, then</t>
    </r>
    <r>
      <rPr>
        <b/>
        <sz val="9.0"/>
      </rPr>
      <t xml:space="preserve"> X </t>
    </r>
    <r>
      <rPr>
        <sz val="9.0"/>
      </rPr>
      <t xml:space="preserve">liters of fluid must pass all other points in the system in the same amount of time... hence "Q is constant"
^This is really just the </t>
    </r>
    <r>
      <rPr>
        <b/>
        <sz val="9.0"/>
      </rPr>
      <t>Law of Conservation of Matter</t>
    </r>
    <r>
      <rPr>
        <sz val="9.0"/>
      </rPr>
      <t xml:space="preserve"> applied fo fluid dynamics: fluid can't just magically disappear, so the same volume of fluid has to be traveling at all points in a closed system.</t>
    </r>
  </si>
  <si>
    <t>• Poiseuille's Law
• Laminar Flow
• Conservation of Matter</t>
  </si>
  <si>
    <r>
      <rPr>
        <b/>
      </rPr>
      <t xml:space="preserve">Linear Speed of a fluid </t>
    </r>
    <r>
      <rPr>
        <b val="0"/>
        <i/>
        <sz val="12.0"/>
      </rPr>
      <t>(</t>
    </r>
    <r>
      <rPr>
        <b/>
        <i/>
        <sz val="11.0"/>
      </rPr>
      <t>v</t>
    </r>
    <r>
      <rPr>
        <b val="0"/>
        <i/>
        <sz val="12.0"/>
      </rPr>
      <t>)</t>
    </r>
  </si>
  <si>
    <r>
      <rPr/>
      <t xml:space="preserve">is a measure of the linear </t>
    </r>
    <r>
      <rPr>
        <b/>
      </rPr>
      <t>DISPLACEMENT</t>
    </r>
    <r>
      <rPr/>
      <t xml:space="preserve"> of fluid particles in a given amount of time; do not get this confused with the term above, flow rate Q. While </t>
    </r>
    <r>
      <rPr>
        <b/>
      </rPr>
      <t>flow rate</t>
    </r>
    <r>
      <rPr>
        <b/>
        <i/>
      </rPr>
      <t xml:space="preserve"> Q</t>
    </r>
    <r>
      <rPr>
        <b/>
      </rPr>
      <t xml:space="preserve"> </t>
    </r>
    <r>
      <rPr/>
      <t>is constant in closed system, the</t>
    </r>
    <r>
      <rPr>
        <b/>
      </rPr>
      <t xml:space="preserve"> linear speed is NOT constant in a closed system.</t>
    </r>
    <r>
      <rPr/>
      <t xml:space="preserve">
Linear speed changes inversely, relative to the cross-sectional area of the pipe. In other words, a </t>
    </r>
    <r>
      <rPr>
        <i/>
      </rPr>
      <t>decrease</t>
    </r>
    <r>
      <rPr/>
      <t xml:space="preserve"> in cross-sectional area </t>
    </r>
    <r>
      <rPr>
        <b/>
        <i/>
      </rPr>
      <t>A</t>
    </r>
    <r>
      <rPr/>
      <t xml:space="preserve"> of a pipe results in a proportional </t>
    </r>
    <r>
      <rPr>
        <i/>
      </rPr>
      <t xml:space="preserve">increase </t>
    </r>
    <r>
      <rPr/>
      <t xml:space="preserve">the linear speed of a fluid, as demonstrated by the </t>
    </r>
    <r>
      <rPr>
        <b/>
      </rPr>
      <t>continuity equation</t>
    </r>
    <r>
      <rPr/>
      <t xml:space="preserve">.
</t>
    </r>
    <r>
      <rPr>
        <i/>
      </rPr>
      <t xml:space="preserve">(note that linear speed is denoted with a lowercase </t>
    </r>
    <r>
      <rPr>
        <b/>
        <i/>
      </rPr>
      <t xml:space="preserve">v </t>
    </r>
    <r>
      <rPr>
        <i/>
      </rPr>
      <t xml:space="preserve">instead of an Uppercase </t>
    </r>
    <r>
      <rPr>
        <b/>
        <i/>
      </rPr>
      <t>V</t>
    </r>
    <r>
      <rPr>
        <i/>
      </rPr>
      <t>; lowercase v's represent speed (or velocity). Uppercase V's represent Volume.</t>
    </r>
  </si>
  <si>
    <t>When a blood vessel is constricted, the cross-sectional area of the blood vessel decreases, thereby increasing the linear speed of blood. Oppositely, when a blood vessel is relaxed, the cross-sectional area rises, and the linear speed falls. The SAME AMOUNT of volume of blood flows regardless of the cross-sectional area, but the linear speed at which blood travels differs accordingly.</t>
  </si>
  <si>
    <t>• Continuity Equation</t>
  </si>
  <si>
    <t>Continuity Equation</t>
  </si>
  <si>
    <r>
      <rPr/>
      <t xml:space="preserve">is an equation that illustrates the </t>
    </r>
    <r>
      <rPr>
        <b/>
        <sz val="13.0"/>
      </rPr>
      <t>Law of Conservation of Mass</t>
    </r>
    <r>
      <rPr/>
      <t xml:space="preserve"> as applied to fluid dynamics by describing the </t>
    </r>
    <r>
      <rPr>
        <b/>
      </rPr>
      <t>INVERSE</t>
    </r>
    <r>
      <rPr/>
      <t xml:space="preserve"> </t>
    </r>
    <r>
      <rPr>
        <b/>
      </rPr>
      <t>relationship</t>
    </r>
    <r>
      <rPr/>
      <t xml:space="preserve"> between </t>
    </r>
    <r>
      <rPr>
        <b/>
      </rPr>
      <t>Fluid Speed</t>
    </r>
    <r>
      <rPr/>
      <t xml:space="preserve"> and cross-sectional </t>
    </r>
    <r>
      <rPr>
        <b/>
      </rPr>
      <t>Area</t>
    </r>
    <r>
      <rPr/>
      <t xml:space="preserve"> of a tube.
It is represented by the follwing equation, </t>
    </r>
    <r>
      <rPr>
        <i/>
      </rPr>
      <t xml:space="preserve">where </t>
    </r>
    <r>
      <rPr>
        <b/>
        <i/>
      </rPr>
      <t>Q</t>
    </r>
    <r>
      <rPr>
        <i/>
      </rPr>
      <t xml:space="preserve"> is the flow rate of a fluid (volume flowing per time.. which stays constant), </t>
    </r>
    <r>
      <rPr>
        <b/>
        <i/>
      </rPr>
      <t xml:space="preserve">v </t>
    </r>
    <r>
      <rPr>
        <i/>
      </rPr>
      <t xml:space="preserve">is the linear speed of a fluid (displacement per time), and </t>
    </r>
    <r>
      <rPr>
        <b/>
        <i/>
      </rPr>
      <t xml:space="preserve">A </t>
    </r>
    <r>
      <rPr>
        <i/>
      </rPr>
      <t xml:space="preserve">is the cross-sectional area of the closed system. </t>
    </r>
    <r>
      <rPr/>
      <t xml:space="preserve">
The </t>
    </r>
    <r>
      <rPr>
        <b/>
      </rPr>
      <t xml:space="preserve">continuity equation </t>
    </r>
    <r>
      <rPr/>
      <t>tells us that fluids will flow faster through narrow passages and slower through wider ones (in order to compensate for the fact that the same volume of fluid must flow through both points per given time to obey the law of conservation of mass).</t>
    </r>
  </si>
  <si>
    <r>
      <rPr>
        <rFont val="Times New Roman"/>
        <sz val="20.0"/>
      </rPr>
      <t>Q  =  v</t>
    </r>
    <r>
      <rPr>
        <rFont val="Times New Roman"/>
        <sz val="9.0"/>
      </rPr>
      <t>1</t>
    </r>
    <r>
      <rPr>
        <rFont val="Times New Roman"/>
        <sz val="20.0"/>
      </rPr>
      <t xml:space="preserve"> A</t>
    </r>
    <r>
      <rPr>
        <rFont val="Times New Roman"/>
        <sz val="9.0"/>
      </rPr>
      <t>1</t>
    </r>
    <r>
      <rPr>
        <rFont val="Times New Roman"/>
        <sz val="20.0"/>
      </rPr>
      <t xml:space="preserve">  =  v</t>
    </r>
    <r>
      <rPr>
        <rFont val="Times New Roman"/>
        <sz val="9.0"/>
      </rPr>
      <t>2</t>
    </r>
    <r>
      <rPr>
        <rFont val="Times New Roman"/>
        <sz val="20.0"/>
      </rPr>
      <t xml:space="preserve"> A</t>
    </r>
    <r>
      <rPr>
        <rFont val="Times New Roman"/>
        <sz val="9.0"/>
      </rPr>
      <t>2</t>
    </r>
  </si>
  <si>
    <t>When you put your thumb over the tip of a running water hose, you are essentially decreasing the cross-sectional area, and this results in the water rushing out faster.
Within a water pipe, when mineral deposits build on along the interior walls of the pipe, this causes the cross-sectional area at that point to essentially decrease, which in turn causes the linear speed of water to be faster at that clogging site.</t>
  </si>
  <si>
    <r>
      <rPr>
        <i/>
        <sz val="8.0"/>
      </rPr>
      <t xml:space="preserve">• </t>
    </r>
    <r>
      <rPr>
        <b/>
        <i/>
        <sz val="8.0"/>
      </rPr>
      <t>CONSERVATION OF MASS</t>
    </r>
    <r>
      <rPr>
        <i/>
        <sz val="8.0"/>
      </rPr>
      <t xml:space="preserve">
• fluid flow rate
• fluid speed
• cross-sectional area</t>
    </r>
  </si>
  <si>
    <t>Bernoulli's Equation</t>
  </si>
  <si>
    <r>
      <rPr/>
      <t xml:space="preserve">is an equation that illustrates the </t>
    </r>
    <r>
      <rPr>
        <b/>
        <sz val="13.0"/>
      </rPr>
      <t>Law of Conservation of Energy</t>
    </r>
    <r>
      <rPr/>
      <t xml:space="preserve"> as applied to fluid dynamics by describing the </t>
    </r>
    <r>
      <rPr>
        <b/>
      </rPr>
      <t>INVERSE</t>
    </r>
    <r>
      <rPr/>
      <t xml:space="preserve"> </t>
    </r>
    <r>
      <rPr>
        <b/>
      </rPr>
      <t>relationship</t>
    </r>
    <r>
      <rPr/>
      <t xml:space="preserve"> between </t>
    </r>
    <r>
      <rPr>
        <b/>
      </rPr>
      <t>Static</t>
    </r>
    <r>
      <rPr/>
      <t xml:space="preserve"> (still) and </t>
    </r>
    <r>
      <rPr>
        <b/>
      </rPr>
      <t>Dynamic</t>
    </r>
    <r>
      <rPr/>
      <t xml:space="preserve"> (moving) pressure.
It states that the </t>
    </r>
    <r>
      <rPr>
        <b/>
      </rPr>
      <t>SUM</t>
    </r>
    <r>
      <rPr/>
      <t xml:space="preserve"> of a fluid's </t>
    </r>
    <r>
      <rPr>
        <b/>
      </rPr>
      <t>Static</t>
    </r>
    <r>
      <rPr/>
      <t xml:space="preserve"> </t>
    </r>
    <r>
      <rPr>
        <b/>
      </rPr>
      <t>pressure</t>
    </r>
    <r>
      <rPr/>
      <t xml:space="preserve"> and and the fluid's </t>
    </r>
    <r>
      <rPr>
        <b/>
      </rPr>
      <t>Dynamic</t>
    </r>
    <r>
      <rPr/>
      <t xml:space="preserve"> </t>
    </r>
    <r>
      <rPr>
        <b/>
      </rPr>
      <t>pressure</t>
    </r>
    <r>
      <rPr/>
      <t xml:space="preserve"> will be </t>
    </r>
    <r>
      <rPr>
        <b/>
      </rPr>
      <t>CONSTANT</t>
    </r>
    <r>
      <rPr/>
      <t xml:space="preserve"> between any two points in a closed system with an </t>
    </r>
    <r>
      <rPr>
        <i/>
      </rPr>
      <t>incompressible</t>
    </r>
    <r>
      <rPr/>
      <t xml:space="preserve"> fluid that not experiencing viscous drag </t>
    </r>
    <r>
      <rPr>
        <i/>
      </rPr>
      <t>(aka ideal fluids)</t>
    </r>
    <r>
      <rPr/>
      <t xml:space="preserve">.
It is essentially a combination of different equations that express conservation of energy for flowing fluids.  It is respresented by the following equation, </t>
    </r>
    <r>
      <rPr>
        <i/>
      </rPr>
      <t xml:space="preserve">where </t>
    </r>
    <r>
      <rPr>
        <b/>
        <i/>
      </rPr>
      <t>P</t>
    </r>
    <r>
      <rPr>
        <i/>
      </rPr>
      <t xml:space="preserve"> is the absolute pressure of the fluid, </t>
    </r>
    <r>
      <rPr>
        <b/>
        <i/>
      </rPr>
      <t xml:space="preserve">ρ </t>
    </r>
    <r>
      <rPr>
        <i/>
      </rPr>
      <t xml:space="preserve">is the density of the fluid, </t>
    </r>
    <r>
      <rPr>
        <b/>
        <i/>
      </rPr>
      <t>v</t>
    </r>
    <r>
      <rPr>
        <i/>
      </rPr>
      <t xml:space="preserve"> is the linear speed, </t>
    </r>
    <r>
      <rPr>
        <b/>
        <i/>
      </rPr>
      <t>g</t>
    </r>
    <r>
      <rPr>
        <i/>
      </rPr>
      <t xml:space="preserve"> is acceleration due to gravity, and </t>
    </r>
    <r>
      <rPr>
        <b/>
        <i/>
      </rPr>
      <t>h</t>
    </r>
    <r>
      <rPr>
        <i/>
      </rPr>
      <t xml:space="preserve"> is the height of the fluid above some datum.
</t>
    </r>
    <r>
      <rPr>
        <i/>
        <u/>
      </rPr>
      <t xml:space="preserve">Notice how some of the terms of Bernoulli's equation look vaguely familiar: 
</t>
    </r>
    <r>
      <rPr>
        <i/>
      </rPr>
      <t xml:space="preserve">•  the term </t>
    </r>
    <r>
      <rPr>
        <b/>
        <i/>
      </rPr>
      <t>(1/2)ρv^2</t>
    </r>
    <r>
      <rPr>
        <i/>
      </rPr>
      <t xml:space="preserve"> is called the </t>
    </r>
    <r>
      <rPr>
        <b/>
        <i/>
      </rPr>
      <t>dynamic pressure</t>
    </r>
    <r>
      <rPr>
        <i/>
      </rPr>
      <t xml:space="preserve">, which is defined as the pressure associated with the movement (dynamics) of a fluid. This term is essentially the equation for </t>
    </r>
    <r>
      <rPr>
        <b/>
        <i/>
      </rPr>
      <t>kinetic energy</t>
    </r>
    <r>
      <rPr>
        <i/>
      </rPr>
      <t xml:space="preserve"> "1/2mv^2" of the fluid, but divided by volume (since m = ρ•v).
•  the term </t>
    </r>
    <r>
      <rPr>
        <b/>
        <i/>
      </rPr>
      <t>ρgh</t>
    </r>
    <r>
      <rPr>
        <i/>
      </rPr>
      <t xml:space="preserve"> looks like the expression for gravitational </t>
    </r>
    <r>
      <rPr>
        <b/>
        <i/>
      </rPr>
      <t>potential energy</t>
    </r>
    <r>
      <rPr>
        <i/>
      </rPr>
      <t xml:space="preserve">, and is essentially the pressure associated with the mass of fluid sitting above some datum.
•  the term </t>
    </r>
    <r>
      <rPr>
        <b/>
        <i/>
      </rPr>
      <t>P</t>
    </r>
    <r>
      <rPr>
        <i/>
      </rPr>
      <t xml:space="preserve"> in the equation represents absolute pressure, which is essentially another way to think about the energy density. As such, systems at higher pressure have a higher energy density than systems at lower pressure. Therefore the combination of </t>
    </r>
    <r>
      <rPr>
        <b/>
        <i/>
      </rPr>
      <t xml:space="preserve">P + ρgh </t>
    </r>
    <r>
      <rPr>
        <i/>
      </rPr>
      <t xml:space="preserve">gives us the </t>
    </r>
    <r>
      <rPr>
        <b/>
        <i/>
      </rPr>
      <t>static pressure</t>
    </r>
    <r>
      <rPr>
        <i/>
      </rPr>
      <t xml:space="preserve">, and it is the same quation as that for absolute pressure (although </t>
    </r>
    <r>
      <rPr>
        <b/>
        <i/>
      </rPr>
      <t>h</t>
    </r>
    <r>
      <rPr>
        <i/>
      </rPr>
      <t xml:space="preserve"> is used here to imply height above a certain point, whereas </t>
    </r>
    <r>
      <rPr>
        <b/>
        <i/>
      </rPr>
      <t>z</t>
    </r>
    <r>
      <rPr>
        <i/>
      </rPr>
      <t xml:space="preserve"> was used earlier to imply depth below a certain point).</t>
    </r>
  </si>
  <si>
    <r>
      <rPr>
        <b/>
        <i/>
        <sz val="8.0"/>
      </rPr>
      <t xml:space="preserve">• CONSERVATION OF ENERGY
</t>
    </r>
    <r>
      <rPr>
        <i/>
        <sz val="8.0"/>
      </rPr>
      <t>• aerodynamics of an airplane
• pitot tubes
• Venturi Effect
• Venturi flow meter</t>
    </r>
  </si>
  <si>
    <t>Static pressure</t>
  </si>
  <si>
    <r>
      <rPr>
        <rFont val="Arial"/>
        <color rgb="FF000000"/>
      </rPr>
      <t xml:space="preserve">is represented by the term </t>
    </r>
    <r>
      <rPr>
        <rFont val="Arial"/>
        <b/>
        <i/>
        <color rgb="FF000000"/>
      </rPr>
      <t>P + ρgh</t>
    </r>
    <r>
      <rPr>
        <rFont val="Arial"/>
        <color rgb="FF000000"/>
      </rPr>
      <t xml:space="preserve"> in Bernoulli's equation
•  it is essentially same equation as that for </t>
    </r>
    <r>
      <rPr>
        <rFont val="Arial"/>
        <b/>
        <color rgb="FF000000"/>
      </rPr>
      <t>absolute</t>
    </r>
    <r>
      <rPr>
        <rFont val="Arial"/>
        <color rgb="FF000000"/>
      </rPr>
      <t xml:space="preserve"> </t>
    </r>
    <r>
      <rPr>
        <rFont val="Arial"/>
        <b/>
        <color rgb="FF000000"/>
      </rPr>
      <t>pressure</t>
    </r>
    <r>
      <rPr>
        <rFont val="Arial"/>
        <color rgb="FF000000"/>
      </rPr>
      <t xml:space="preserve"> </t>
    </r>
    <r>
      <rPr>
        <rFont val="Arial"/>
        <i/>
        <color rgb="FF000000"/>
      </rPr>
      <t xml:space="preserve">(although h is used here to imply height above a certain point, whereas z was used earlier to imply depth below a certain point); </t>
    </r>
    <r>
      <rPr>
        <rFont val="Arial"/>
        <color rgb="FF000000"/>
      </rPr>
      <t xml:space="preserve">note part of this term is similar to the equation for </t>
    </r>
    <r>
      <rPr>
        <rFont val="Arial"/>
        <b/>
        <color rgb="FF000000"/>
      </rPr>
      <t>graviational potential energy</t>
    </r>
  </si>
  <si>
    <r>
      <rPr>
        <rFont val="Times New Roman"/>
        <b/>
        <i/>
        <sz val="24.0"/>
      </rPr>
      <t>P</t>
    </r>
    <r>
      <rPr>
        <rFont val="Times New Roman"/>
        <i/>
        <sz val="9.0"/>
      </rPr>
      <t>static</t>
    </r>
    <r>
      <rPr>
        <rFont val="Times New Roman"/>
        <i/>
        <sz val="20.0"/>
      </rPr>
      <t xml:space="preserve">  =  P + </t>
    </r>
    <r>
      <rPr>
        <rFont val="Times New Roman"/>
        <b/>
        <i/>
        <sz val="20.0"/>
      </rPr>
      <t>ρ</t>
    </r>
    <r>
      <rPr>
        <rFont val="Times New Roman"/>
        <i/>
        <sz val="20.0"/>
      </rPr>
      <t>gh</t>
    </r>
  </si>
  <si>
    <t>• absolute pressure equation
• potential energy equation</t>
  </si>
  <si>
    <t>Dynamic pressure</t>
  </si>
  <si>
    <r>
      <rPr/>
      <t xml:space="preserve">is represented by the term </t>
    </r>
    <r>
      <rPr>
        <b/>
        <i/>
      </rPr>
      <t xml:space="preserve">(1/2)ρv^2 </t>
    </r>
    <r>
      <rPr/>
      <t>in Bernoulli's equation
•  it is defined as the pressure associated with the movement (</t>
    </r>
    <r>
      <rPr>
        <i/>
      </rPr>
      <t>aka the dynamics</t>
    </r>
    <r>
      <rPr/>
      <t xml:space="preserve">) of a fluid. This term is essentially the equation for </t>
    </r>
    <r>
      <rPr>
        <b/>
      </rPr>
      <t>kinetic energy</t>
    </r>
    <r>
      <rPr/>
      <t xml:space="preserve"> of the fluid, divided by volume (since m = ρ•v).</t>
    </r>
  </si>
  <si>
    <r>
      <rPr>
        <rFont val="Times New Roman"/>
        <b/>
        <i/>
        <sz val="24.0"/>
      </rPr>
      <t>P</t>
    </r>
    <r>
      <rPr>
        <rFont val="Times New Roman"/>
        <i/>
        <sz val="9.0"/>
      </rPr>
      <t>dynamic</t>
    </r>
    <r>
      <rPr>
        <rFont val="Times New Roman"/>
        <i/>
        <sz val="20.0"/>
      </rPr>
      <t xml:space="preserve">  </t>
    </r>
    <r>
      <rPr>
        <rFont val="Times New Roman"/>
        <i/>
        <sz val="18.0"/>
      </rPr>
      <t xml:space="preserve">=  (1/2) </t>
    </r>
    <r>
      <rPr>
        <rFont val="Times New Roman"/>
        <b/>
        <i/>
        <sz val="18.0"/>
      </rPr>
      <t>ρ</t>
    </r>
    <r>
      <rPr>
        <rFont val="Times New Roman"/>
        <i/>
        <sz val="18.0"/>
      </rPr>
      <t>v^2</t>
    </r>
  </si>
  <si>
    <t>• kinetic energy equation</t>
  </si>
  <si>
    <t>pitot tube</t>
  </si>
  <si>
    <r>
      <rPr/>
      <t xml:space="preserve">is a specialized measurement device that determines the speed of fluid by </t>
    </r>
    <r>
      <rPr>
        <b/>
      </rPr>
      <t xml:space="preserve">determining the difference </t>
    </r>
    <r>
      <rPr/>
      <t>between</t>
    </r>
    <r>
      <rPr>
        <b/>
      </rPr>
      <t xml:space="preserve"> </t>
    </r>
    <r>
      <rPr/>
      <t>the</t>
    </r>
    <r>
      <rPr>
        <b/>
      </rPr>
      <t xml:space="preserve"> Static pressure </t>
    </r>
    <r>
      <rPr/>
      <t>and</t>
    </r>
    <r>
      <rPr>
        <b/>
      </rPr>
      <t xml:space="preserve"> Dynamic </t>
    </r>
    <r>
      <rPr/>
      <t>pressure of the fluid at given points along the device
pitot tubes are often located on the exterior of Airplanes, and they capture the air (which is indeed a fluid) inside the device to determine the speed of the Airplane</t>
    </r>
  </si>
  <si>
    <r>
      <rPr>
        <i/>
        <sz val="8.0"/>
      </rPr>
      <t xml:space="preserve">• Bernoulli's Equation
</t>
    </r>
    <r>
      <rPr>
        <i/>
        <color rgb="FF0000FF"/>
        <sz val="8.0"/>
        <u/>
      </rPr>
      <t>https://www.youtube.com/watch?v=Qz1g6kqvUG8&amp;list=PL1O_shUH1zgVfrG2lDsMWuicLdsxm-Dzz&amp;index=64</t>
    </r>
  </si>
  <si>
    <t>Venturi Effect</t>
  </si>
  <si>
    <r>
      <rPr/>
      <t xml:space="preserve">by applying the concepts of the Continuity Equation and Bernoulli's Equation, the Venturi Effect is born... and it states that in a closed system, there is a </t>
    </r>
    <r>
      <rPr>
        <b/>
      </rPr>
      <t>DIRECT</t>
    </r>
    <r>
      <rPr/>
      <t xml:space="preserve"> </t>
    </r>
    <r>
      <rPr>
        <b/>
      </rPr>
      <t>relationship</t>
    </r>
    <r>
      <rPr/>
      <t xml:space="preserve"> between cross-sectional </t>
    </r>
    <r>
      <rPr>
        <b/>
      </rPr>
      <t>Area</t>
    </r>
    <r>
      <rPr/>
      <t xml:space="preserve"> and </t>
    </r>
    <r>
      <rPr>
        <b/>
      </rPr>
      <t>Pressure</t>
    </r>
    <r>
      <rPr/>
      <t xml:space="preserve"> exerted on the walls of the pipe. Note that the Venturi Effect applies only to ideal fluids (that exhibit laminar flow and are not viscous; hence, blood does not experience the Venturi Effect)
</t>
    </r>
    <r>
      <rPr>
        <i/>
      </rPr>
      <t>(e.g. based on the Venturi Effect, if a kidney stone is partially blocking one ureter, then the cross-sectional area of the ureter has essentially decreased. As a result, as urine passes through the point of blockage, the velocity of urine flow at this point will increase (to maintain continuity) and the hydrostatic pressure will decrease (to conserve mechanical energy).</t>
    </r>
  </si>
  <si>
    <t>https://www.youtube.com/watch?v=Qz1g6kqvUG8&amp;list=PL1O_shUH1zgVfrG2lDsMWuicLdsxm-Dzz&amp;index=64</t>
  </si>
  <si>
    <t>Charges</t>
  </si>
  <si>
    <t>Law of Conservation of Charge</t>
  </si>
  <si>
    <t>states that charge can neither be created nor destroyed, only transferred.</t>
  </si>
  <si>
    <r>
      <rPr>
        <i/>
        <sz val="9.0"/>
      </rPr>
      <t xml:space="preserve">When you shuffle your feet across the carpet, negatively charged particles are transferred from the carpet to your feet, and these charges spread out over the total surface of your body. The shock that occurs when your hand gets close enough to a metal doorknob allows that excess charge to jump from your fingers to the knob, which acts as a </t>
    </r>
    <r>
      <rPr>
        <b/>
        <i/>
        <sz val="9.0"/>
      </rPr>
      <t>ground</t>
    </r>
    <r>
      <rPr>
        <i/>
        <sz val="9.0"/>
      </rPr>
      <t>–a means of charge returning to the earth. Throughout this entire process, there was only transfer of charges occuring, not creation nor destruction.</t>
    </r>
  </si>
  <si>
    <r>
      <rPr>
        <i/>
        <sz val="8.0"/>
      </rPr>
      <t xml:space="preserve">• conservation of mass
• conservation of energy
</t>
    </r>
    <r>
      <rPr>
        <i/>
        <color rgb="FF0000FF"/>
        <sz val="6.0"/>
        <u/>
      </rPr>
      <t>https://www.youtube.com/watch?v=Sn5CwAODVdI&amp;list=PL1O_shUH1zgVfrG2lDsMWuicLdsxm-Dzz&amp;index=85</t>
    </r>
  </si>
  <si>
    <t>Insulators and Conductors</t>
  </si>
  <si>
    <t>insulators</t>
  </si>
  <si>
    <t>resist the movement of charge and will have localized areas of charge that do not distribute over the surface of the material; they do not transfer charges to another neutral object very well</t>
  </si>
  <si>
    <t>most nonmetals (e.g. hair, glass, distilled water, rubber)</t>
  </si>
  <si>
    <t>https://www.youtube.com/watch?v=ZgDIX2GOaxQ&amp;list=PL1O_shUH1zgVfrG2lDsMWuicLdsxm-Dzz&amp;index=86</t>
  </si>
  <si>
    <t>conductors</t>
  </si>
  <si>
    <t>allow the free and uniform passage of electrons when charged; they are surrounded by a sea of free electrons that are able to move rapidly throughout the material and are loosely associated with the positive charges</t>
  </si>
  <si>
    <t>most metals and ionic (electrolyte) solutions (e.g. copper, iron, blood, sulfuric acid)</t>
  </si>
  <si>
    <t>Coulomb's Law</t>
  </si>
  <si>
    <r>
      <rPr/>
      <t xml:space="preserve">is an equation that gives the magnitude of the </t>
    </r>
    <r>
      <rPr>
        <b/>
      </rPr>
      <t>Electrostatic</t>
    </r>
    <r>
      <rPr/>
      <t xml:space="preserve"> </t>
    </r>
    <r>
      <rPr>
        <b/>
      </rPr>
      <t>Force</t>
    </r>
    <r>
      <rPr/>
      <t xml:space="preserve"> vector between two charges.
This force vector always points along the line connecting the centers of the two charges. The </t>
    </r>
    <r>
      <rPr>
        <i/>
      </rPr>
      <t>direction</t>
    </r>
    <r>
      <rPr/>
      <t xml:space="preserve"> of the </t>
    </r>
    <r>
      <rPr>
        <b/>
        <i/>
      </rPr>
      <t>F</t>
    </r>
    <r>
      <rPr>
        <i/>
        <sz val="8.0"/>
      </rPr>
      <t>e</t>
    </r>
    <r>
      <rPr/>
      <t xml:space="preserve"> may be obtained by remembering that </t>
    </r>
    <r>
      <rPr>
        <b/>
      </rPr>
      <t>UNLIKE CHARGES ATTRACT</t>
    </r>
    <r>
      <rPr/>
      <t xml:space="preserve"> and </t>
    </r>
    <r>
      <rPr>
        <b/>
      </rPr>
      <t>LIKE CHARGES REPEL</t>
    </r>
    <r>
      <rPr/>
      <t xml:space="preserve"> each other. The magnitude of the force is calculated by the following equation, </t>
    </r>
    <r>
      <rPr>
        <i/>
      </rPr>
      <t xml:space="preserve">where </t>
    </r>
    <r>
      <rPr>
        <b/>
        <i/>
      </rPr>
      <t xml:space="preserve">Fe </t>
    </r>
    <r>
      <rPr>
        <i/>
      </rPr>
      <t xml:space="preserve">is the magnitude of the electrostatic force, </t>
    </r>
    <r>
      <rPr>
        <b/>
        <i/>
      </rPr>
      <t>k</t>
    </r>
    <r>
      <rPr>
        <i/>
      </rPr>
      <t xml:space="preserve"> is </t>
    </r>
    <r>
      <rPr>
        <b/>
        <i/>
      </rPr>
      <t xml:space="preserve">Coulomb's constant </t>
    </r>
    <r>
      <rPr>
        <i/>
      </rPr>
      <t xml:space="preserve">(k = 9e9 N•m^2/C^2), </t>
    </r>
    <r>
      <rPr>
        <b/>
        <i/>
      </rPr>
      <t>q1</t>
    </r>
    <r>
      <rPr>
        <i/>
      </rPr>
      <t xml:space="preserve"> and </t>
    </r>
    <r>
      <rPr>
        <b/>
        <i/>
      </rPr>
      <t>q2</t>
    </r>
    <r>
      <rPr>
        <i/>
      </rPr>
      <t xml:space="preserve"> are the magnitudes of the two charges, and </t>
    </r>
    <r>
      <rPr>
        <b/>
        <i/>
      </rPr>
      <t>r</t>
    </r>
    <r>
      <rPr>
        <i/>
      </rPr>
      <t xml:space="preserve"> is the distance between the charges.
Notice how Coloumb's Law equation is remarkably similar in form to the equation for </t>
    </r>
    <r>
      <rPr>
        <b/>
        <i/>
      </rPr>
      <t>gravitational</t>
    </r>
    <r>
      <rPr>
        <i/>
      </rPr>
      <t xml:space="preserve"> </t>
    </r>
    <r>
      <rPr>
        <b/>
        <i/>
      </rPr>
      <t>force</t>
    </r>
    <r>
      <rPr>
        <i/>
      </rPr>
      <t xml:space="preserve">, but with a different constant and using charges (q1 and q2) rather than masses (m1 and m2). It is this fact that should remind us that this equation is dealing with electrostatic forces between two charges, just as the gravitational force equation is dealing with the gravitational force between two bodies of mass. 
•  an important relationship to understand is that in both equations, the magnitude of </t>
    </r>
    <r>
      <rPr>
        <b/>
        <i/>
      </rPr>
      <t>Force</t>
    </r>
    <r>
      <rPr>
        <i/>
      </rPr>
      <t xml:space="preserve"> is </t>
    </r>
    <r>
      <rPr>
        <b/>
        <i/>
      </rPr>
      <t>inversely</t>
    </r>
    <r>
      <rPr>
        <i/>
      </rPr>
      <t xml:space="preserve"> </t>
    </r>
    <r>
      <rPr>
        <b/>
        <i/>
      </rPr>
      <t>proportional</t>
    </r>
    <r>
      <rPr>
        <i/>
      </rPr>
      <t xml:space="preserve"> to the </t>
    </r>
    <r>
      <rPr>
        <b/>
        <i/>
      </rPr>
      <t xml:space="preserve">square of the distance </t>
    </r>
    <r>
      <rPr>
        <i/>
      </rPr>
      <t xml:space="preserve">of separation between the two items.
</t>
    </r>
  </si>
  <si>
    <r>
      <rPr>
        <i/>
        <sz val="8.0"/>
      </rPr>
      <t xml:space="preserve">• electrostatic force
• conservative forces
• gravitational force equation format
</t>
    </r>
    <r>
      <rPr>
        <i/>
        <color rgb="FF0000FF"/>
        <sz val="8.0"/>
        <u/>
      </rPr>
      <t>https://www.youtube.com/watch?v=2GQTfpDE9DQ</t>
    </r>
  </si>
  <si>
    <t>Electric Field</t>
  </si>
  <si>
    <r>
      <rPr>
        <b/>
      </rPr>
      <t xml:space="preserve">test charge </t>
    </r>
    <r>
      <rPr>
        <rFont val="Times New Roman"/>
        <b val="0"/>
        <i/>
        <sz val="12.0"/>
      </rPr>
      <t>(q)</t>
    </r>
  </si>
  <si>
    <r>
      <rPr/>
      <t>is the term we designate for an "imaginary" charge that we examine when we place it in an electric field. The test charge (</t>
    </r>
    <r>
      <rPr>
        <b/>
      </rPr>
      <t>denoted by lowercase q</t>
    </r>
    <r>
      <rPr/>
      <t xml:space="preserve">) is acted upon by the forces exerted by the electric field that is generated by the </t>
    </r>
    <r>
      <rPr>
        <b/>
      </rPr>
      <t>Source charge, capital</t>
    </r>
    <r>
      <rPr/>
      <t xml:space="preserve"> </t>
    </r>
    <r>
      <rPr>
        <b/>
      </rPr>
      <t>Q</t>
    </r>
    <r>
      <rPr/>
      <t>.</t>
    </r>
  </si>
  <si>
    <r>
      <rPr>
        <b/>
      </rPr>
      <t xml:space="preserve">source charge </t>
    </r>
    <r>
      <rPr>
        <rFont val="Times New Roman"/>
        <b val="0"/>
        <sz val="12.0"/>
      </rPr>
      <t>(</t>
    </r>
    <r>
      <rPr>
        <rFont val="Times New Roman"/>
        <b val="0"/>
        <i/>
        <sz val="12.0"/>
      </rPr>
      <t>Q)</t>
    </r>
  </si>
  <si>
    <r>
      <rPr/>
      <t xml:space="preserve">is the term we designate for </t>
    </r>
    <r>
      <rPr>
        <b/>
      </rPr>
      <t>stationary charge that creates the electric field</t>
    </r>
    <r>
      <rPr/>
      <t>. In other words, the source charge (</t>
    </r>
    <r>
      <rPr>
        <b/>
      </rPr>
      <t>denoted by uppercase Q</t>
    </r>
    <r>
      <rPr/>
      <t xml:space="preserve">) is what generates an electric field that exerts a force on the </t>
    </r>
    <r>
      <rPr>
        <b/>
      </rPr>
      <t>test charge</t>
    </r>
    <r>
      <rPr/>
      <t xml:space="preserve">. </t>
    </r>
  </si>
  <si>
    <r>
      <rPr/>
      <t xml:space="preserve">Every source charge generates an </t>
    </r>
    <r>
      <rPr>
        <b/>
      </rPr>
      <t>Electric Field</t>
    </r>
    <r>
      <rPr/>
      <t xml:space="preserve">, which is essentially a framework that we use to </t>
    </r>
    <r>
      <rPr>
        <i/>
      </rPr>
      <t>visualize</t>
    </r>
    <r>
      <rPr/>
      <t xml:space="preserve"> and </t>
    </r>
    <r>
      <rPr>
        <i/>
      </rPr>
      <t>predict</t>
    </r>
    <r>
      <rPr/>
      <t xml:space="preserve"> what forces are exerted on other charges that move into the space of field.
</t>
    </r>
    <r>
      <rPr>
        <b/>
      </rPr>
      <t xml:space="preserve">The Electric Field is calculated by taking the ratio of the electrostatic Force that is exerted on a test charge to the magnitude of that test charge. </t>
    </r>
    <r>
      <rPr/>
      <t xml:space="preserve">
As such, the magnitude of an electric field can be calculated in one of two ways, both of which can be seen in the following equation for the electric field, </t>
    </r>
    <r>
      <rPr>
        <i/>
      </rPr>
      <t xml:space="preserve">where </t>
    </r>
    <r>
      <rPr>
        <b/>
        <i/>
      </rPr>
      <t>E</t>
    </r>
    <r>
      <rPr>
        <i/>
      </rPr>
      <t xml:space="preserve"> is the magnitude of the electric field (in newton's per coulomb), </t>
    </r>
    <r>
      <rPr>
        <b/>
        <i/>
      </rPr>
      <t>F</t>
    </r>
    <r>
      <rPr>
        <i/>
        <sz val="8.0"/>
      </rPr>
      <t>e</t>
    </r>
    <r>
      <rPr>
        <i/>
      </rPr>
      <t xml:space="preserve"> is the magnitude of the electrostatic force felt by the TEST charge </t>
    </r>
    <r>
      <rPr>
        <b/>
        <i/>
      </rPr>
      <t>q</t>
    </r>
    <r>
      <rPr>
        <i/>
      </rPr>
      <t xml:space="preserve">, </t>
    </r>
    <r>
      <rPr>
        <b/>
        <i/>
      </rPr>
      <t xml:space="preserve">k </t>
    </r>
    <r>
      <rPr>
        <i/>
      </rPr>
      <t xml:space="preserve">is the </t>
    </r>
    <r>
      <rPr>
        <b/>
        <i/>
      </rPr>
      <t>Coulomb's</t>
    </r>
    <r>
      <rPr>
        <i/>
      </rPr>
      <t xml:space="preserve"> </t>
    </r>
    <r>
      <rPr>
        <b/>
        <i/>
      </rPr>
      <t xml:space="preserve">constant </t>
    </r>
    <r>
      <rPr>
        <i/>
      </rPr>
      <t xml:space="preserve">(k = 9e9 N•m^2/C^2), </t>
    </r>
    <r>
      <rPr>
        <b/>
        <i/>
      </rPr>
      <t>Q</t>
    </r>
    <r>
      <rPr>
        <i/>
      </rPr>
      <t xml:space="preserve"> is the magnitude of the SOURCE charge, and </t>
    </r>
    <r>
      <rPr>
        <b/>
        <i/>
      </rPr>
      <t>r</t>
    </r>
    <r>
      <rPr>
        <i/>
      </rPr>
      <t xml:space="preserve"> is the distance between the two charges</t>
    </r>
    <r>
      <rPr>
        <b/>
        <i/>
      </rPr>
      <t xml:space="preserve">. 
</t>
    </r>
    <r>
      <rPr/>
      <t xml:space="preserve">Note that whether a force exerted through the electric field is </t>
    </r>
    <r>
      <rPr>
        <i/>
      </rPr>
      <t>attractive</t>
    </r>
    <r>
      <rPr/>
      <t xml:space="preserve"> or </t>
    </r>
    <r>
      <rPr>
        <i/>
      </rPr>
      <t>repulsive</t>
    </r>
    <r>
      <rPr/>
      <t xml:space="preserve"> depends on whether the test charge and source charge are either opposite charges (attractive) or like charges (repulsive).</t>
    </r>
  </si>
  <si>
    <r>
      <rPr>
        <b/>
        <i/>
        <sz val="9.0"/>
      </rPr>
      <t xml:space="preserve">STRICTLY by convention, the DIRECTION of the electric field is given as the direction that a POSITIVE test charge would move in the presence of a given source charge (which could be either positive or negative depending on the scenario provided).
</t>
    </r>
    <r>
      <rPr>
        <i/>
        <sz val="9.0"/>
      </rPr>
      <t xml:space="preserve">•  If the source charge is positive, then the positive test charge would experience a repulsive force and would accelerate AWAY from the positive source charge.
•  On the other hand, if the source charge is negative, then the positive test charge would experience an attractive force and would accelerate TOWARDS the negative source charge
</t>
    </r>
    <r>
      <rPr>
        <b/>
        <i/>
        <sz val="9.0"/>
      </rPr>
      <t xml:space="preserve">^THEREFORE based on these two facts, the convention is that:
</t>
    </r>
    <r>
      <rPr>
        <i/>
        <sz val="9.0"/>
      </rPr>
      <t>•  positive charges have electric field vectors that radiate OUTWARD (that is, point away) from the charge
•  negative charges have electric field vectors that radiate INWARD (aka point towards) the charge. 
This phenomenon is illustrated below:</t>
    </r>
  </si>
  <si>
    <t>https://www.youtube.com/watch?v=0YOGrTNgGhE</t>
  </si>
  <si>
    <t>Electric Field lines</t>
  </si>
  <si>
    <r>
      <rPr/>
      <t xml:space="preserve">are imaginary lines that represent how a </t>
    </r>
    <r>
      <rPr>
        <b/>
      </rPr>
      <t>POSITIVE</t>
    </r>
    <r>
      <rPr/>
      <t xml:space="preserve"> test charge would move in the presence of a given source charge, which is either be positive or negative depending on the scenario given. </t>
    </r>
    <r>
      <rPr>
        <b/>
      </rPr>
      <t xml:space="preserve">Where the lines are closer together, the field is stronger; where the lines are farther apart, the field is weaker </t>
    </r>
    <r>
      <rPr/>
      <t xml:space="preserve">(which makes sense because we would expect the electrostatic force exerted on a test charge to be greater when that test charge is closer to a source charge, rather than farther away due to </t>
    </r>
    <r>
      <rPr>
        <b/>
      </rPr>
      <t>coulomb's law</t>
    </r>
    <r>
      <rPr/>
      <t xml:space="preserve">).  Electric field lines of a single charge never cross each other.
</t>
    </r>
    <r>
      <rPr>
        <b/>
      </rPr>
      <t>By convention:</t>
    </r>
    <r>
      <rPr/>
      <t xml:space="preserve">
•  Positive source charges have electric field vectors that point away from the charge
•  Negative source charges have electric field vectors that point toward the charge.
</t>
    </r>
  </si>
  <si>
    <t>Electrical Potential Energy</t>
  </si>
  <si>
    <r>
      <rPr>
        <b/>
        <i/>
      </rPr>
      <t>Electrical</t>
    </r>
    <r>
      <rPr>
        <b/>
      </rPr>
      <t xml:space="preserve"> Potential Energy  (</t>
    </r>
    <r>
      <rPr>
        <b/>
        <i/>
        <sz val="12.0"/>
      </rPr>
      <t>U</t>
    </r>
    <r>
      <rPr>
        <b val="0"/>
        <i/>
        <sz val="9.0"/>
      </rPr>
      <t>e)</t>
    </r>
  </si>
  <si>
    <r>
      <rPr/>
      <t xml:space="preserve">is the </t>
    </r>
    <r>
      <rPr>
        <b/>
      </rPr>
      <t xml:space="preserve">amount of WORK </t>
    </r>
    <r>
      <rPr/>
      <t xml:space="preserve">required to bring a test charge against an electric field from </t>
    </r>
    <r>
      <rPr>
        <b/>
      </rPr>
      <t>an infinitely far away position</t>
    </r>
    <r>
      <rPr/>
      <t xml:space="preserve"> to a </t>
    </r>
    <r>
      <rPr>
        <b/>
      </rPr>
      <t>given position in the vicinity</t>
    </r>
    <r>
      <rPr/>
      <t xml:space="preserve"> of a source charge.
</t>
    </r>
    <r>
      <rPr>
        <b/>
      </rPr>
      <t xml:space="preserve">As such, the electrical potential energy of a system will:
</t>
    </r>
    <r>
      <rPr/>
      <t xml:space="preserve">•  increase when two repulsive charges move toward each other OR when two attractive charges move further apart.
•  decrease when two repulsive charges move away from each other OR when two attractive charges move toward each other. 
The electric potential energy is given by the following equation, </t>
    </r>
    <r>
      <rPr>
        <i/>
      </rPr>
      <t xml:space="preserve">where </t>
    </r>
    <r>
      <rPr>
        <b/>
        <i/>
      </rPr>
      <t>U</t>
    </r>
    <r>
      <rPr>
        <i/>
      </rPr>
      <t xml:space="preserve"> is the potential energy, uppercase </t>
    </r>
    <r>
      <rPr>
        <b/>
        <i/>
      </rPr>
      <t>Q</t>
    </r>
    <r>
      <rPr>
        <i/>
      </rPr>
      <t xml:space="preserve"> is the magnitude of the SOURCE charge, lowercase </t>
    </r>
    <r>
      <rPr>
        <b/>
        <i/>
      </rPr>
      <t>q</t>
    </r>
    <r>
      <rPr>
        <i/>
      </rPr>
      <t xml:space="preserve"> is the magnitude of the TEST charge, and </t>
    </r>
    <r>
      <rPr>
        <b/>
        <i/>
      </rPr>
      <t>r</t>
    </r>
    <r>
      <rPr>
        <i/>
      </rPr>
      <t xml:space="preserve"> is the distance between the source charge and the test charge.
</t>
    </r>
    <r>
      <rPr>
        <i/>
        <sz val="8.0"/>
      </rPr>
      <t xml:space="preserve">(If you're wondering where this equation came from and why this equation only has </t>
    </r>
    <r>
      <rPr>
        <b/>
        <i/>
        <sz val="8.0"/>
      </rPr>
      <t xml:space="preserve">r </t>
    </r>
    <r>
      <rPr>
        <i/>
        <sz val="8.0"/>
      </rPr>
      <t xml:space="preserve">at the bottom, rather than </t>
    </r>
    <r>
      <rPr>
        <b/>
        <i/>
        <sz val="8.0"/>
      </rPr>
      <t>r^2</t>
    </r>
    <r>
      <rPr>
        <i/>
        <sz val="8.0"/>
      </rPr>
      <t xml:space="preserve">. This is due to some basic algebra and simplification where we substituted </t>
    </r>
    <r>
      <rPr>
        <b/>
        <i/>
        <sz val="8.0"/>
      </rPr>
      <t>equation for Coulomb's Law</t>
    </r>
    <r>
      <rPr>
        <i/>
        <sz val="8.0"/>
      </rPr>
      <t xml:space="preserve">, F = k Q q /r^2, into the </t>
    </r>
    <r>
      <rPr>
        <b/>
        <i/>
        <sz val="8.0"/>
      </rPr>
      <t>equation for work</t>
    </r>
    <r>
      <rPr>
        <i/>
        <sz val="8.0"/>
      </rPr>
      <t xml:space="preserve">,  W = F d cos θ.  Since d and r are both defined as distance, d = r, and r^2 just cancels out to r. Since the force and displacement vectors are parallel, then θ is just 0, and cos θ = 1..... so the entire equation just simplifies to W = k Q q / r. In this case, W is analogous to U because work and energy both have the same unit, the Joule; in other words, it is Electrical Potential Energy = Coulomb's Law multiplied by distance
</t>
    </r>
  </si>
  <si>
    <t>This makes sense conceptually because it requires more work to keep two repulsive charges close to each other (they are more unstable that way). In addition, it also requires more work to keep attractive charges away from each other.
On the other hand, it does not take much work to let two repulsive (like) charges repel away from each other, nor does it take much work to make two attractive (opposite) charges come closer together.</t>
  </si>
  <si>
    <t>https://www.youtube.com/watch?v=elJUghWSVh4&amp;list=PL1O_shUH1zgVfrG2lDsMWuicLdsxm-Dzz&amp;index=88</t>
  </si>
  <si>
    <r>
      <rPr>
        <b/>
      </rPr>
      <t>Electrical Potential  (</t>
    </r>
    <r>
      <rPr>
        <b/>
        <i/>
      </rPr>
      <t>V)</t>
    </r>
  </si>
  <si>
    <r>
      <rPr/>
      <t xml:space="preserve">is defined as the </t>
    </r>
    <r>
      <rPr>
        <b/>
      </rPr>
      <t>ratio</t>
    </r>
    <r>
      <rPr/>
      <t xml:space="preserve"> of a charge's </t>
    </r>
    <r>
      <rPr>
        <b/>
      </rPr>
      <t>electrical</t>
    </r>
    <r>
      <rPr/>
      <t xml:space="preserve"> </t>
    </r>
    <r>
      <rPr>
        <b/>
      </rPr>
      <t>potential</t>
    </r>
    <r>
      <rPr/>
      <t xml:space="preserve"> </t>
    </r>
    <r>
      <rPr>
        <b/>
      </rPr>
      <t>energy</t>
    </r>
    <r>
      <rPr/>
      <t xml:space="preserve"> </t>
    </r>
    <r>
      <rPr>
        <b/>
        <i/>
      </rPr>
      <t>U</t>
    </r>
    <r>
      <rPr>
        <i/>
      </rPr>
      <t xml:space="preserve"> </t>
    </r>
    <r>
      <rPr/>
      <t>to the magnitude of the</t>
    </r>
    <r>
      <rPr>
        <b/>
      </rPr>
      <t xml:space="preserve"> charge itself </t>
    </r>
    <r>
      <rPr>
        <b/>
        <i/>
      </rPr>
      <t>q</t>
    </r>
    <r>
      <rPr/>
      <t xml:space="preserve">. In other words, it is just a value that is associated with a charge at some point in space. The SI unit for electric potential is </t>
    </r>
    <r>
      <rPr>
        <b/>
      </rPr>
      <t>Volt</t>
    </r>
    <r>
      <rPr/>
      <t xml:space="preserve"> (</t>
    </r>
    <r>
      <rPr>
        <b/>
      </rPr>
      <t>V</t>
    </r>
    <r>
      <rPr/>
      <t>), and is represented by the following equation. If you were to substitue the equation for U into the electric potential equation, you would get another version of this equation, as shown.
*note that Volt and Voltage are two different things. Volt is V, whereas Voltage is ΔV</t>
    </r>
  </si>
  <si>
    <r>
      <rPr>
        <rFont val="Times New Roman"/>
        <b/>
        <i/>
        <sz val="25.0"/>
      </rPr>
      <t>V</t>
    </r>
    <r>
      <rPr>
        <rFont val="Times New Roman"/>
        <i/>
        <sz val="25.0"/>
      </rPr>
      <t xml:space="preserve">    =  </t>
    </r>
    <r>
      <rPr>
        <rFont val="Times New Roman"/>
        <b/>
        <i/>
        <sz val="25.0"/>
      </rPr>
      <t>U</t>
    </r>
    <r>
      <rPr>
        <rFont val="Times New Roman"/>
        <i/>
        <sz val="25.0"/>
      </rPr>
      <t xml:space="preserve"> / q   
       =   k Q / r</t>
    </r>
  </si>
  <si>
    <t>https://www.youtube.com/watch?v=zqGvUbvVQXg&amp;index=89&amp;list=PL1O_shUH1zgVfrG2lDsMWuicLdsxm-Dzz</t>
  </si>
  <si>
    <r>
      <rPr>
        <b/>
      </rPr>
      <t xml:space="preserve">potential difference  </t>
    </r>
    <r>
      <rPr>
        <b/>
        <i/>
      </rPr>
      <t>(ΔV)</t>
    </r>
    <r>
      <rPr>
        <b/>
      </rPr>
      <t xml:space="preserve">
</t>
    </r>
    <r>
      <rPr>
        <b val="0"/>
        <i/>
      </rPr>
      <t xml:space="preserve">(also known as </t>
    </r>
    <r>
      <rPr>
        <b/>
        <i/>
      </rPr>
      <t>Voltage)</t>
    </r>
  </si>
  <si>
    <r>
      <rPr/>
      <t xml:space="preserve">exactly what it sounds like:  "potential + difference", aka the it is the difference between the </t>
    </r>
    <r>
      <rPr>
        <b/>
      </rPr>
      <t>electrical</t>
    </r>
    <r>
      <rPr/>
      <t xml:space="preserve"> </t>
    </r>
    <r>
      <rPr>
        <b/>
      </rPr>
      <t>potentials</t>
    </r>
    <r>
      <rPr/>
      <t xml:space="preserve"> </t>
    </r>
    <r>
      <rPr>
        <b/>
      </rPr>
      <t xml:space="preserve">(Volts) </t>
    </r>
    <r>
      <rPr/>
      <t xml:space="preserve">at two different points..
textbook definition:  it is the </t>
    </r>
    <r>
      <rPr>
        <i/>
      </rPr>
      <t>change in electric potential</t>
    </r>
    <r>
      <rPr/>
      <t xml:space="preserve"> that accompanies the movement of a test charge from one position to another. It is path </t>
    </r>
    <r>
      <rPr>
        <i/>
      </rPr>
      <t>independent</t>
    </r>
    <r>
      <rPr/>
      <t xml:space="preserve"> and depends only on the initial and final positions of the test charge. The units for voltage is also </t>
    </r>
    <r>
      <rPr>
        <b/>
      </rPr>
      <t xml:space="preserve">Volts, </t>
    </r>
    <r>
      <rPr/>
      <t xml:space="preserve">because voltage is just calculated by substracting the electrical potential of one point by the electrical potential of another point </t>
    </r>
    <r>
      <rPr>
        <i/>
      </rPr>
      <t xml:space="preserve">(aka </t>
    </r>
    <r>
      <rPr>
        <b/>
        <i/>
      </rPr>
      <t xml:space="preserve">V – V </t>
    </r>
    <r>
      <rPr>
        <i/>
      </rPr>
      <t xml:space="preserve">still gives us a unit of </t>
    </r>
    <r>
      <rPr>
        <b/>
        <i/>
      </rPr>
      <t>V</t>
    </r>
    <r>
      <rPr>
        <i/>
      </rPr>
      <t xml:space="preserve">). It can also be given by another equation, where including </t>
    </r>
    <r>
      <rPr>
        <b/>
        <i/>
        <sz val="11.0"/>
      </rPr>
      <t>W</t>
    </r>
    <r>
      <rPr>
        <b/>
        <i/>
        <sz val="8.0"/>
      </rPr>
      <t>ab</t>
    </r>
    <r>
      <rPr>
        <i/>
      </rPr>
      <t xml:space="preserve"> is the work required to move a test charge </t>
    </r>
    <r>
      <rPr>
        <b/>
        <i/>
      </rPr>
      <t>q</t>
    </r>
    <r>
      <rPr>
        <i/>
      </rPr>
      <t xml:space="preserve"> through an electric field from </t>
    </r>
    <r>
      <rPr>
        <b/>
        <i/>
      </rPr>
      <t>point</t>
    </r>
    <r>
      <rPr>
        <i/>
      </rPr>
      <t xml:space="preserve"> </t>
    </r>
    <r>
      <rPr>
        <b/>
        <i/>
      </rPr>
      <t>a</t>
    </r>
    <r>
      <rPr>
        <i/>
      </rPr>
      <t xml:space="preserve"> to </t>
    </r>
    <r>
      <rPr>
        <b/>
        <i/>
      </rPr>
      <t>point</t>
    </r>
    <r>
      <rPr>
        <i/>
      </rPr>
      <t xml:space="preserve"> </t>
    </r>
    <r>
      <rPr>
        <b/>
        <i/>
      </rPr>
      <t>b</t>
    </r>
    <r>
      <rPr>
        <i/>
      </rPr>
      <t>.</t>
    </r>
  </si>
  <si>
    <r>
      <rPr>
        <rFont val="Times New Roman"/>
        <b/>
        <i val="0"/>
        <sz val="24.0"/>
      </rPr>
      <t>Δ</t>
    </r>
    <r>
      <rPr>
        <rFont val="Times New Roman"/>
        <b/>
        <i/>
        <sz val="24.0"/>
      </rPr>
      <t>V</t>
    </r>
    <r>
      <rPr>
        <rFont val="Times New Roman"/>
        <i/>
        <sz val="24.0"/>
      </rPr>
      <t xml:space="preserve">  =  V</t>
    </r>
    <r>
      <rPr>
        <rFont val="Times New Roman"/>
        <i/>
        <sz val="11.0"/>
      </rPr>
      <t>b</t>
    </r>
    <r>
      <rPr>
        <rFont val="Times New Roman"/>
        <i/>
        <sz val="24.0"/>
      </rPr>
      <t xml:space="preserve"> – V</t>
    </r>
    <r>
      <rPr>
        <rFont val="Times New Roman"/>
        <i/>
        <sz val="11.0"/>
      </rPr>
      <t xml:space="preserve">a
</t>
    </r>
    <r>
      <rPr>
        <rFont val="Times New Roman"/>
        <i/>
        <sz val="24.0"/>
      </rPr>
      <t xml:space="preserve">      =  W</t>
    </r>
    <r>
      <rPr>
        <rFont val="Times New Roman"/>
        <i/>
        <sz val="11.0"/>
      </rPr>
      <t>ab</t>
    </r>
    <r>
      <rPr>
        <rFont val="Times New Roman"/>
        <i/>
        <sz val="24.0"/>
      </rPr>
      <t xml:space="preserve"> / q</t>
    </r>
  </si>
  <si>
    <r>
      <rPr>
        <i/>
        <sz val="8.0"/>
      </rPr>
      <t xml:space="preserve">• work
• Voltage
</t>
    </r>
    <r>
      <rPr>
        <i/>
        <color rgb="FF0000FF"/>
        <sz val="8.0"/>
        <u/>
      </rPr>
      <t>https://www.youtube.com/watch?v=ks1B1_umFk8&amp;list=PL1O_shUH1zgVfrG2lDsMWuicLdsxm-Dzz&amp;index=90</t>
    </r>
  </si>
  <si>
    <t>Special Cases in Electrostatics</t>
  </si>
  <si>
    <t>Equipotential Lines</t>
  </si>
  <si>
    <t>equipotential lines</t>
  </si>
  <si>
    <r>
      <rPr/>
      <t xml:space="preserve">exactly what it sounds like:  "equi-" means equal. "potential" refers to electric potential. "lines" refer to lines. So, </t>
    </r>
    <r>
      <rPr>
        <b/>
      </rPr>
      <t>equipotential</t>
    </r>
    <r>
      <rPr/>
      <t xml:space="preserve"> </t>
    </r>
    <r>
      <rPr>
        <b/>
      </rPr>
      <t>lines</t>
    </r>
    <r>
      <rPr/>
      <t xml:space="preserve"> are lines where the electric potential is </t>
    </r>
    <r>
      <rPr>
        <b/>
      </rPr>
      <t>EQUAL AT ALL POINTS</t>
    </r>
    <r>
      <rPr/>
      <t xml:space="preserve"> along the line.
textbook definition:  equipotential lines designate the set of points around a source charge ot multiple source charges that have the same electrical potential. They are always </t>
    </r>
    <r>
      <rPr>
        <i/>
      </rPr>
      <t>perpendicular</t>
    </r>
    <r>
      <rPr/>
      <t xml:space="preserve"> to electric field lines.
•  </t>
    </r>
    <r>
      <rPr>
        <b/>
      </rPr>
      <t>Work</t>
    </r>
    <r>
      <rPr/>
      <t xml:space="preserve"> will be done when a charge is moved from one equipotential line to another; the work is independent of the pathway taken between the lines
•  NO work is done when a charge moves from a point on an equipotential line to another point along that same equipotential line</t>
    </r>
  </si>
  <si>
    <t>This is analogous to electrons moving in the same orbital. No work is done to move an electron along the same orbital (refer to the Bohr Model of the electron). However, work IS required to cause the electron to jump up from a lower energy orbital to a higher one (aka move to another equipotential line).</t>
  </si>
  <si>
    <t>Magnetic Fields</t>
  </si>
  <si>
    <r>
      <rPr/>
      <t xml:space="preserve">are created by magnets and moving charges, and they exert forces only on other moving charges. The SI unit for magnetic field strength is the </t>
    </r>
    <r>
      <rPr>
        <b/>
      </rPr>
      <t>Tesla</t>
    </r>
    <r>
      <rPr/>
      <t xml:space="preserve"> (</t>
    </r>
    <r>
      <rPr>
        <b/>
      </rPr>
      <t>T</t>
    </r>
    <r>
      <rPr/>
      <t xml:space="preserve">), where 1 T = 1 N•s/m•C. The size of the tesla unit is quite large, so small magnetic fields are sometimes measured in a smaller unit for convenience, called a </t>
    </r>
    <r>
      <rPr>
        <b/>
      </rPr>
      <t>gauss</t>
    </r>
    <r>
      <rPr/>
      <t xml:space="preserve">, in which </t>
    </r>
    <r>
      <rPr>
        <b/>
      </rPr>
      <t>10^4 gauss = 1 tesla</t>
    </r>
    <r>
      <rPr/>
      <t>.</t>
    </r>
  </si>
  <si>
    <r>
      <rPr>
        <b/>
        <i/>
      </rPr>
      <t>dia</t>
    </r>
    <r>
      <rPr>
        <b/>
      </rPr>
      <t>magnetic materials</t>
    </r>
  </si>
  <si>
    <r>
      <rPr/>
      <t xml:space="preserve">is a material in which all of its electrons are </t>
    </r>
    <r>
      <rPr>
        <b/>
      </rPr>
      <t>PAIRED</t>
    </r>
    <r>
      <rPr/>
      <t xml:space="preserve"> </t>
    </r>
    <r>
      <rPr>
        <i/>
      </rPr>
      <t>(aka, no unpaired electrons)</t>
    </r>
    <r>
      <rPr/>
      <t xml:space="preserve"> and are </t>
    </r>
    <r>
      <rPr>
        <i/>
      </rPr>
      <t>only slightly</t>
    </r>
    <r>
      <rPr/>
      <t xml:space="preserve"> repelled by a magnet because they don't have a magnetic field</t>
    </r>
  </si>
  <si>
    <t>common materials that you wouldn't expect to get stuck to a magnet:  wood, plastics, water, glass, skin, hair</t>
  </si>
  <si>
    <r>
      <rPr>
        <b/>
        <i/>
      </rPr>
      <t>para</t>
    </r>
    <r>
      <rPr>
        <b/>
      </rPr>
      <t>magnetic materials</t>
    </r>
  </si>
  <si>
    <r>
      <rPr/>
      <t xml:space="preserve">is a material that has some </t>
    </r>
    <r>
      <rPr>
        <b/>
      </rPr>
      <t>UNPAIRED</t>
    </r>
    <r>
      <rPr/>
      <t xml:space="preserve"> electrons and become </t>
    </r>
    <r>
      <rPr>
        <i/>
        <u/>
      </rPr>
      <t>weakly</t>
    </r>
    <r>
      <rPr/>
      <t xml:space="preserve"> magnetic (attracted to) in an external magnetic field</t>
    </r>
  </si>
  <si>
    <t>materials that are weakly magnetic:  aluminum, copper, gold</t>
  </si>
  <si>
    <r>
      <rPr>
        <b/>
        <i/>
      </rPr>
      <t>ferro</t>
    </r>
    <r>
      <rPr>
        <b/>
        <i val="0"/>
      </rPr>
      <t>magnetic materials</t>
    </r>
  </si>
  <si>
    <r>
      <rPr/>
      <t xml:space="preserve">is a material that has some </t>
    </r>
    <r>
      <rPr>
        <b/>
      </rPr>
      <t>UNPAIRED</t>
    </r>
    <r>
      <rPr/>
      <t xml:space="preserve"> electrons, but become </t>
    </r>
    <r>
      <rPr>
        <i/>
        <u/>
      </rPr>
      <t>strongly</t>
    </r>
    <r>
      <rPr/>
      <t xml:space="preserve"> magnetic (attracted to) in an external magnetic field</t>
    </r>
  </si>
  <si>
    <t>materials that are STRONGLY magnetic:  iron, nickel, cobalt</t>
  </si>
  <si>
    <t>• north and south poles</t>
  </si>
  <si>
    <t>Magnetic FIelds</t>
  </si>
  <si>
    <r>
      <rPr>
        <b/>
      </rPr>
      <t xml:space="preserve">Right-Hand Rule </t>
    </r>
    <r>
      <rPr>
        <b val="0"/>
      </rPr>
      <t>for determining the</t>
    </r>
    <r>
      <rPr>
        <b/>
      </rPr>
      <t xml:space="preserve"> direction </t>
    </r>
    <r>
      <rPr>
        <b val="0"/>
      </rPr>
      <t xml:space="preserve">of </t>
    </r>
    <r>
      <rPr>
        <b/>
      </rPr>
      <t>Magnetic FIELD lines:</t>
    </r>
  </si>
  <si>
    <r>
      <rPr/>
      <t xml:space="preserve">Given the fact that current-carrying wires create magnetic fields that are </t>
    </r>
    <r>
      <rPr>
        <u/>
      </rPr>
      <t>in the shape of concentric rings</t>
    </r>
    <r>
      <rPr/>
      <t xml:space="preserve"> surrounding the wire, the </t>
    </r>
    <r>
      <rPr>
        <b/>
      </rPr>
      <t>right-hand rule</t>
    </r>
    <r>
      <rPr/>
      <t xml:space="preserve"> can be used to determine the direction that these magnetic field vectors point in.
Using your </t>
    </r>
    <r>
      <rPr>
        <b/>
      </rPr>
      <t>RIGHT</t>
    </r>
    <r>
      <rPr/>
      <t xml:space="preserve"> hand, point your thumb in the direction of the </t>
    </r>
    <r>
      <rPr>
        <b/>
      </rPr>
      <t>current</t>
    </r>
    <r>
      <rPr/>
      <t xml:space="preserve"> and wrap your fingers around the current-carrying wire. Your fingers then mimic the circular field lines, curling around the wire.</t>
    </r>
  </si>
  <si>
    <t>• Right-Hand Rule for Magnetic FIeld Lines
• Straight Wire
• Circular Look of Wire</t>
  </si>
  <si>
    <r>
      <rPr>
        <b val="0"/>
      </rPr>
      <t xml:space="preserve">How to calculate the magnitude of the </t>
    </r>
    <r>
      <rPr>
        <b/>
      </rPr>
      <t>Magnetic Field</t>
    </r>
    <r>
      <rPr>
        <b val="0"/>
      </rPr>
      <t xml:space="preserve"> for a
</t>
    </r>
    <r>
      <rPr>
        <b/>
      </rPr>
      <t xml:space="preserve">STRAIGHT
</t>
    </r>
    <r>
      <rPr>
        <b val="0"/>
      </rPr>
      <t>current-carrying wire:</t>
    </r>
  </si>
  <si>
    <r>
      <rPr/>
      <t xml:space="preserve">For an infinitely long and </t>
    </r>
    <r>
      <rPr>
        <b/>
      </rPr>
      <t>STRAIGHT</t>
    </r>
    <r>
      <rPr/>
      <t xml:space="preserve"> current-carrying wire, we can calculate the magnitude of the magnetic field produced by the current </t>
    </r>
    <r>
      <rPr>
        <b/>
        <i/>
      </rPr>
      <t>I</t>
    </r>
    <r>
      <rPr/>
      <t xml:space="preserve"> in the wire at a perpendicular distance, </t>
    </r>
    <r>
      <rPr>
        <b/>
        <i/>
      </rPr>
      <t>r</t>
    </r>
    <r>
      <rPr/>
      <t xml:space="preserve">, from the wire in the following equation, </t>
    </r>
    <r>
      <rPr>
        <i/>
      </rPr>
      <t xml:space="preserve">where </t>
    </r>
    <r>
      <rPr>
        <b/>
        <i/>
      </rPr>
      <t>B</t>
    </r>
    <r>
      <rPr>
        <i/>
      </rPr>
      <t xml:space="preserve"> is the magnetic field at a distance </t>
    </r>
    <r>
      <rPr>
        <b/>
        <i/>
      </rPr>
      <t>r</t>
    </r>
    <r>
      <rPr>
        <i/>
      </rPr>
      <t xml:space="preserve"> from the wire, </t>
    </r>
    <r>
      <rPr>
        <b/>
        <i/>
      </rPr>
      <t>μ</t>
    </r>
    <r>
      <rPr>
        <i/>
      </rPr>
      <t xml:space="preserve"> is the </t>
    </r>
    <r>
      <rPr>
        <b/>
        <i/>
      </rPr>
      <t>permeability of free space</t>
    </r>
    <r>
      <rPr>
        <i/>
      </rPr>
      <t xml:space="preserve"> (μ = 4πe-7), and </t>
    </r>
    <r>
      <rPr>
        <b/>
        <i/>
      </rPr>
      <t>I</t>
    </r>
    <r>
      <rPr>
        <i/>
      </rPr>
      <t xml:space="preserve"> is the current.</t>
    </r>
  </si>
  <si>
    <t>• Right-Hand Rule for Magnetic FIeld Lines</t>
  </si>
  <si>
    <r>
      <rPr>
        <b val="0"/>
      </rPr>
      <t xml:space="preserve">How to calculate the magnitude of the </t>
    </r>
    <r>
      <rPr>
        <b/>
      </rPr>
      <t>Magnetic Field</t>
    </r>
    <r>
      <rPr>
        <b val="0"/>
      </rPr>
      <t xml:space="preserve"> for a
</t>
    </r>
    <r>
      <rPr>
        <b/>
      </rPr>
      <t xml:space="preserve">CIRCULAR LOOP
</t>
    </r>
    <r>
      <rPr>
        <b val="0"/>
      </rPr>
      <t>of current-carrying wire:</t>
    </r>
  </si>
  <si>
    <r>
      <rPr/>
      <t>For a</t>
    </r>
    <r>
      <rPr>
        <b/>
      </rPr>
      <t xml:space="preserve"> CIRCULAR LOOP</t>
    </r>
    <r>
      <rPr/>
      <t xml:space="preserve"> of current-carrying wire of radius </t>
    </r>
    <r>
      <rPr>
        <b/>
        <i/>
      </rPr>
      <t>r</t>
    </r>
    <r>
      <rPr/>
      <t xml:space="preserve">, the magnitude of the magnitude of the magnetic field </t>
    </r>
    <r>
      <rPr>
        <u/>
      </rPr>
      <t>at the center of the circular loop</t>
    </r>
    <r>
      <rPr/>
      <t xml:space="preserve"> is given by the following equation, </t>
    </r>
    <r>
      <rPr>
        <i/>
      </rPr>
      <t xml:space="preserve">where </t>
    </r>
    <r>
      <rPr>
        <b/>
        <i/>
      </rPr>
      <t>B</t>
    </r>
    <r>
      <rPr>
        <i/>
      </rPr>
      <t xml:space="preserve"> is the magnetic field at a distance </t>
    </r>
    <r>
      <rPr>
        <b/>
        <i/>
      </rPr>
      <t>r</t>
    </r>
    <r>
      <rPr>
        <i/>
      </rPr>
      <t xml:space="preserve"> from the wire, </t>
    </r>
    <r>
      <rPr>
        <b/>
        <i/>
      </rPr>
      <t>μ</t>
    </r>
    <r>
      <rPr>
        <i/>
      </rPr>
      <t xml:space="preserve"> is the </t>
    </r>
    <r>
      <rPr>
        <b/>
        <i/>
      </rPr>
      <t>permeability of free space</t>
    </r>
    <r>
      <rPr>
        <i/>
      </rPr>
      <t xml:space="preserve"> (μ = 4πe-7), and </t>
    </r>
    <r>
      <rPr>
        <b/>
        <i/>
      </rPr>
      <t>I</t>
    </r>
    <r>
      <rPr>
        <i/>
      </rPr>
      <t xml:space="preserve"> is the current. </t>
    </r>
  </si>
  <si>
    <r>
      <rPr>
        <i/>
        <sz val="9.0"/>
      </rPr>
      <t xml:space="preserve">*note how this equation is exactly like the equation for a straight wire, except it does not have </t>
    </r>
    <r>
      <rPr>
        <b/>
        <i/>
        <sz val="9.0"/>
      </rPr>
      <t>π</t>
    </r>
    <r>
      <rPr>
        <i/>
        <sz val="9.0"/>
      </rPr>
      <t xml:space="preserve"> in the denomimator. Therefore, mathematically, an object played 5 meters to the left of a straight wire experiences a weaker magnetic field than that object if it were placed at the center of a circular loop of wire with a radius of 5 meters.</t>
    </r>
  </si>
  <si>
    <t>Magnetic Forces</t>
  </si>
  <si>
    <t>Lorentz Force</t>
  </si>
  <si>
    <r>
      <rPr/>
      <t xml:space="preserve">is the </t>
    </r>
    <r>
      <rPr>
        <b/>
      </rPr>
      <t>sum</t>
    </r>
    <r>
      <rPr/>
      <t xml:space="preserve"> of the electrostatic forces (</t>
    </r>
    <r>
      <rPr>
        <b/>
      </rPr>
      <t>stationary</t>
    </r>
    <r>
      <rPr/>
      <t xml:space="preserve"> charges) and magnetic forces (</t>
    </r>
    <r>
      <rPr>
        <b/>
      </rPr>
      <t>moving</t>
    </r>
    <r>
      <rPr/>
      <t xml:space="preserve"> charges) acting on a body</t>
    </r>
  </si>
  <si>
    <r>
      <rPr>
        <b/>
      </rPr>
      <t xml:space="preserve">Magnetic Force 
</t>
    </r>
    <r>
      <rPr>
        <b val="0"/>
        <i/>
      </rPr>
      <t>(on a moving point charge)</t>
    </r>
  </si>
  <si>
    <r>
      <rPr/>
      <t xml:space="preserve">is the force that is exerted </t>
    </r>
    <r>
      <rPr>
        <u/>
      </rPr>
      <t xml:space="preserve">on a test charge </t>
    </r>
    <r>
      <rPr>
        <b/>
        <i/>
        <u/>
      </rPr>
      <t>q</t>
    </r>
    <r>
      <rPr>
        <u/>
      </rPr>
      <t xml:space="preserve"> when it moves through a magnetic field</t>
    </r>
    <r>
      <rPr/>
      <t xml:space="preserve">. The magnitude of the magnetic force can be calculated by the following equation, </t>
    </r>
    <r>
      <rPr>
        <i/>
      </rPr>
      <t xml:space="preserve">where </t>
    </r>
    <r>
      <rPr>
        <b/>
        <i/>
      </rPr>
      <t>F</t>
    </r>
    <r>
      <rPr>
        <i/>
        <sz val="8.0"/>
      </rPr>
      <t>B</t>
    </r>
    <r>
      <rPr>
        <i/>
      </rPr>
      <t xml:space="preserve"> is the magnitude of the magnetic force, </t>
    </r>
    <r>
      <rPr>
        <b/>
        <i/>
      </rPr>
      <t>q</t>
    </r>
    <r>
      <rPr>
        <i/>
      </rPr>
      <t xml:space="preserve"> is magnitude of the test charge</t>
    </r>
    <r>
      <rPr/>
      <t xml:space="preserve">, </t>
    </r>
    <r>
      <rPr>
        <b/>
        <i/>
      </rPr>
      <t>v</t>
    </r>
    <r>
      <rPr>
        <i/>
      </rPr>
      <t xml:space="preserve"> is the velocity vector of the test charge, </t>
    </r>
    <r>
      <rPr>
        <b/>
        <i/>
      </rPr>
      <t>B</t>
    </r>
    <r>
      <rPr>
        <i/>
      </rPr>
      <t xml:space="preserve"> is the magnitude of the magnetic field vector, and </t>
    </r>
    <r>
      <rPr>
        <b/>
        <i/>
      </rPr>
      <t>ϴ</t>
    </r>
    <r>
      <rPr>
        <i/>
      </rPr>
      <t xml:space="preserve"> is the smallest angle between the velocity vector </t>
    </r>
    <r>
      <rPr>
        <b/>
        <i/>
      </rPr>
      <t>v</t>
    </r>
    <r>
      <rPr>
        <i/>
      </rPr>
      <t xml:space="preserve"> and the magnetic field vector </t>
    </r>
    <r>
      <rPr>
        <b/>
        <i/>
      </rPr>
      <t>B</t>
    </r>
    <r>
      <rPr>
        <i/>
      </rPr>
      <t xml:space="preserve">.
*in this equation, |v X B| is actually a cross product of two vectors; this is where the "sinϴ" part of the equation comes from. Also notice that the magnetic force is a function of the SINE of the angle, which means that a charge must have a perpendicular component of velocity in order to experience a magnetic force. If the charge is moving parallel or antiparallel to the magnetic field vector, it will experience NO magnetic force because sin(0º) = 0 and sin(180º) = 0.
</t>
    </r>
    <r>
      <rPr/>
      <t xml:space="preserve">•also note how if ϴ = 90º, then </t>
    </r>
    <r>
      <rPr>
        <b/>
      </rPr>
      <t>v</t>
    </r>
    <r>
      <rPr/>
      <t xml:space="preserve"> and </t>
    </r>
    <r>
      <rPr>
        <b/>
      </rPr>
      <t>F</t>
    </r>
    <r>
      <rPr/>
      <t xml:space="preserve"> will always be perpendicular to each other; this implies that uniform circular motion will occur in this field, with the magnetic force </t>
    </r>
    <r>
      <rPr>
        <b/>
      </rPr>
      <t>F</t>
    </r>
    <r>
      <rPr>
        <b/>
        <sz val="7.0"/>
      </rPr>
      <t>B</t>
    </r>
    <r>
      <rPr/>
      <t xml:space="preserve"> pointing radially </t>
    </r>
    <r>
      <rPr>
        <b/>
      </rPr>
      <t>inward</t>
    </r>
    <r>
      <rPr/>
      <t xml:space="preserve"> toward the center of the circle.</t>
    </r>
  </si>
  <si>
    <r>
      <rPr>
        <rFont val="Times New Roman"/>
        <b/>
        <i/>
        <sz val="30.0"/>
      </rPr>
      <t>F</t>
    </r>
    <r>
      <rPr>
        <rFont val="Times New Roman"/>
        <i/>
        <sz val="11.0"/>
      </rPr>
      <t>B</t>
    </r>
    <r>
      <rPr>
        <rFont val="Times New Roman"/>
        <i/>
        <sz val="25.0"/>
      </rPr>
      <t xml:space="preserve"> = q v B </t>
    </r>
    <r>
      <rPr>
        <rFont val="Times New Roman"/>
        <i/>
        <sz val="18.0"/>
      </rPr>
      <t>sinϴ</t>
    </r>
  </si>
  <si>
    <t>* Right-Hand Rule for multiplying vectors</t>
  </si>
  <si>
    <t>Right-Hand Rule for determining the direction of Magnetic FORCE vectors:</t>
  </si>
  <si>
    <r>
      <rPr/>
      <t xml:space="preserve">To determine the direction of the magnetic force on a moving test charge:
</t>
    </r>
    <r>
      <rPr>
        <b/>
      </rPr>
      <t xml:space="preserve">
1</t>
    </r>
    <r>
      <rPr/>
      <t>)  position you right thumb in the direction of the</t>
    </r>
    <r>
      <rPr>
        <u/>
      </rPr>
      <t xml:space="preserve"> velocity vector of the test charge</t>
    </r>
    <r>
      <rPr/>
      <t xml:space="preserve">
</t>
    </r>
    <r>
      <rPr>
        <b/>
      </rPr>
      <t xml:space="preserve">2) </t>
    </r>
    <r>
      <rPr/>
      <t xml:space="preserve"> then, point your fingers in the direction of the </t>
    </r>
    <r>
      <rPr>
        <u/>
      </rPr>
      <t>magnetic field</t>
    </r>
    <r>
      <rPr/>
      <t xml:space="preserve"> lines
</t>
    </r>
    <r>
      <rPr>
        <b/>
      </rPr>
      <t>3a)</t>
    </r>
    <r>
      <rPr/>
      <t xml:space="preserve">  your palm will point in the direction of the force vector for a </t>
    </r>
    <r>
      <rPr>
        <i/>
      </rPr>
      <t>positive</t>
    </r>
    <r>
      <rPr/>
      <t xml:space="preserve"> test charge, such as a proton
</t>
    </r>
    <r>
      <rPr>
        <b/>
      </rPr>
      <t>3b)</t>
    </r>
    <r>
      <rPr/>
      <t xml:space="preserve">  oppositely, your backhand will point in the direction of the vector vector for a </t>
    </r>
    <r>
      <rPr>
        <i/>
      </rPr>
      <t>negative</t>
    </r>
    <r>
      <rPr/>
      <t xml:space="preserve"> test charge, such as an electron</t>
    </r>
  </si>
  <si>
    <r>
      <rPr>
        <i/>
        <sz val="9.0"/>
      </rPr>
      <t xml:space="preserve">Parts of the right-hand rule for </t>
    </r>
    <r>
      <rPr>
        <b/>
        <i/>
        <sz val="9.0"/>
      </rPr>
      <t xml:space="preserve">magnetic force:
</t>
    </r>
    <r>
      <rPr>
        <i/>
        <sz val="9.0"/>
      </rPr>
      <t>•   Thumb–velocity (indicates direction of the moving charge, like moving hitchhiker's thumb)
•   Fingers–field lines (fingers are parallel like the uniform magnetic field lines)
•   Palm–force on a POSITIVE charge (you might give a "high five" to a positive person)
•   Backhand–force on a NEGATIVE charge (you might give a backhand slap to a negative person)</t>
    </r>
  </si>
  <si>
    <r>
      <rPr>
        <b/>
      </rPr>
      <t xml:space="preserve">Magnetic Force 
</t>
    </r>
    <r>
      <rPr>
        <b val="0"/>
        <i/>
      </rPr>
      <t>(on a current-carrying wire)</t>
    </r>
  </si>
  <si>
    <r>
      <rPr/>
      <t xml:space="preserve">is the force that is exerted </t>
    </r>
    <r>
      <rPr>
        <u/>
      </rPr>
      <t>on a current-carrying wire placed in a magnetic field</t>
    </r>
    <r>
      <rPr/>
      <t xml:space="preserve">. For a straight wire, the magnitude of the force created by an external magnetic field, </t>
    </r>
    <r>
      <rPr>
        <b/>
        <i/>
      </rPr>
      <t>F</t>
    </r>
    <r>
      <rPr>
        <i/>
        <sz val="8.0"/>
      </rPr>
      <t>B</t>
    </r>
    <r>
      <rPr>
        <b/>
        <i/>
      </rPr>
      <t xml:space="preserve"> </t>
    </r>
    <r>
      <rPr/>
      <t>can be calculated by the following equation,</t>
    </r>
    <r>
      <rPr>
        <i/>
      </rPr>
      <t xml:space="preserve"> where </t>
    </r>
    <r>
      <rPr>
        <b/>
        <i/>
        <sz val="11.0"/>
      </rPr>
      <t>F</t>
    </r>
    <r>
      <rPr>
        <i/>
        <sz val="8.0"/>
      </rPr>
      <t>B</t>
    </r>
    <r>
      <rPr>
        <i/>
      </rPr>
      <t xml:space="preserve"> is the magnitude of the magnetic force, </t>
    </r>
    <r>
      <rPr>
        <b/>
        <i/>
      </rPr>
      <t xml:space="preserve">I </t>
    </r>
    <r>
      <rPr>
        <i/>
      </rPr>
      <t xml:space="preserve">is the current, </t>
    </r>
    <r>
      <rPr>
        <b/>
        <i/>
      </rPr>
      <t>L</t>
    </r>
    <r>
      <rPr>
        <i/>
      </rPr>
      <t xml:space="preserve"> is the length of the wire in the magnetic field, </t>
    </r>
    <r>
      <rPr>
        <b/>
        <i/>
      </rPr>
      <t>B</t>
    </r>
    <r>
      <rPr>
        <i/>
      </rPr>
      <t xml:space="preserve"> is the magnitude of the magnetic field, and ϴ is the angle between </t>
    </r>
    <r>
      <rPr>
        <b/>
        <i/>
      </rPr>
      <t>L</t>
    </r>
    <r>
      <rPr>
        <i/>
      </rPr>
      <t xml:space="preserve"> and </t>
    </r>
    <r>
      <rPr>
        <b/>
        <i/>
      </rPr>
      <t xml:space="preserve">B.
</t>
    </r>
    <r>
      <rPr/>
      <t xml:space="preserve">The same </t>
    </r>
    <r>
      <rPr>
        <b/>
      </rPr>
      <t>Right-hand Rule</t>
    </r>
    <r>
      <rPr/>
      <t xml:space="preserve"> can be used for a current carrying wire in a field as for a moving point charge; just remember that current, by definition, is considered the flow of POSITVE charge.</t>
    </r>
  </si>
  <si>
    <r>
      <rPr>
        <rFont val="Times New Roman"/>
        <b/>
        <i/>
        <sz val="30.0"/>
      </rPr>
      <t>F</t>
    </r>
    <r>
      <rPr>
        <rFont val="Times New Roman"/>
        <i/>
        <sz val="11.0"/>
      </rPr>
      <t>B</t>
    </r>
    <r>
      <rPr>
        <rFont val="Times New Roman"/>
        <i/>
        <sz val="27.0"/>
      </rPr>
      <t xml:space="preserve"> = ILB sin</t>
    </r>
    <r>
      <rPr>
        <rFont val="Times New Roman"/>
        <i/>
        <sz val="24.0"/>
      </rPr>
      <t>ϴ</t>
    </r>
  </si>
  <si>
    <t>Current</t>
  </si>
  <si>
    <r>
      <rPr/>
      <t xml:space="preserve">is the movement of electrical charge that occurs between two points that have different electrical potentials. It is expressed by charge per unit second, aka Columbs/sec.
by </t>
    </r>
    <r>
      <rPr>
        <i/>
      </rPr>
      <t>convention</t>
    </r>
    <r>
      <rPr/>
      <t xml:space="preserve">, we define current as the movement of </t>
    </r>
    <r>
      <rPr>
        <i/>
      </rPr>
      <t>positive charge</t>
    </r>
    <r>
      <rPr/>
      <t xml:space="preserve"> from the high-potential end to the low-potential end... even though </t>
    </r>
    <r>
      <rPr>
        <i/>
      </rPr>
      <t>in reality</t>
    </r>
    <r>
      <rPr/>
      <t xml:space="preserve">, it is actually </t>
    </r>
    <r>
      <rPr>
        <i/>
      </rPr>
      <t>negatively-charged particles (electrons)</t>
    </r>
    <r>
      <rPr/>
      <t xml:space="preserve"> that are moving in a circuit. These electrons move from low-potential (–) to high-potential (+); you can remember this by the fact that electrons move away from – charges and towards + charges. Therefore, Current (since it is defined as the flow of positive charge) moves from high-potential (+) to low-potential (–) because positive charges move towards – charges. Key theme: like charges repel, opposite charges attract</t>
    </r>
  </si>
  <si>
    <t>I = Q  /  ∆t</t>
  </si>
  <si>
    <t>Circuit Laws</t>
  </si>
  <si>
    <t>Kirchoff's Laws</t>
  </si>
  <si>
    <r>
      <rPr/>
      <t xml:space="preserve">express the laws of </t>
    </r>
    <r>
      <rPr>
        <b/>
      </rPr>
      <t>conservation of charge</t>
    </r>
    <r>
      <rPr/>
      <t xml:space="preserve"> and </t>
    </r>
    <r>
      <rPr>
        <b/>
      </rPr>
      <t>conservation of energy</t>
    </r>
    <r>
      <rPr/>
      <t>, as applied to electrical currents</t>
    </r>
  </si>
  <si>
    <t xml:space="preserve">• laws of conservation
</t>
  </si>
  <si>
    <t>Kirchoff's Junction Rule</t>
  </si>
  <si>
    <t>states that the sum of the currents directed INTO a point within a circuit has to equal the sum of the currents direct AWAY from that point. This is basically the conservation of matter (or in this case, charge).</t>
  </si>
  <si>
    <r>
      <rPr>
        <rFont val="Times New Roman"/>
        <i/>
        <sz val="18.0"/>
      </rPr>
      <t>I</t>
    </r>
    <r>
      <rPr>
        <rFont val="Times New Roman"/>
        <i/>
        <sz val="24.0"/>
      </rPr>
      <t xml:space="preserve"> </t>
    </r>
    <r>
      <rPr>
        <rFont val="Times New Roman"/>
        <i/>
        <sz val="9.0"/>
      </rPr>
      <t>into junction</t>
    </r>
    <r>
      <rPr>
        <rFont val="Times New Roman"/>
        <i/>
        <sz val="24.0"/>
      </rPr>
      <t xml:space="preserve"> = </t>
    </r>
    <r>
      <rPr>
        <rFont val="Times New Roman"/>
        <i/>
        <sz val="18.0"/>
      </rPr>
      <t>I</t>
    </r>
    <r>
      <rPr>
        <rFont val="Times New Roman"/>
        <i/>
        <sz val="24.0"/>
      </rPr>
      <t xml:space="preserve"> </t>
    </r>
    <r>
      <rPr>
        <rFont val="Times New Roman"/>
        <i/>
        <sz val="9.0"/>
      </rPr>
      <t>leaving junction</t>
    </r>
  </si>
  <si>
    <t>Imagine a closed pipe of streaming water that diverts into 2 separate pipes at Point A and later converges back into a single pipe again at Point B. Kirchoff's Junction Rule basically states that the amount of water that flows at point A equals the amount of water point B (because where else would that water go? It can't just disappear.)</t>
  </si>
  <si>
    <t>• conservation of matter
• conservation of charge</t>
  </si>
  <si>
    <t>Kirchoff's Loop Rule</t>
  </si>
  <si>
    <t>states that in a closed loop, the sum of the voltage sources is always equal to the sum of the voltage drop</t>
  </si>
  <si>
    <r>
      <rPr>
        <rFont val="Times New Roman"/>
        <i/>
        <sz val="18.0"/>
      </rPr>
      <t>V</t>
    </r>
    <r>
      <rPr>
        <rFont val="Times New Roman"/>
        <i/>
        <sz val="9.0"/>
      </rPr>
      <t>source</t>
    </r>
    <r>
      <rPr>
        <rFont val="Times New Roman"/>
        <i/>
        <sz val="18.0"/>
      </rPr>
      <t xml:space="preserve"> = V</t>
    </r>
    <r>
      <rPr>
        <rFont val="Times New Roman"/>
        <i/>
        <sz val="9.0"/>
      </rPr>
      <t>drop</t>
    </r>
  </si>
  <si>
    <r>
      <rPr>
        <i/>
        <sz val="9.0"/>
      </rPr>
      <t xml:space="preserve">The voltage sources has to equal the voltage drops because IF it wasn't, then the voltage would just build up after every trip around the circuit, which is impossible. This is why for </t>
    </r>
    <r>
      <rPr>
        <b/>
        <i/>
        <sz val="9.0"/>
      </rPr>
      <t>series</t>
    </r>
    <r>
      <rPr>
        <i/>
        <sz val="9.0"/>
      </rPr>
      <t xml:space="preserve"> </t>
    </r>
    <r>
      <rPr>
        <b/>
        <i/>
        <sz val="9.0"/>
      </rPr>
      <t>circuits</t>
    </r>
    <r>
      <rPr>
        <i/>
        <sz val="9.0"/>
      </rPr>
      <t>, V</t>
    </r>
    <r>
      <rPr>
        <i/>
        <sz val="6.0"/>
      </rPr>
      <t>Total</t>
    </r>
    <r>
      <rPr>
        <i/>
        <sz val="9.0"/>
      </rPr>
      <t xml:space="preserve"> = V</t>
    </r>
    <r>
      <rPr>
        <i/>
        <sz val="6.0"/>
      </rPr>
      <t>1</t>
    </r>
    <r>
      <rPr>
        <i/>
        <sz val="9.0"/>
      </rPr>
      <t xml:space="preserve"> + V</t>
    </r>
    <r>
      <rPr>
        <i/>
        <sz val="6.0"/>
      </rPr>
      <t>2</t>
    </r>
    <r>
      <rPr>
        <i/>
        <sz val="9.0"/>
      </rPr>
      <t xml:space="preserve"> + V</t>
    </r>
    <r>
      <rPr>
        <i/>
        <sz val="6.0"/>
      </rPr>
      <t>3</t>
    </r>
    <r>
      <rPr>
        <i/>
        <sz val="9.0"/>
      </rPr>
      <t xml:space="preserve"> + V</t>
    </r>
    <r>
      <rPr>
        <i/>
        <sz val="6.0"/>
      </rPr>
      <t>4</t>
    </r>
    <r>
      <rPr>
        <i/>
        <sz val="9.0"/>
      </rPr>
      <t xml:space="preserve"> ... etc. </t>
    </r>
  </si>
  <si>
    <t>• conservation of energy
• series circuits</t>
  </si>
  <si>
    <t>Resistance</t>
  </si>
  <si>
    <t>is the opposition to the movement of electrons through a material.
it is calculated using the resistivity, length, and cross-sectional area of the material in question. An easy way to memorize this equation is by the mnemonic "Replay"</t>
  </si>
  <si>
    <t>https://www.youtube.com/watch?v=4rsswT_Rv1M</t>
  </si>
  <si>
    <t>Resistors</t>
  </si>
  <si>
    <t>are conductive materials with a moderate amount of resistance that SLOWS down the movement of electrons (without completely stopping them)</t>
  </si>
  <si>
    <t>Resistors in Series and Parallel</t>
  </si>
  <si>
    <r>
      <rPr>
        <b/>
      </rPr>
      <t xml:space="preserve">Resistors </t>
    </r>
    <r>
      <rPr>
        <b/>
        <i/>
      </rPr>
      <t>in SERIES</t>
    </r>
  </si>
  <si>
    <t>are additive and sum together to create the total resistance of a circuit</t>
  </si>
  <si>
    <r>
      <rPr>
        <rFont val="Times New Roman"/>
        <i/>
        <sz val="14.0"/>
      </rPr>
      <t xml:space="preserve">R </t>
    </r>
    <r>
      <rPr>
        <rFont val="Times New Roman"/>
        <i/>
        <sz val="9.0"/>
      </rPr>
      <t>series</t>
    </r>
    <r>
      <rPr>
        <rFont val="Times New Roman"/>
        <i/>
        <sz val="14.0"/>
      </rPr>
      <t xml:space="preserve"> = R</t>
    </r>
    <r>
      <rPr>
        <rFont val="Times New Roman"/>
        <i/>
        <sz val="9.0"/>
      </rPr>
      <t>1</t>
    </r>
    <r>
      <rPr>
        <rFont val="Times New Roman"/>
        <i/>
        <sz val="14.0"/>
      </rPr>
      <t xml:space="preserve"> + R</t>
    </r>
    <r>
      <rPr>
        <rFont val="Times New Roman"/>
        <i/>
        <sz val="9.0"/>
      </rPr>
      <t>2</t>
    </r>
    <r>
      <rPr>
        <rFont val="Times New Roman"/>
        <i/>
        <sz val="14.0"/>
      </rPr>
      <t xml:space="preserve"> + R</t>
    </r>
    <r>
      <rPr>
        <rFont val="Times New Roman"/>
        <i/>
        <sz val="9.0"/>
      </rPr>
      <t>3</t>
    </r>
    <r>
      <rPr>
        <rFont val="Times New Roman"/>
        <i/>
        <sz val="14.0"/>
      </rPr>
      <t xml:space="preserve"> + ...</t>
    </r>
  </si>
  <si>
    <r>
      <rPr>
        <b/>
      </rPr>
      <t xml:space="preserve">Resistors </t>
    </r>
    <r>
      <rPr>
        <b/>
        <i/>
      </rPr>
      <t>in PARALLEL</t>
    </r>
  </si>
  <si>
    <t>cause a decrease in equivalent resistance of a circuit
(This is because the total cross-sectional is basically increased as more reistance pathways in parallel are introduced... and given by the equation for resistance, it is inversely proportional to the cross-sectional area)</t>
  </si>
  <si>
    <t>Ohm's Law</t>
  </si>
  <si>
    <t>states that for a given resistance, the magnitude of the current through a resistor is proportional to the voltage drop across the resistor.
this law can be applied to an entire circuit or for individual resistors</t>
  </si>
  <si>
    <t>V = I R</t>
  </si>
  <si>
    <t>Power Dissipated by Resistors</t>
  </si>
  <si>
    <r>
      <rPr/>
      <t xml:space="preserve">across each resistor in a circuit, a certain amount of </t>
    </r>
    <r>
      <rPr>
        <b/>
      </rPr>
      <t>power</t>
    </r>
    <r>
      <rPr/>
      <t xml:space="preserve"> is dissipated, which is dependent on the current through the resistor and the voltage drop across the resistor. 
This magnitude of power dissipated can be calculated by the equation, P = IV.  By substituting variations of the Ohm's Law equation, we can calculate power by two other methods as well:</t>
    </r>
  </si>
  <si>
    <t>P = I V</t>
  </si>
  <si>
    <r>
      <rPr/>
      <t xml:space="preserve">•  by solving for </t>
    </r>
    <r>
      <rPr>
        <b/>
        <i/>
      </rPr>
      <t xml:space="preserve">I </t>
    </r>
    <r>
      <rPr/>
      <t xml:space="preserve">in </t>
    </r>
    <r>
      <rPr>
        <b/>
      </rPr>
      <t>Ohm's</t>
    </r>
    <r>
      <rPr/>
      <t xml:space="preserve"> </t>
    </r>
    <r>
      <rPr>
        <b/>
      </rPr>
      <t>Law</t>
    </r>
    <r>
      <rPr/>
      <t>, we can then algebraically substitute it into the Power equation to get:</t>
    </r>
  </si>
  <si>
    <t>P  =  V^2  / R</t>
  </si>
  <si>
    <r>
      <rPr/>
      <t xml:space="preserve">•  by solving for </t>
    </r>
    <r>
      <rPr>
        <b/>
        <i/>
      </rPr>
      <t>V</t>
    </r>
    <r>
      <rPr/>
      <t xml:space="preserve"> in </t>
    </r>
    <r>
      <rPr>
        <b/>
      </rPr>
      <t>Ohm's</t>
    </r>
    <r>
      <rPr/>
      <t xml:space="preserve"> </t>
    </r>
    <r>
      <rPr>
        <b/>
      </rPr>
      <t>Law</t>
    </r>
    <r>
      <rPr/>
      <t>, we can then algebraically substitute it into the Power equation to get:</t>
    </r>
  </si>
  <si>
    <t>P  =  I^2  *  R</t>
  </si>
  <si>
    <t>Capacitance and Capacitors</t>
  </si>
  <si>
    <t>Capacitors</t>
  </si>
  <si>
    <t>have the ability to store and discharge electrical potential energy. Capacitors act as is basically the opposite of Resistors.</t>
  </si>
  <si>
    <t>Capcitance</t>
  </si>
  <si>
    <r>
      <rPr/>
      <t xml:space="preserve">in parallel plate capacitors, </t>
    </r>
    <r>
      <rPr>
        <b/>
      </rPr>
      <t xml:space="preserve">capacitance </t>
    </r>
    <r>
      <rPr/>
      <t xml:space="preserve">is proportionally related to the </t>
    </r>
    <r>
      <rPr>
        <b/>
      </rPr>
      <t>area</t>
    </r>
    <r>
      <rPr/>
      <t xml:space="preserve"> of the plates and inversely related to the </t>
    </r>
    <r>
      <rPr>
        <b/>
      </rPr>
      <t>distance</t>
    </r>
    <r>
      <rPr/>
      <t xml:space="preserve"> between the 2 plates, in the following equation:</t>
    </r>
  </si>
  <si>
    <t>C = ε (A / d)</t>
  </si>
  <si>
    <t>Capacitors in Series and Parallel</t>
  </si>
  <si>
    <r>
      <rPr>
        <b/>
      </rPr>
      <t xml:space="preserve">Capacitors </t>
    </r>
    <r>
      <rPr>
        <b/>
        <i/>
      </rPr>
      <t>in SERIES</t>
    </r>
  </si>
  <si>
    <t>cause a decrease in the equivalent capacitance of a circuit</t>
  </si>
  <si>
    <r>
      <rPr>
        <b/>
      </rPr>
      <t xml:space="preserve">Capacitors </t>
    </r>
    <r>
      <rPr>
        <b/>
        <i/>
      </rPr>
      <t>in PARALLEL</t>
    </r>
  </si>
  <si>
    <t>are additive and sum together to create a larger equivalent capacitance (because the total distance between the plates is basically increased as more capacitors in parallel are introduced... and given by the equation for capacitance, it is inversely related to the distance between the plates.</t>
  </si>
  <si>
    <r>
      <rPr>
        <rFont val="Times New Roman"/>
        <i/>
        <sz val="14.0"/>
      </rPr>
      <t xml:space="preserve">C </t>
    </r>
    <r>
      <rPr>
        <rFont val="Times New Roman"/>
        <i/>
        <sz val="9.0"/>
      </rPr>
      <t>parallel</t>
    </r>
    <r>
      <rPr>
        <rFont val="Times New Roman"/>
        <i/>
        <sz val="14.0"/>
      </rPr>
      <t xml:space="preserve"> = C</t>
    </r>
    <r>
      <rPr>
        <rFont val="Times New Roman"/>
        <i/>
        <sz val="9.0"/>
      </rPr>
      <t>1</t>
    </r>
    <r>
      <rPr>
        <rFont val="Times New Roman"/>
        <i/>
        <sz val="14.0"/>
      </rPr>
      <t xml:space="preserve"> + C</t>
    </r>
    <r>
      <rPr>
        <rFont val="Times New Roman"/>
        <i/>
        <sz val="9.0"/>
      </rPr>
      <t>2</t>
    </r>
    <r>
      <rPr>
        <rFont val="Times New Roman"/>
        <i/>
        <sz val="14.0"/>
      </rPr>
      <t xml:space="preserve"> + C</t>
    </r>
    <r>
      <rPr>
        <rFont val="Times New Roman"/>
        <i/>
        <sz val="9.0"/>
      </rPr>
      <t>3</t>
    </r>
    <r>
      <rPr>
        <rFont val="Times New Roman"/>
        <i/>
        <sz val="14.0"/>
      </rPr>
      <t xml:space="preserve"> + ...</t>
    </r>
  </si>
  <si>
    <t>Dielectric materials</t>
  </si>
  <si>
    <r>
      <rPr/>
      <t xml:space="preserve">are insulators placed betwen the plates of a capacitor that increases capacitance by a factor equal to the material's intrinsic </t>
    </r>
    <r>
      <rPr>
        <b/>
      </rPr>
      <t xml:space="preserve">dielectric constant, </t>
    </r>
    <r>
      <rPr>
        <rFont val="Times New Roman"/>
        <sz val="14.0"/>
      </rPr>
      <t>κ</t>
    </r>
    <r>
      <rPr/>
      <t xml:space="preserve">, which depends solely on the material of the insulator itself. 
The capacitance with a dielectric material added to it can be calculated by the following equation, </t>
    </r>
    <r>
      <rPr>
        <i/>
      </rPr>
      <t xml:space="preserve">where </t>
    </r>
    <r>
      <rPr>
        <b/>
        <i/>
      </rPr>
      <t>C'</t>
    </r>
    <r>
      <rPr>
        <i/>
      </rPr>
      <t xml:space="preserve"> is the new capacitance with the dielectric material added, </t>
    </r>
    <r>
      <rPr>
        <b/>
        <i/>
      </rPr>
      <t>κ</t>
    </r>
    <r>
      <rPr>
        <i/>
      </rPr>
      <t xml:space="preserve"> is the material's dielectric constant, and </t>
    </r>
    <r>
      <rPr>
        <b/>
        <i/>
      </rPr>
      <t>C</t>
    </r>
    <r>
      <rPr>
        <i/>
      </rPr>
      <t xml:space="preserve"> is the magnitude of the capacitance before the dielectric material was intoduced</t>
    </r>
  </si>
  <si>
    <r>
      <rPr>
        <rFont val="Times New Roman"/>
        <b/>
        <i/>
        <sz val="24.0"/>
      </rPr>
      <t>C</t>
    </r>
    <r>
      <rPr>
        <rFont val="Times New Roman"/>
        <i/>
        <sz val="24.0"/>
      </rPr>
      <t xml:space="preserve">'  = κ </t>
    </r>
    <r>
      <rPr>
        <rFont val="Times New Roman"/>
        <b/>
        <i/>
        <sz val="24.0"/>
      </rPr>
      <t>C</t>
    </r>
  </si>
  <si>
    <t>Meters</t>
  </si>
  <si>
    <t>Ammeters</t>
  </si>
  <si>
    <r>
      <rPr/>
      <t xml:space="preserve">are devices inserted IN SERIES in a circuit in order to measure the magnitude of Current; they are purposefully made to have </t>
    </r>
    <r>
      <rPr>
        <b/>
      </rPr>
      <t>negligible</t>
    </r>
    <r>
      <rPr/>
      <t xml:space="preserve"> </t>
    </r>
    <r>
      <rPr>
        <b/>
      </rPr>
      <t>resistance</t>
    </r>
    <r>
      <rPr/>
      <t xml:space="preserve"> so that they do not affect the overall current of the circuit</t>
    </r>
  </si>
  <si>
    <t>https://www.youtube.com/watch?v=yE3eQ6q39f4</t>
  </si>
  <si>
    <t>Voltmeters</t>
  </si>
  <si>
    <r>
      <rPr/>
      <t xml:space="preserve">are devices inserted in PARALLEL in a circuit in order to measure the voltage drop (aka potential difference) between two different points of a circuit; they are purposefully made to have </t>
    </r>
    <r>
      <rPr>
        <b/>
      </rPr>
      <t>very very very high resistance</t>
    </r>
    <r>
      <rPr/>
      <t xml:space="preserve"> so that the charges do not travel through their circuit path</t>
    </r>
  </si>
  <si>
    <t>Ohmmeters</t>
  </si>
  <si>
    <t xml:space="preserve">are devices inserted around a resistive element in a circuit in order to measure the resistance; they are self-powered and have negligible resistance;  Since the device itself has a known voltage, Ohm's Law can be used to calculate the resistance if you also know the current </t>
  </si>
  <si>
    <t>General Wave Characteristics</t>
  </si>
  <si>
    <t>Transverse and Longitudinal Waves</t>
  </si>
  <si>
    <t>Transverse waves</t>
  </si>
  <si>
    <r>
      <rPr/>
      <t xml:space="preserve">have oscillations of wave particles PERPENDICULAR to the direction of the wave </t>
    </r>
    <r>
      <rPr>
        <b/>
      </rPr>
      <t>propogation</t>
    </r>
  </si>
  <si>
    <t>electromagnetic waves, visible light, microwaves, X-rays
"the wave" in a football stadium audience, a string fixed on one end that is moved up and down on the free end</t>
  </si>
  <si>
    <t>electromagnetic waves</t>
  </si>
  <si>
    <t>Longitudinal waves</t>
  </si>
  <si>
    <t>have oscillations of wave particles PARALLEL to the direction of wave propagation.</t>
  </si>
  <si>
    <t>sound waves
laying a slinky flat on a table top and tapping it on one end</t>
  </si>
  <si>
    <t>sound waves</t>
  </si>
  <si>
    <t>Describing Waves</t>
  </si>
  <si>
    <r>
      <rPr>
        <b/>
      </rPr>
      <t xml:space="preserve">wave displacement </t>
    </r>
    <r>
      <rPr>
        <b val="0"/>
      </rPr>
      <t>(</t>
    </r>
    <r>
      <rPr>
        <b/>
      </rPr>
      <t>x</t>
    </r>
    <r>
      <rPr>
        <b val="0"/>
      </rPr>
      <t>)</t>
    </r>
  </si>
  <si>
    <r>
      <rPr/>
      <t xml:space="preserve">refers to how </t>
    </r>
    <r>
      <rPr>
        <i/>
      </rPr>
      <t>far</t>
    </r>
    <r>
      <rPr/>
      <t xml:space="preserve"> a point on the wave is from the </t>
    </r>
    <r>
      <rPr>
        <b/>
      </rPr>
      <t>equilibrium position</t>
    </r>
    <r>
      <rPr/>
      <t>, expressed as a vector quantity.</t>
    </r>
  </si>
  <si>
    <t>equilibrium position</t>
  </si>
  <si>
    <r>
      <rPr>
        <b/>
      </rPr>
      <t xml:space="preserve">Amplitude </t>
    </r>
    <r>
      <rPr>
        <b val="0"/>
      </rPr>
      <t>(</t>
    </r>
    <r>
      <rPr>
        <b/>
        <i/>
      </rPr>
      <t>A</t>
    </r>
    <r>
      <rPr>
        <b val="0"/>
      </rPr>
      <t>)</t>
    </r>
  </si>
  <si>
    <r>
      <rPr/>
      <t xml:space="preserve">in a wave, it is the magnitude of its </t>
    </r>
    <r>
      <rPr>
        <b/>
      </rPr>
      <t>maximal</t>
    </r>
    <r>
      <rPr/>
      <t xml:space="preserve"> </t>
    </r>
    <r>
      <rPr>
        <b/>
      </rPr>
      <t>displacement</t>
    </r>
    <r>
      <rPr/>
      <t>.  In other words, it is the distance from the crest to the equilibrium position, or the trough to the equilibrium position</t>
    </r>
  </si>
  <si>
    <t>https://www.khanacademy.org/test-prep/mcat/physical-processes/sound/v/sound-properties-amplitude-period-frequency-wavelength</t>
  </si>
  <si>
    <t>crest</t>
  </si>
  <si>
    <r>
      <rPr/>
      <t xml:space="preserve">the </t>
    </r>
    <r>
      <rPr>
        <b/>
      </rPr>
      <t>maximum</t>
    </r>
    <r>
      <rPr/>
      <t xml:space="preserve"> point of a wave (the point of most POSITIVE displacement)</t>
    </r>
  </si>
  <si>
    <t>trough</t>
  </si>
  <si>
    <r>
      <rPr/>
      <t xml:space="preserve">the </t>
    </r>
    <r>
      <rPr>
        <b/>
      </rPr>
      <t>mimumum</t>
    </r>
    <r>
      <rPr/>
      <t xml:space="preserve"> point of a wave (the point of most NEGATIVE displacement</t>
    </r>
  </si>
  <si>
    <r>
      <rPr>
        <b/>
      </rPr>
      <t xml:space="preserve">wavelength </t>
    </r>
    <r>
      <rPr>
        <b val="0"/>
      </rPr>
      <t>(</t>
    </r>
    <r>
      <rPr>
        <b/>
        <sz val="14.0"/>
      </rPr>
      <t>λ</t>
    </r>
    <r>
      <rPr>
        <b val="0"/>
      </rPr>
      <t>)</t>
    </r>
  </si>
  <si>
    <t>is the distance between two crests or two troughs of a wave</t>
  </si>
  <si>
    <t>λ  = v / ƒ</t>
  </si>
  <si>
    <r>
      <rPr>
        <b/>
      </rPr>
      <t xml:space="preserve">speed of a wave </t>
    </r>
    <r>
      <rPr>
        <b val="0"/>
      </rPr>
      <t>(</t>
    </r>
    <r>
      <rPr>
        <b/>
        <i/>
        <sz val="14.0"/>
      </rPr>
      <t>v</t>
    </r>
    <r>
      <rPr>
        <b val="0"/>
      </rPr>
      <t>)</t>
    </r>
  </si>
  <si>
    <r>
      <rPr/>
      <t xml:space="preserve">the speed of a wave can be found via the following equation, </t>
    </r>
    <r>
      <rPr>
        <i/>
      </rPr>
      <t xml:space="preserve">where </t>
    </r>
    <r>
      <rPr>
        <b/>
        <i/>
      </rPr>
      <t>v</t>
    </r>
    <r>
      <rPr>
        <i/>
      </rPr>
      <t xml:space="preserve"> is a constant that represents the propagation speed of a wave, </t>
    </r>
    <r>
      <rPr>
        <b/>
        <i/>
      </rPr>
      <t xml:space="preserve">ƒ </t>
    </r>
    <r>
      <rPr>
        <i/>
      </rPr>
      <t xml:space="preserve">is the frequency measured in hertz (Hz) that represents the number of wavelengths passing a fixed point per second, and </t>
    </r>
    <r>
      <rPr>
        <b/>
        <i/>
      </rPr>
      <t>λ</t>
    </r>
    <r>
      <rPr>
        <i/>
      </rPr>
      <t xml:space="preserve"> is the distance from one maximum (crest) of the wave to the next. 
note that in reference to electromagnetic waves, the equation v = f λ becomes </t>
    </r>
    <r>
      <rPr>
        <b/>
        <i/>
      </rPr>
      <t>c</t>
    </r>
    <r>
      <rPr>
        <i/>
      </rPr>
      <t xml:space="preserve"> = f λ, where </t>
    </r>
    <r>
      <rPr>
        <b/>
        <i/>
      </rPr>
      <t>c</t>
    </r>
    <r>
      <rPr>
        <i/>
      </rPr>
      <t xml:space="preserve"> is a constant that represents the speed of electromagnetic waves, specifically, which is about 3e8 m/s.</t>
    </r>
  </si>
  <si>
    <r>
      <rPr>
        <rFont val="Times New Roman"/>
        <i/>
        <sz val="58.0"/>
      </rPr>
      <t xml:space="preserve">v = f </t>
    </r>
    <r>
      <rPr>
        <rFont val="Times New Roman"/>
        <i/>
        <sz val="58.0"/>
      </rPr>
      <t>λ</t>
    </r>
  </si>
  <si>
    <t>• speed of light</t>
  </si>
  <si>
    <r>
      <rPr>
        <b/>
      </rPr>
      <t xml:space="preserve">frequency </t>
    </r>
    <r>
      <rPr>
        <b val="0"/>
      </rPr>
      <t>(</t>
    </r>
    <r>
      <rPr>
        <b val="0"/>
        <sz val="14.0"/>
      </rPr>
      <t>ƒ</t>
    </r>
    <r>
      <rPr>
        <b val="0"/>
      </rPr>
      <t>)</t>
    </r>
  </si>
  <si>
    <r>
      <rPr/>
      <t xml:space="preserve">is the number of wave cycles it takes per second;  the SI unit for frequency is expressed in </t>
    </r>
    <r>
      <rPr>
        <b/>
      </rPr>
      <t xml:space="preserve">hertz </t>
    </r>
    <r>
      <rPr/>
      <t>(</t>
    </r>
    <r>
      <rPr>
        <b/>
      </rPr>
      <t>Hz</t>
    </r>
    <r>
      <rPr/>
      <t>), where 1 Hz = 1 cycle/sec
note that from the equation for the speed of a wave (shown above), frequency also equals velocity / wavelength.</t>
    </r>
  </si>
  <si>
    <t>period</t>
  </si>
  <si>
    <r>
      <rPr>
        <b/>
      </rPr>
      <t xml:space="preserve">period </t>
    </r>
    <r>
      <rPr>
        <b val="0"/>
      </rPr>
      <t>(</t>
    </r>
    <r>
      <rPr>
        <rFont val="Times New Roman"/>
        <b/>
        <i/>
        <sz val="14.0"/>
      </rPr>
      <t>T</t>
    </r>
    <r>
      <rPr>
        <b val="0"/>
      </rPr>
      <t>)</t>
    </r>
  </si>
  <si>
    <r>
      <rPr/>
      <t xml:space="preserve">if frequency is defined as the number of cycles per second, then the </t>
    </r>
    <r>
      <rPr>
        <b/>
      </rPr>
      <t>inverse of frequency (</t>
    </r>
    <r>
      <rPr/>
      <t>aka</t>
    </r>
    <r>
      <rPr>
        <b/>
      </rPr>
      <t xml:space="preserve"> </t>
    </r>
    <r>
      <rPr/>
      <t>the</t>
    </r>
    <r>
      <rPr>
        <b/>
      </rPr>
      <t xml:space="preserve"> period)</t>
    </r>
    <r>
      <rPr/>
      <t xml:space="preserve"> is the number of seconds per cycle. Period (T) is represented by the following equation, where </t>
    </r>
    <r>
      <rPr>
        <b/>
      </rPr>
      <t>ƒ</t>
    </r>
    <r>
      <rPr/>
      <t xml:space="preserve"> is the frequency (aka the number of wavelengths that passes a fixed point per second).
Understand that </t>
    </r>
    <r>
      <rPr>
        <b/>
      </rPr>
      <t>period</t>
    </r>
    <r>
      <rPr/>
      <t xml:space="preserve"> is just a measurement of time, while frequency is a measurement of rate.</t>
    </r>
  </si>
  <si>
    <r>
      <rPr>
        <b/>
      </rPr>
      <t xml:space="preserve">angular frequency </t>
    </r>
    <r>
      <rPr>
        <b val="0"/>
      </rPr>
      <t>(</t>
    </r>
    <r>
      <rPr>
        <b/>
        <sz val="14.0"/>
      </rPr>
      <t>ω</t>
    </r>
    <r>
      <rPr>
        <b val="0"/>
      </rPr>
      <t>)</t>
    </r>
  </si>
  <si>
    <r>
      <rPr/>
      <t xml:space="preserve">is another way of expressing frequency, except in </t>
    </r>
    <r>
      <rPr>
        <i/>
      </rPr>
      <t>radians per second</t>
    </r>
    <r>
      <rPr/>
      <t>, rather than cycles per second</t>
    </r>
  </si>
  <si>
    <t>ω = 2 π ƒ</t>
  </si>
  <si>
    <t>Phase</t>
  </si>
  <si>
    <r>
      <rPr>
        <b/>
        <i/>
      </rPr>
      <t xml:space="preserve">in phase </t>
    </r>
    <r>
      <rPr>
        <b/>
        <i val="0"/>
      </rPr>
      <t>waves</t>
    </r>
  </si>
  <si>
    <r>
      <rPr/>
      <t xml:space="preserve">two waves are </t>
    </r>
    <r>
      <rPr>
        <b/>
        <i/>
      </rPr>
      <t>IN PHASE</t>
    </r>
    <r>
      <rPr/>
      <t xml:space="preserve"> if their respsective crests and troughs coincide (line up with each other). When waves are </t>
    </r>
    <r>
      <rPr>
        <i/>
      </rPr>
      <t>perfectly in phase</t>
    </r>
    <r>
      <rPr/>
      <t xml:space="preserve">, we say that the </t>
    </r>
    <r>
      <rPr>
        <b/>
      </rPr>
      <t>phase</t>
    </r>
    <r>
      <rPr/>
      <t xml:space="preserve"> </t>
    </r>
    <r>
      <rPr>
        <b/>
        <i/>
      </rPr>
      <t>difference</t>
    </r>
    <r>
      <rPr/>
      <t xml:space="preserve"> is zero.</t>
    </r>
  </si>
  <si>
    <t>Constructive interference</t>
  </si>
  <si>
    <r>
      <rPr>
        <b/>
        <i/>
      </rPr>
      <t xml:space="preserve">out of phase </t>
    </r>
    <r>
      <rPr>
        <b/>
        <i val="0"/>
      </rPr>
      <t>waves</t>
    </r>
  </si>
  <si>
    <r>
      <rPr/>
      <t xml:space="preserve">two waves are </t>
    </r>
    <r>
      <rPr>
        <b/>
        <i/>
      </rPr>
      <t>OUT OF PHASE</t>
    </r>
    <r>
      <rPr/>
      <t xml:space="preserve"> if the two waves travel through the same space in such a way that the </t>
    </r>
    <r>
      <rPr>
        <b/>
      </rPr>
      <t>crests</t>
    </r>
    <r>
      <rPr/>
      <t xml:space="preserve"> of one wave coincides with the </t>
    </r>
    <r>
      <rPr>
        <b/>
      </rPr>
      <t xml:space="preserve">troughs </t>
    </r>
    <r>
      <rPr/>
      <t xml:space="preserve">of the other. When waves are </t>
    </r>
    <r>
      <rPr>
        <i/>
      </rPr>
      <t>perfectly out of phase</t>
    </r>
    <r>
      <rPr/>
      <t xml:space="preserve">, we say that the </t>
    </r>
    <r>
      <rPr>
        <b/>
      </rPr>
      <t>phase</t>
    </r>
    <r>
      <rPr/>
      <t xml:space="preserve"> </t>
    </r>
    <r>
      <rPr>
        <b/>
      </rPr>
      <t>difference</t>
    </r>
    <r>
      <rPr/>
      <t xml:space="preserve"> is 1/2 of the wave. This could be expressed as λ/2 or, if given as an angle, 180º (one cycle = one wavelength = 360º). Of course, waves can be out of phase with each other by any other fraction of a cycle, as well</t>
    </r>
  </si>
  <si>
    <t>Destructive interference</t>
  </si>
  <si>
    <t>Principle of Superposition</t>
  </si>
  <si>
    <t>Principle of Superposition of waves</t>
  </si>
  <si>
    <r>
      <rPr/>
      <t xml:space="preserve">states that when waves interact with each other, the displacement of the </t>
    </r>
    <r>
      <rPr>
        <b/>
      </rPr>
      <t>resultant wave</t>
    </r>
    <r>
      <rPr/>
      <t xml:space="preserve"> at any point is the SUM of the displacements of the two interacting waves.</t>
    </r>
  </si>
  <si>
    <t>Interference</t>
  </si>
  <si>
    <r>
      <rPr/>
      <t xml:space="preserve">describes the ways in which waves interact in space to form a </t>
    </r>
    <r>
      <rPr>
        <b/>
      </rPr>
      <t>resultant wave</t>
    </r>
  </si>
  <si>
    <r>
      <rPr>
        <b/>
        <i/>
      </rPr>
      <t>Constructive</t>
    </r>
    <r>
      <rPr>
        <b/>
      </rPr>
      <t xml:space="preserve"> interference</t>
    </r>
  </si>
  <si>
    <r>
      <rPr/>
      <t xml:space="preserve">occurs when two waves are </t>
    </r>
    <r>
      <rPr>
        <i/>
      </rPr>
      <t>perfectly</t>
    </r>
    <r>
      <rPr/>
      <t xml:space="preserve"> </t>
    </r>
    <r>
      <rPr>
        <b/>
      </rPr>
      <t>in phase</t>
    </r>
    <r>
      <rPr/>
      <t xml:space="preserve"> with each other. Then, the amplitude of the </t>
    </r>
    <r>
      <rPr>
        <b/>
      </rPr>
      <t>resultant wave</t>
    </r>
    <r>
      <rPr/>
      <t xml:space="preserve"> is equal to the SUM of the </t>
    </r>
    <r>
      <rPr>
        <b/>
      </rPr>
      <t>amplitudes</t>
    </r>
    <r>
      <rPr/>
      <t xml:space="preserve"> of the two interfering waves.</t>
    </r>
  </si>
  <si>
    <t>• maxima (bright fringe) on Young's Double Slit setup</t>
  </si>
  <si>
    <r>
      <rPr>
        <b/>
        <i/>
      </rPr>
      <t>Destructive</t>
    </r>
    <r>
      <rPr>
        <b/>
      </rPr>
      <t xml:space="preserve"> interference</t>
    </r>
  </si>
  <si>
    <r>
      <rPr/>
      <t xml:space="preserve">occurs when two waves are </t>
    </r>
    <r>
      <rPr>
        <i/>
      </rPr>
      <t>perfectly</t>
    </r>
    <r>
      <rPr/>
      <t xml:space="preserve"> </t>
    </r>
    <r>
      <rPr>
        <b/>
      </rPr>
      <t>out of phase</t>
    </r>
    <r>
      <rPr/>
      <t xml:space="preserve"> with each other. Then, the amplitude of the </t>
    </r>
    <r>
      <rPr>
        <b/>
      </rPr>
      <t>resultant wave</t>
    </r>
    <r>
      <rPr/>
      <t xml:space="preserve"> is equal to the DIFFERENCE in </t>
    </r>
    <r>
      <rPr>
        <b/>
      </rPr>
      <t>amplitude</t>
    </r>
    <r>
      <rPr/>
      <t xml:space="preserve"> between the two interfering waves.</t>
    </r>
  </si>
  <si>
    <t>• minima (dark fringes) on Young's Doublt Slit setup</t>
  </si>
  <si>
    <r>
      <rPr>
        <i/>
        <sz val="9.0"/>
      </rPr>
      <t xml:space="preserve">Noise-cancelling headphones operate on the </t>
    </r>
    <r>
      <rPr>
        <b/>
        <i/>
        <sz val="9.0"/>
      </rPr>
      <t xml:space="preserve">principle of superposition. </t>
    </r>
    <r>
      <rPr>
        <i/>
        <sz val="9.0"/>
      </rPr>
      <t>They do not simply muffle sound, but actually capture the environmental noise and, using computer technology, produce a sound wave that is almost perfectly OUT of phase. The combination of the two waves inside the headset results in a destructive interference, thereby canceling–or nearly canceling–the ambient noise.</t>
    </r>
  </si>
  <si>
    <r>
      <rPr>
        <b/>
        <i/>
      </rPr>
      <t xml:space="preserve">partially
</t>
    </r>
    <r>
      <rPr>
        <b/>
        <i val="0"/>
      </rPr>
      <t>constructive / desctructive interference</t>
    </r>
  </si>
  <si>
    <r>
      <rPr/>
      <t xml:space="preserve">occurs when two waves are </t>
    </r>
    <r>
      <rPr>
        <i/>
      </rPr>
      <t xml:space="preserve">not quite </t>
    </r>
    <r>
      <rPr/>
      <t xml:space="preserve">perfectly in or out of phase with each other. Then, the displacement of the </t>
    </r>
    <r>
      <rPr>
        <b/>
      </rPr>
      <t>resultant wave</t>
    </r>
    <r>
      <rPr/>
      <t xml:space="preserve"> is equal to the SUM of the displacements of the two interfering waves</t>
    </r>
  </si>
  <si>
    <t>Traveling Waves</t>
  </si>
  <si>
    <t>are waves have continously shifting points of maximum and minimum displacement</t>
  </si>
  <si>
    <r>
      <rPr/>
      <t xml:space="preserve">are waves that are produced by the </t>
    </r>
    <r>
      <rPr>
        <b/>
      </rPr>
      <t>constructive</t>
    </r>
    <r>
      <rPr/>
      <t xml:space="preserve"> and </t>
    </r>
    <r>
      <rPr>
        <b/>
      </rPr>
      <t>destructive</t>
    </r>
    <r>
      <rPr/>
      <t xml:space="preserve"> interference of two waves of the same frequency traveling in opposite directions in the same space.</t>
    </r>
  </si>
  <si>
    <t>nodes</t>
  </si>
  <si>
    <t>are points in a standing wave where there is NO oscillation;  the CLOSED end of a pipe is always a node, and the ends of a string are also always nodes</t>
  </si>
  <si>
    <t>• the closed ends of a pipe
• the ends of s string</t>
  </si>
  <si>
    <t>antinodes</t>
  </si>
  <si>
    <t>are points in a standing wave of MAXIMUM oscillation;  the OPEN end of a pipe is always an antinode</t>
  </si>
  <si>
    <t>• the open ends of a pipe</t>
  </si>
  <si>
    <r>
      <rPr/>
      <t xml:space="preserve">is the increase in amplitude that occurs when a periodic force is applied AT THE </t>
    </r>
    <r>
      <rPr>
        <b/>
      </rPr>
      <t>natural (resonant) frequency</t>
    </r>
    <r>
      <rPr/>
      <t>. This natural frequency of an object is an intrinsic property of the object that can only be altered by changing the size or composition of the object (as as changing the size of a wine glass or changing how much water in filled in the wine glass)</t>
    </r>
  </si>
  <si>
    <r>
      <rPr>
        <i/>
      </rPr>
      <t xml:space="preserve">If a periodically varying force is applied to a system, then the system will be driven at a frequency equal to the frequency of force. This is known as </t>
    </r>
    <r>
      <rPr>
        <b/>
        <i/>
      </rPr>
      <t>forced oscillation</t>
    </r>
    <r>
      <rPr>
        <i/>
      </rPr>
      <t xml:space="preserve">. This can easily be demonstrated by a child on a swing being pushed by a parent. If the parent pushes the child at a frequency </t>
    </r>
    <r>
      <rPr>
        <i/>
      </rPr>
      <t>nearly equal to the frequency at which the child swings back toward the parent</t>
    </r>
    <r>
      <rPr>
        <i/>
      </rPr>
      <t xml:space="preserve">, then the arc of the swinging child will become larger and larger:  the amplitude increases because the </t>
    </r>
    <r>
      <rPr>
        <b/>
        <i/>
      </rPr>
      <t>force frequency</t>
    </r>
    <r>
      <rPr>
        <i/>
      </rPr>
      <t xml:space="preserve"> is nearly identical to the swing's </t>
    </r>
    <r>
      <rPr>
        <b/>
        <i/>
      </rPr>
      <t>natural frequency</t>
    </r>
    <r>
      <rPr>
        <i/>
      </rPr>
      <t>.</t>
    </r>
  </si>
  <si>
    <r>
      <rPr>
        <b/>
      </rPr>
      <t xml:space="preserve">Damping
</t>
    </r>
    <r>
      <rPr>
        <b val="0"/>
        <i/>
      </rPr>
      <t xml:space="preserve">(also called </t>
    </r>
    <r>
      <rPr>
        <b/>
        <i/>
      </rPr>
      <t>Attenuation</t>
    </r>
    <r>
      <rPr>
        <b val="0"/>
        <i/>
      </rPr>
      <t>)</t>
    </r>
  </si>
  <si>
    <r>
      <rPr/>
      <t xml:space="preserve">is a decrease in AMPLITUDE of a wave caused by an applied or </t>
    </r>
    <r>
      <rPr>
        <b/>
      </rPr>
      <t>nonconservative force</t>
    </r>
    <r>
      <rPr/>
      <t xml:space="preserve">, such as friction, air resistance, and viscous drag.
</t>
    </r>
    <r>
      <rPr>
        <i/>
      </rPr>
      <t>note that damping has NO effect on the frequency (such as pitch of a sound), only the amplitude (loudness).</t>
    </r>
  </si>
  <si>
    <r>
      <rPr>
        <i/>
        <sz val="9.0"/>
      </rPr>
      <t xml:space="preserve">Because no system is completely frictionless, there is always some </t>
    </r>
    <r>
      <rPr>
        <b/>
        <i/>
        <sz val="9.0"/>
      </rPr>
      <t>damping</t>
    </r>
    <r>
      <rPr>
        <i/>
        <sz val="9.0"/>
      </rPr>
      <t xml:space="preserve">, which results in a finite amplitude of oscillation. If the oscillating system were frictionless, then the periodically varying force would continually add energy to the sytem, and the amplitude would increase to infinity, which doesn't happen in real life. </t>
    </r>
    <r>
      <rPr>
        <b/>
        <i/>
        <sz val="9.0"/>
      </rPr>
      <t>Attenuation</t>
    </r>
    <r>
      <rPr>
        <i/>
        <sz val="9.0"/>
      </rPr>
      <t xml:space="preserve"> partially accounts for why sound waves are less intense if you stand farther away from a speaker.</t>
    </r>
  </si>
  <si>
    <r>
      <rPr/>
      <t xml:space="preserve">is produced by the mechanical disturbance of a material that creates an oscillation of the molecules in the material. The </t>
    </r>
    <r>
      <rPr>
        <b/>
      </rPr>
      <t>speed of sound</t>
    </r>
    <r>
      <rPr/>
      <t xml:space="preserve"> is given by the following equation, </t>
    </r>
    <r>
      <rPr>
        <i/>
      </rPr>
      <t xml:space="preserve">where </t>
    </r>
    <r>
      <rPr>
        <b/>
        <i/>
      </rPr>
      <t>v</t>
    </r>
    <r>
      <rPr>
        <i/>
      </rPr>
      <t xml:space="preserve"> is the speed of sound, </t>
    </r>
    <r>
      <rPr>
        <b/>
        <i/>
      </rPr>
      <t>B</t>
    </r>
    <r>
      <rPr>
        <i/>
      </rPr>
      <t xml:space="preserve"> is the </t>
    </r>
    <r>
      <rPr>
        <b/>
        <i/>
      </rPr>
      <t>bulk modulus</t>
    </r>
    <r>
      <rPr>
        <i/>
      </rPr>
      <t xml:space="preserve"> (a measure of the medium's </t>
    </r>
    <r>
      <rPr>
        <b/>
        <i/>
      </rPr>
      <t>resistance to compression</t>
    </r>
    <r>
      <rPr>
        <i/>
      </rPr>
      <t xml:space="preserve">; B increases from gas to liquid to solid), and </t>
    </r>
    <r>
      <rPr>
        <b/>
        <i/>
      </rPr>
      <t xml:space="preserve">ρ </t>
    </r>
    <r>
      <rPr>
        <i/>
      </rPr>
      <t>is the density of the medium</t>
    </r>
    <r>
      <rPr/>
      <t xml:space="preserve">
Sound propagates through </t>
    </r>
    <r>
      <rPr>
        <i/>
      </rPr>
      <t>all</t>
    </r>
    <r>
      <rPr/>
      <t xml:space="preserve"> forms of matter as long as there are molecules </t>
    </r>
    <r>
      <rPr>
        <i/>
      </rPr>
      <t>(this is why sound cannot travel in a vacuum; there are no surrounding air molecules in a vacuum)</t>
    </r>
    <r>
      <rPr/>
      <t xml:space="preserve">:
</t>
    </r>
    <r>
      <rPr>
        <u/>
      </rPr>
      <t>•  sound propagates FASTEST through solids, followed by liquids, and slowest through gases.
•  within a medium, as density increases, the speed of sound decreases.</t>
    </r>
  </si>
  <si>
    <r>
      <rPr>
        <rFont val="Times New Roman"/>
        <b/>
        <i/>
        <sz val="24.0"/>
      </rPr>
      <t>v</t>
    </r>
    <r>
      <rPr>
        <rFont val="Times New Roman"/>
        <i/>
        <sz val="24.0"/>
      </rPr>
      <t xml:space="preserve"> </t>
    </r>
    <r>
      <rPr>
        <rFont val="Times New Roman"/>
        <i/>
        <sz val="11.0"/>
      </rPr>
      <t>sound</t>
    </r>
    <r>
      <rPr>
        <rFont val="Times New Roman"/>
        <i/>
        <sz val="24.0"/>
      </rPr>
      <t xml:space="preserve">  =  √(</t>
    </r>
    <r>
      <rPr>
        <rFont val="Times New Roman"/>
        <b/>
        <i/>
        <sz val="24.0"/>
      </rPr>
      <t xml:space="preserve">B </t>
    </r>
    <r>
      <rPr>
        <rFont val="Times New Roman"/>
        <i/>
        <sz val="24.0"/>
      </rPr>
      <t>/ ρ)</t>
    </r>
  </si>
  <si>
    <r>
      <rPr>
        <i/>
        <sz val="9.0"/>
      </rPr>
      <t xml:space="preserve">Sound travels faster through human bone than it does through air because bone is more resistant to compression and has a higher value of </t>
    </r>
    <r>
      <rPr>
        <b/>
        <i/>
        <sz val="9.0"/>
      </rPr>
      <t>B</t>
    </r>
    <r>
      <rPr>
        <i/>
        <sz val="9.0"/>
      </rPr>
      <t>.
Sound travels faster through hollow wood than it does through dense wood, because ρ and the speed of sound are inversely related.</t>
    </r>
  </si>
  <si>
    <t>https://www.youtube.com/watch?v=yF4cvbAYjwI&amp;index=130&amp;list=PL1O_shUH1zgVfrG2lDsMWuicLdsxm-Dzz</t>
  </si>
  <si>
    <t>Frequency and Pitch</t>
  </si>
  <si>
    <t>pitch</t>
  </si>
  <si>
    <t>is directly related to a sound wave's frequency:  Lower-frequency sounds have lower pitch, and higher-frequency sounds have higher pitch.</t>
  </si>
  <si>
    <t>Dog whistles and medical ultrasound machines can emit extremely high frequencies, and thus have extremely high pitches (even so high that is above the normal range of human hearing)</t>
  </si>
  <si>
    <r>
      <rPr/>
      <t>describes the difference between the ACTUAL frequency (ƒ</t>
    </r>
    <r>
      <rPr>
        <sz val="6.0"/>
      </rPr>
      <t xml:space="preserve">0 </t>
    </r>
    <r>
      <rPr/>
      <t>or ƒ) of a sound and its PERCEIVED frequency (ƒ') when the source of the sound (v</t>
    </r>
    <r>
      <rPr>
        <sz val="5.0"/>
      </rPr>
      <t>s</t>
    </r>
    <r>
      <rPr/>
      <t>) and the sound's detector (v</t>
    </r>
    <r>
      <rPr>
        <sz val="6.0"/>
      </rPr>
      <t>0</t>
    </r>
    <r>
      <rPr/>
      <t xml:space="preserve">) are moving relative to one another.
</t>
    </r>
    <r>
      <rPr>
        <b/>
      </rPr>
      <t xml:space="preserve">Note the unusual signs in the equation.  If memorized in </t>
    </r>
    <r>
      <rPr>
        <b/>
        <i/>
      </rPr>
      <t>this</t>
    </r>
    <r>
      <rPr>
        <b/>
      </rPr>
      <t xml:space="preserve"> form:
</t>
    </r>
    <r>
      <rPr/>
      <t xml:space="preserve">•  the UPPER sign should be used when the detector or source is moving TOWARD the other object.
•  the LOWER sign should be used when the detector or source is moving AWAY from the other object.
</t>
    </r>
    <r>
      <rPr>
        <b/>
      </rPr>
      <t xml:space="preserve">Based on the sign convention above, then mathematically:
</t>
    </r>
    <r>
      <rPr/>
      <t xml:space="preserve">•  The perceived frequency </t>
    </r>
    <r>
      <rPr>
        <b/>
      </rPr>
      <t>ƒ'</t>
    </r>
    <r>
      <rPr/>
      <t xml:space="preserve"> will be HIGHER than the actual frequency </t>
    </r>
    <r>
      <rPr>
        <b/>
      </rPr>
      <t>ƒ</t>
    </r>
    <r>
      <rPr/>
      <t xml:space="preserve"> when the source and detector are moving TOWARD each other.
•  The perceived frequency </t>
    </r>
    <r>
      <rPr>
        <b/>
      </rPr>
      <t>ƒ'</t>
    </r>
    <r>
      <rPr/>
      <t xml:space="preserve"> will be LOWER than the actual frequency </t>
    </r>
    <r>
      <rPr>
        <b/>
      </rPr>
      <t>ƒ</t>
    </r>
    <r>
      <rPr/>
      <t xml:space="preserve"> when the source and detector are moving AWAY from each other.
•  The perceived frequency </t>
    </r>
    <r>
      <rPr>
        <b/>
      </rPr>
      <t>ƒ'</t>
    </r>
    <r>
      <rPr/>
      <t xml:space="preserve"> can be higher, lower, or equal to the actual frequency </t>
    </r>
    <r>
      <rPr>
        <b/>
      </rPr>
      <t>ƒ</t>
    </r>
    <r>
      <rPr/>
      <t xml:space="preserve"> when two objects are moving in the same direction, depending on their relative speeds </t>
    </r>
    <r>
      <rPr>
        <b/>
      </rPr>
      <t>v</t>
    </r>
    <r>
      <rPr>
        <b/>
        <sz val="6.0"/>
      </rPr>
      <t>s</t>
    </r>
    <r>
      <rPr/>
      <t xml:space="preserve"> and </t>
    </r>
    <r>
      <rPr>
        <b/>
      </rPr>
      <t>v</t>
    </r>
    <r>
      <rPr>
        <b/>
        <sz val="6.0"/>
      </rPr>
      <t>0</t>
    </r>
    <r>
      <rPr/>
      <t>.</t>
    </r>
  </si>
  <si>
    <r>
      <rPr>
        <i/>
        <sz val="9.0"/>
      </rPr>
      <t xml:space="preserve">The sign convention in the Dopper Equation in this form can be memorized via the following mnemonic:
•  </t>
    </r>
    <r>
      <rPr>
        <b/>
        <i/>
        <sz val="9.0"/>
      </rPr>
      <t>T</t>
    </r>
    <r>
      <rPr>
        <i/>
        <sz val="9.0"/>
      </rPr>
      <t>op sign for "</t>
    </r>
    <r>
      <rPr>
        <b/>
        <i/>
        <sz val="9.0"/>
      </rPr>
      <t>T</t>
    </r>
    <r>
      <rPr>
        <i/>
        <sz val="9.0"/>
      </rPr>
      <t xml:space="preserve">oward"
•  bottom sign for "away"
For example, imagine a situation where you're driving down the street and hear an ambulance approaching from behind. In this scenario, YOU are the detector and the ambulance's loud siren is the sound source. At this time, you would say that you are driving AWAY from the ambulance; even though the ambulance is moving faster and getting closer to you, the direction in which you are driving is still AWAY from the ambulance. By this logic, the bottom sign (–) should be used in the numerator, which relates to the detector. The driving of the ambulance, on the other hand, would say that HE is driving TOWARD you. By this logic, the top sign (–) should be used in the denominator, which relates to the source. Therefore, in the case, the Doppler effect equation would have </t>
    </r>
    <r>
      <rPr>
        <b/>
        <i/>
        <sz val="9.0"/>
      </rPr>
      <t>v – v</t>
    </r>
    <r>
      <rPr>
        <b/>
        <i/>
        <sz val="6.0"/>
      </rPr>
      <t>0</t>
    </r>
    <r>
      <rPr>
        <b/>
        <i/>
        <sz val="9.0"/>
      </rPr>
      <t xml:space="preserve"> </t>
    </r>
    <r>
      <rPr>
        <i/>
        <sz val="9.0"/>
      </rPr>
      <t xml:space="preserve">in the numerator and </t>
    </r>
    <r>
      <rPr>
        <b/>
        <i/>
        <sz val="9.0"/>
      </rPr>
      <t>v – v</t>
    </r>
    <r>
      <rPr>
        <b/>
        <i/>
        <sz val="6.0"/>
      </rPr>
      <t>s</t>
    </r>
    <r>
      <rPr>
        <i/>
        <sz val="9.0"/>
      </rPr>
      <t xml:space="preserve"> in the denominator... and because </t>
    </r>
    <r>
      <rPr>
        <b/>
        <i/>
        <sz val="9.0"/>
      </rPr>
      <t>v</t>
    </r>
    <r>
      <rPr>
        <b/>
        <i/>
        <sz val="6.0"/>
      </rPr>
      <t>s</t>
    </r>
    <r>
      <rPr>
        <i/>
        <sz val="9.0"/>
      </rPr>
      <t xml:space="preserve"> &gt; </t>
    </r>
    <r>
      <rPr>
        <b/>
        <i/>
        <sz val="9.0"/>
      </rPr>
      <t>v</t>
    </r>
    <r>
      <rPr>
        <b/>
        <i/>
        <sz val="6.0"/>
      </rPr>
      <t>0</t>
    </r>
    <r>
      <rPr>
        <i/>
        <sz val="9.0"/>
      </rPr>
      <t xml:space="preserve"> (since the ambulance is driving faster than you), this mathematically results in </t>
    </r>
    <r>
      <rPr>
        <b/>
        <i/>
        <sz val="9.0"/>
      </rPr>
      <t>ƒ' &gt; ƒ</t>
    </r>
    <r>
      <rPr>
        <i/>
        <sz val="9.0"/>
      </rPr>
      <t>. Since ƒ' is higher, this explains the phenomenon why ambulance sirens seems to increase in pitch as the ambulance drives closer to you on the street.</t>
    </r>
  </si>
  <si>
    <t>Shock Waves</t>
  </si>
  <si>
    <r>
      <rPr>
        <b/>
      </rPr>
      <t xml:space="preserve">shock waves
</t>
    </r>
    <r>
      <rPr>
        <b val="0"/>
        <i/>
      </rPr>
      <t xml:space="preserve">(also called </t>
    </r>
    <r>
      <rPr>
        <b/>
        <i/>
      </rPr>
      <t>sonic booms</t>
    </r>
    <r>
      <rPr>
        <b val="0"/>
        <i/>
      </rPr>
      <t>)</t>
    </r>
  </si>
  <si>
    <r>
      <rPr/>
      <t xml:space="preserve">can occur when the source of the sound is moving AT or ABOVE the speed of sound (343 m/s in air). Shock waves can cause physical disturbances as it passes through other objects, such as with a shock wave caused by an explosion that radiates through a forest, causing the trees to shake.
</t>
    </r>
    <r>
      <rPr>
        <b/>
      </rPr>
      <t>Sonic</t>
    </r>
    <r>
      <rPr/>
      <t xml:space="preserve"> </t>
    </r>
    <r>
      <rPr>
        <b/>
      </rPr>
      <t>boom</t>
    </r>
    <r>
      <rPr/>
      <t xml:space="preserve"> refers to when a passing shock wave creates a very high pressure followed by a very low pressure.</t>
    </r>
  </si>
  <si>
    <r>
      <rPr>
        <i/>
        <sz val="9.0"/>
      </rPr>
      <t xml:space="preserve">explosions, fighter jets, </t>
    </r>
    <r>
      <rPr>
        <b/>
        <i/>
        <sz val="9.0"/>
      </rPr>
      <t>Mach 1</t>
    </r>
  </si>
  <si>
    <t>Intensity and Loudness of Sound</t>
  </si>
  <si>
    <r>
      <rPr>
        <b/>
      </rPr>
      <t xml:space="preserve">Intensity </t>
    </r>
    <r>
      <rPr>
        <b val="0"/>
        <i/>
      </rPr>
      <t>(</t>
    </r>
    <r>
      <rPr>
        <rFont val="Times New Roman"/>
        <b/>
        <i/>
        <sz val="18.0"/>
      </rPr>
      <t>I</t>
    </r>
    <r>
      <rPr>
        <b val="0"/>
        <i/>
      </rPr>
      <t xml:space="preserve">) 
</t>
    </r>
    <r>
      <rPr>
        <b/>
      </rPr>
      <t>of a sound wave</t>
    </r>
  </si>
  <si>
    <r>
      <rPr/>
      <t xml:space="preserve">is the average rate of energy transfer (aka, </t>
    </r>
    <r>
      <rPr>
        <b/>
      </rPr>
      <t>Power</t>
    </r>
    <r>
      <rPr/>
      <t xml:space="preserve">) per </t>
    </r>
    <r>
      <rPr>
        <b/>
      </rPr>
      <t>Area</t>
    </r>
    <r>
      <rPr/>
      <t xml:space="preserve"> across a surface that is perpendicular to the wave. In other words, intensity is the power transported per unit area. The SI units of intensity are therefore Watts per square meter (W/m^2). Intensity is calculated by the following equation, </t>
    </r>
    <r>
      <rPr>
        <i/>
      </rPr>
      <t xml:space="preserve">where </t>
    </r>
    <r>
      <rPr>
        <b/>
        <i/>
      </rPr>
      <t>P</t>
    </r>
    <r>
      <rPr>
        <i/>
      </rPr>
      <t xml:space="preserve"> is the power and </t>
    </r>
    <r>
      <rPr>
        <b/>
        <i/>
      </rPr>
      <t>A</t>
    </r>
    <r>
      <rPr>
        <i/>
      </rPr>
      <t xml:space="preserve"> is the area</t>
    </r>
    <r>
      <rPr/>
      <t xml:space="preserve"> of a surface perpendicular to the wave </t>
    </r>
    <r>
      <rPr>
        <i/>
      </rPr>
      <t xml:space="preserve">(e.g. in the case of a spherical sound wave, A = 4πr^2)
</t>
    </r>
    <r>
      <rPr/>
      <t xml:space="preserve">This equation explains why sound waves are less intense as you are farther from a speaker. If you think of sound waves as propgating radially outward from a sound source in a spherical fashion... the farther a sound wave travels, then the larger the total surface area of this sphere. Thus, from the equation, I = P/A, the farther you stand from a speaker, the higher the value of A is, and thus the smaller the value of Intensity is. In other words, the energy transfer of the sound wave is dispersed over a greater area. (the other factor that explains why sound is less intense the farther you are is because of the phenomenon of </t>
    </r>
    <r>
      <rPr>
        <b/>
      </rPr>
      <t>attentuation</t>
    </r>
    <r>
      <rPr/>
      <t>, where the energy is dissipated in the air through nonconservatice forces).</t>
    </r>
  </si>
  <si>
    <r>
      <rPr>
        <rFont val="Times New Roman"/>
        <b/>
        <i/>
        <sz val="36.0"/>
      </rPr>
      <t>I</t>
    </r>
    <r>
      <rPr>
        <rFont val="Times New Roman"/>
        <i/>
        <sz val="36.0"/>
      </rPr>
      <t xml:space="preserve"> = P / A</t>
    </r>
  </si>
  <si>
    <t>https://www.youtube.com/watch?v=_p-WyPg1sbU&amp;index=131&amp;list=PL1O_shUH1zgVfrG2lDsMWuicLdsxm-Dzz
https://www.youtube.com/watch?v=46V8qqVRirk&amp;list=PL1O_shUH1zgVfrG2lDsMWuicLdsxm-Dzz&amp;index=132</t>
  </si>
  <si>
    <t>• amplitude
• loudness of a sound wave
• sound level equation</t>
  </si>
  <si>
    <r>
      <rPr>
        <b/>
      </rPr>
      <t>threshold of human hearing (</t>
    </r>
    <r>
      <rPr>
        <rFont val="Times New Roman"/>
        <b/>
        <i/>
        <sz val="18.0"/>
      </rPr>
      <t>I</t>
    </r>
    <r>
      <rPr>
        <rFont val="Times New Roman"/>
        <b/>
        <i/>
      </rPr>
      <t>0</t>
    </r>
    <r>
      <rPr>
        <b val="0"/>
      </rPr>
      <t xml:space="preserve">)
</t>
    </r>
    <r>
      <rPr>
        <b val="0"/>
        <i/>
      </rPr>
      <t xml:space="preserve">(also called </t>
    </r>
    <r>
      <rPr>
        <b/>
        <i/>
      </rPr>
      <t>reference intensity</t>
    </r>
    <r>
      <rPr>
        <b val="0"/>
        <i/>
      </rPr>
      <t>)</t>
    </r>
  </si>
  <si>
    <r>
      <rPr/>
      <t xml:space="preserve">the softest sound that the average human ear can hear has an intensity equal to about </t>
    </r>
    <r>
      <rPr>
        <rFont val="Times New Roman"/>
        <b/>
        <sz val="18.0"/>
      </rPr>
      <t>1 e-12</t>
    </r>
    <r>
      <rPr>
        <b/>
      </rPr>
      <t xml:space="preserve">    </t>
    </r>
    <r>
      <rPr/>
      <t>W/m^2.</t>
    </r>
  </si>
  <si>
    <t>• "reference intensity" for the sound level equation</t>
  </si>
  <si>
    <r>
      <rPr>
        <b/>
      </rPr>
      <t xml:space="preserve">Sound level </t>
    </r>
    <r>
      <rPr>
        <b val="0"/>
      </rPr>
      <t>(</t>
    </r>
    <r>
      <rPr>
        <b val="0"/>
        <i/>
        <sz val="18.0"/>
      </rPr>
      <t>β</t>
    </r>
    <r>
      <rPr>
        <b val="0"/>
      </rPr>
      <t>)</t>
    </r>
  </si>
  <si>
    <r>
      <rPr/>
      <t>is the loudness or volume of a sound, and is related to the sound's intensity by the following equation,</t>
    </r>
    <r>
      <rPr>
        <i/>
      </rPr>
      <t xml:space="preserve"> where </t>
    </r>
    <r>
      <rPr>
        <b/>
        <i/>
      </rPr>
      <t xml:space="preserve">I </t>
    </r>
    <r>
      <rPr>
        <i/>
      </rPr>
      <t xml:space="preserve">is the intensity of the sound wave and </t>
    </r>
    <r>
      <rPr>
        <b/>
        <i/>
      </rPr>
      <t>I</t>
    </r>
    <r>
      <rPr>
        <b/>
        <i/>
        <sz val="6.0"/>
      </rPr>
      <t>0</t>
    </r>
    <r>
      <rPr/>
      <t xml:space="preserve"> is the threshold of human hearing (1e -12 W/m^2), which is used as a reference intensity. The units for sound level is the decibel (dB).
</t>
    </r>
    <r>
      <rPr>
        <i/>
      </rPr>
      <t xml:space="preserve">when the intensity of sound is changed by some factor, you can calculate the "new" change in sound level by using the equation:
</t>
    </r>
    <r>
      <rPr>
        <b/>
        <color rgb="FF0000FF"/>
      </rPr>
      <t xml:space="preserve">β </t>
    </r>
    <r>
      <rPr>
        <b/>
        <color rgb="FF0000FF"/>
        <sz val="6.0"/>
      </rPr>
      <t>final</t>
    </r>
    <r>
      <rPr>
        <b/>
        <color rgb="FF0000FF"/>
      </rPr>
      <t xml:space="preserve"> = β </t>
    </r>
    <r>
      <rPr>
        <b/>
        <color rgb="FF0000FF"/>
        <sz val="6.0"/>
      </rPr>
      <t>initial</t>
    </r>
    <r>
      <rPr>
        <b/>
        <color rgb="FF0000FF"/>
      </rPr>
      <t xml:space="preserve">  +  10 log (I </t>
    </r>
    <r>
      <rPr>
        <b/>
        <color rgb="FF0000FF"/>
        <sz val="6.0"/>
      </rPr>
      <t>final</t>
    </r>
    <r>
      <rPr>
        <b/>
        <color rgb="FF0000FF"/>
      </rPr>
      <t xml:space="preserve"> / I </t>
    </r>
    <r>
      <rPr>
        <b/>
        <color rgb="FF0000FF"/>
        <sz val="6.0"/>
      </rPr>
      <t>initilal</t>
    </r>
    <r>
      <rPr>
        <b/>
        <color rgb="FF0000FF"/>
      </rPr>
      <t xml:space="preserve">)  
</t>
    </r>
    <r>
      <rPr>
        <i/>
      </rPr>
      <t xml:space="preserve">*  where I </t>
    </r>
    <r>
      <rPr>
        <i/>
        <sz val="6.0"/>
      </rPr>
      <t>final</t>
    </r>
    <r>
      <rPr>
        <i/>
      </rPr>
      <t xml:space="preserve"> / I </t>
    </r>
    <r>
      <rPr>
        <i/>
        <sz val="6.0"/>
      </rPr>
      <t>initial</t>
    </r>
    <r>
      <rPr>
        <i/>
      </rPr>
      <t xml:space="preserve"> is the ratio of the final intensity to the initial intensity.
note that an increase of 10 dB is an increase in intensity by a FACTOR of 10, </t>
    </r>
    <r>
      <rPr>
        <b/>
        <i/>
      </rPr>
      <t>due to the fact that decibels is in a LOGARITHMIC scale</t>
    </r>
    <r>
      <rPr>
        <i/>
      </rPr>
      <t>. For example, an increase of 20 dB is an increase in intensity by a factor of 100 because 10*log(100) = 10*2 = 20</t>
    </r>
  </si>
  <si>
    <r>
      <rPr>
        <rFont val="&quot;Times New Roman&quot;"/>
        <i/>
        <color rgb="FF222222"/>
        <sz val="28.0"/>
      </rPr>
      <t>β</t>
    </r>
    <r>
      <rPr>
        <rFont val="&quot;Times New Roman&quot;"/>
        <i/>
        <color rgb="FF222222"/>
        <sz val="24.0"/>
      </rPr>
      <t xml:space="preserve"> = 10 log (</t>
    </r>
    <r>
      <rPr>
        <rFont val="&quot;Times New Roman&quot;"/>
        <i/>
        <color rgb="FF222222"/>
        <sz val="20.0"/>
      </rPr>
      <t>I / I</t>
    </r>
    <r>
      <rPr>
        <rFont val="&quot;Times New Roman&quot;"/>
        <i/>
        <color rgb="FF222222"/>
        <sz val="11.0"/>
      </rPr>
      <t>0</t>
    </r>
    <r>
      <rPr>
        <rFont val="&quot;Times New Roman&quot;"/>
        <i/>
        <color rgb="FF222222"/>
        <sz val="24.0"/>
      </rPr>
      <t>)</t>
    </r>
  </si>
  <si>
    <r>
      <rPr>
        <rFont val="Times New Roman"/>
        <b val="0"/>
        <sz val="27.0"/>
      </rPr>
      <t>λ</t>
    </r>
    <r>
      <rPr>
        <b/>
      </rPr>
      <t xml:space="preserve"> of a standing wave
for </t>
    </r>
    <r>
      <rPr>
        <b/>
        <sz val="10.0"/>
      </rPr>
      <t>STRINGS</t>
    </r>
    <r>
      <rPr>
        <b/>
      </rPr>
      <t xml:space="preserve"> </t>
    </r>
    <r>
      <rPr>
        <b val="0"/>
      </rPr>
      <t>fixed at both ends</t>
    </r>
  </si>
  <si>
    <r>
      <rPr/>
      <t xml:space="preserve">Since the ends of a string fixed at both ends are always nodes, </t>
    </r>
    <r>
      <rPr>
        <b/>
      </rPr>
      <t>the length of the string is equal to some multiple of HALF-wavelengths</t>
    </r>
    <r>
      <rPr/>
      <t xml:space="preserve">. As such, the wavelength for standing waves on these types of strings can be calculated via the following equation, </t>
    </r>
    <r>
      <rPr>
        <i/>
      </rPr>
      <t xml:space="preserve">where </t>
    </r>
    <r>
      <rPr>
        <b/>
        <i/>
      </rPr>
      <t xml:space="preserve">λ </t>
    </r>
    <r>
      <rPr>
        <i/>
      </rPr>
      <t xml:space="preserve">is the wavelength, </t>
    </r>
    <r>
      <rPr>
        <b/>
        <i/>
      </rPr>
      <t xml:space="preserve">L </t>
    </r>
    <r>
      <rPr>
        <i/>
      </rPr>
      <t>is the length of the string, and</t>
    </r>
    <r>
      <rPr>
        <b/>
        <i/>
      </rPr>
      <t xml:space="preserve"> n </t>
    </r>
    <r>
      <rPr>
        <i/>
      </rPr>
      <t xml:space="preserve">is a positive nonzero integer (n = 1, 2, 3, and so on) called the </t>
    </r>
    <r>
      <rPr>
        <b/>
        <i/>
      </rPr>
      <t>harmonic.</t>
    </r>
    <r>
      <rPr/>
      <t xml:space="preserve"> 
</t>
    </r>
    <r>
      <rPr>
        <b/>
      </rPr>
      <t>As a shortcut, for STRINGS attached at both ends, the number of ANTINODES present will tell you which harmonic it is.</t>
    </r>
  </si>
  <si>
    <r>
      <rPr>
        <rFont val="&quot;Times New Roman&quot;"/>
        <i/>
        <color rgb="FF222222"/>
        <sz val="36.0"/>
      </rPr>
      <t xml:space="preserve">λ = 2L / n
</t>
    </r>
    <r>
      <rPr>
        <rFont val="&quot;Times New Roman&quot;"/>
        <b/>
        <i/>
        <color rgb="FF222222"/>
        <sz val="12.0"/>
      </rPr>
      <t>where n = 1, 2, 3 ...</t>
    </r>
  </si>
  <si>
    <r>
      <rPr>
        <rFont val="Times New Roman"/>
        <b val="0"/>
        <sz val="27.0"/>
      </rPr>
      <t>λ</t>
    </r>
    <r>
      <rPr>
        <b/>
      </rPr>
      <t xml:space="preserve"> of a standing wave
for </t>
    </r>
    <r>
      <rPr>
        <b/>
        <sz val="10.0"/>
      </rPr>
      <t>OPEN</t>
    </r>
    <r>
      <rPr>
        <b/>
      </rPr>
      <t xml:space="preserve"> Pipes</t>
    </r>
  </si>
  <si>
    <r>
      <rPr/>
      <t>Since the ends of a pipe that is open on both ends are always antinodes,</t>
    </r>
    <r>
      <rPr>
        <b/>
      </rPr>
      <t xml:space="preserve"> the length of an OPEN pipe is equal to some multiple of HALF-wavelengths</t>
    </r>
    <r>
      <rPr/>
      <t xml:space="preserve">. As such, the wavelength for standing waves supported by Open pipes can be calculated via the following equation, </t>
    </r>
    <r>
      <rPr>
        <i/>
      </rPr>
      <t xml:space="preserve">where </t>
    </r>
    <r>
      <rPr>
        <b/>
        <i/>
      </rPr>
      <t xml:space="preserve">λ </t>
    </r>
    <r>
      <rPr>
        <i/>
      </rPr>
      <t xml:space="preserve">is the wavelength, </t>
    </r>
    <r>
      <rPr>
        <b/>
        <i/>
      </rPr>
      <t>L</t>
    </r>
    <r>
      <rPr>
        <i/>
      </rPr>
      <t xml:space="preserve"> is the length of the open pipe, and </t>
    </r>
    <r>
      <rPr>
        <b/>
        <i/>
      </rPr>
      <t>n</t>
    </r>
    <r>
      <rPr>
        <i/>
      </rPr>
      <t xml:space="preserve"> is a positive nonzero integer (n = 1, 2, 3, and so on) called the </t>
    </r>
    <r>
      <rPr>
        <b/>
        <i/>
      </rPr>
      <t>harmonic</t>
    </r>
    <r>
      <rPr>
        <i/>
      </rPr>
      <t xml:space="preserve">. 
</t>
    </r>
    <r>
      <rPr>
        <b/>
      </rPr>
      <t>As a shortcut, for OPEN pipes, the number of NODES present will tell you which harmonic it is.</t>
    </r>
  </si>
  <si>
    <r>
      <rPr>
        <rFont val="&quot;Times New Roman&quot;"/>
        <i/>
        <color rgb="FF222222"/>
        <sz val="36.0"/>
      </rPr>
      <t xml:space="preserve">λ = 2L / n
</t>
    </r>
    <r>
      <rPr>
        <rFont val="&quot;Times New Roman&quot;"/>
        <b/>
        <i/>
        <color rgb="FF222222"/>
        <sz val="12.0"/>
      </rPr>
      <t>where n = 1, 2, 3 ...</t>
    </r>
  </si>
  <si>
    <r>
      <rPr>
        <rFont val="Times New Roman"/>
        <b val="0"/>
        <sz val="18.0"/>
      </rPr>
      <t>λ</t>
    </r>
    <r>
      <rPr>
        <b/>
      </rPr>
      <t xml:space="preserve"> of a standing wave
for </t>
    </r>
    <r>
      <rPr>
        <b/>
        <sz val="10.0"/>
      </rPr>
      <t>CLOSED</t>
    </r>
    <r>
      <rPr>
        <b/>
      </rPr>
      <t xml:space="preserve"> Pipes</t>
    </r>
  </si>
  <si>
    <r>
      <rPr/>
      <t xml:space="preserve">In the case of a closed pipe, the closed end will always corespond to a node, and the open end will correspond to an antinode. Given the fact that in a sinusoidal wave, the distance from a node to the following antinode is ONE-QUARTER of a wavelength, </t>
    </r>
    <r>
      <rPr>
        <b/>
      </rPr>
      <t>the length of a CLOSED pipe will therefore be equal to some multiple of ONE-QUARTER wavelengths</t>
    </r>
    <r>
      <rPr/>
      <t xml:space="preserve">. However, because the closed end must always have a node and the open end must always have an antinode, </t>
    </r>
    <r>
      <rPr>
        <b/>
      </rPr>
      <t>THERE CAN ONLY BE ODD HARMONICS</t>
    </r>
    <r>
      <rPr/>
      <t xml:space="preserve">. This is because an even number of quarter-wavelengths would be an integer number of half-wavelengths–which would necessarily have either two nodes or two antinodes at the ends. As such, the wavelength for standing waves supported by Closed pipes can be calculated via the following equation, </t>
    </r>
    <r>
      <rPr>
        <i/>
      </rPr>
      <t xml:space="preserve">where </t>
    </r>
    <r>
      <rPr>
        <b/>
        <i/>
      </rPr>
      <t>λ</t>
    </r>
    <r>
      <rPr>
        <i/>
      </rPr>
      <t xml:space="preserve"> is the wavelength, </t>
    </r>
    <r>
      <rPr>
        <b/>
        <i/>
      </rPr>
      <t>L</t>
    </r>
    <r>
      <rPr>
        <i/>
      </rPr>
      <t xml:space="preserve"> is the length of the closed pipe, and </t>
    </r>
    <r>
      <rPr>
        <b/>
        <i/>
      </rPr>
      <t>n</t>
    </r>
    <r>
      <rPr>
        <i/>
      </rPr>
      <t xml:space="preserve"> is a positive ODD integer (n = 1, 3, 5, and so on) called the harmonic. 
</t>
    </r>
    <r>
      <rPr>
        <b/>
      </rPr>
      <t xml:space="preserve">Unlike strings and open pipes, one cannot simply count the number of nodes or antinodes to determine the harmonic of the wave in closed pipes. Therefore, when presented with a closed pipe, make sure to actually count the number of QUARTER-WAVELENGTHS </t>
    </r>
    <r>
      <rPr>
        <i/>
      </rPr>
      <t>(node–antinode segments)</t>
    </r>
    <r>
      <rPr>
        <b/>
      </rPr>
      <t xml:space="preserve"> contained in the pipe to determine the harmonic.</t>
    </r>
  </si>
  <si>
    <r>
      <rPr>
        <rFont val="&quot;Times New Roman&quot;"/>
        <i/>
        <color rgb="FF222222"/>
        <sz val="36.0"/>
      </rPr>
      <t xml:space="preserve">λ = 4L / n
</t>
    </r>
    <r>
      <rPr>
        <rFont val="&quot;Times New Roman&quot;"/>
        <b/>
        <i/>
        <color rgb="FF222222"/>
        <sz val="12.0"/>
      </rPr>
      <t xml:space="preserve">where n = 1, </t>
    </r>
    <r>
      <rPr>
        <rFont val="&quot;Times New Roman&quot;"/>
        <b/>
        <i/>
        <color rgb="FFFF0000"/>
        <sz val="12.0"/>
      </rPr>
      <t>3</t>
    </r>
    <r>
      <rPr>
        <rFont val="&quot;Times New Roman&quot;"/>
        <b/>
        <i/>
        <color rgb="FF222222"/>
        <sz val="12.0"/>
      </rPr>
      <t xml:space="preserve">, </t>
    </r>
    <r>
      <rPr>
        <rFont val="&quot;Times New Roman&quot;"/>
        <b/>
        <i/>
        <color rgb="FFFF0000"/>
        <sz val="12.0"/>
      </rPr>
      <t>5</t>
    </r>
    <r>
      <rPr>
        <rFont val="&quot;Times New Roman&quot;"/>
        <b/>
        <i/>
        <color rgb="FF222222"/>
        <sz val="12.0"/>
      </rPr>
      <t xml:space="preserve"> ...</t>
    </r>
  </si>
  <si>
    <t>Ultrasound</t>
  </si>
  <si>
    <r>
      <rPr/>
      <t xml:space="preserve">uses high frequency sound waves outside the range of human hearing to </t>
    </r>
    <r>
      <rPr>
        <u/>
      </rPr>
      <t>compare the relative densities of tissues in the body</t>
    </r>
    <r>
      <rPr/>
      <t xml:space="preserve"> for both imaging (diagnostic) and treatment (therapeutic) purposes. An ultrasound machine consists of a transmitter that generates a pressure gradient, which also functions as a receiver that processes the reflected sound. Note that ultrasound ultimately relies on REFLECTION; thus an interfact between two objects is necessary to visualize anything.</t>
    </r>
  </si>
  <si>
    <t>https://www.khanacademy.org/test-prep/mcat/physical-processes/sound/v/ultrasound-medical-imaging</t>
  </si>
  <si>
    <t>• Doppler Ultrasound</t>
  </si>
  <si>
    <t>Electromagnetic Spectrum</t>
  </si>
  <si>
    <t>Electromagnetic Waves</t>
  </si>
  <si>
    <r>
      <rPr/>
      <t xml:space="preserve">are TRANSVERSE waves that consist of oscillating </t>
    </r>
    <r>
      <rPr>
        <b/>
      </rPr>
      <t>electric</t>
    </r>
    <r>
      <rPr/>
      <t xml:space="preserve"> </t>
    </r>
    <r>
      <rPr>
        <b/>
      </rPr>
      <t>field</t>
    </r>
    <r>
      <rPr/>
      <t xml:space="preserve"> and </t>
    </r>
    <r>
      <rPr>
        <b/>
      </rPr>
      <t>magnetic</t>
    </r>
    <r>
      <rPr/>
      <t xml:space="preserve"> </t>
    </r>
    <r>
      <rPr>
        <b/>
      </rPr>
      <t>fields</t>
    </r>
    <r>
      <rPr/>
      <t xml:space="preserve"> that are PERPENDICULAR to each other and to the direction of propagation of the wave.</t>
    </r>
  </si>
  <si>
    <t>• gamma rays
• X-rays
• UV rays
• visible light
• infrared
• microwaves
• radio waves</t>
  </si>
  <si>
    <t>the electromagnetic spectrum</t>
  </si>
  <si>
    <r>
      <rPr/>
      <t xml:space="preserve">is the range of frequencies and wavelengths found in electromagnetic waves. The EM spectrum includes, from lowest to highest energy:
</t>
    </r>
    <r>
      <rPr>
        <b/>
      </rPr>
      <t>radio-waves, micro-waves, infrared</t>
    </r>
    <r>
      <rPr/>
      <t xml:space="preserve">, visible light, </t>
    </r>
    <r>
      <rPr>
        <b/>
      </rPr>
      <t>UV, X-rays, and Gamma-rays</t>
    </r>
    <r>
      <rPr/>
      <t>.</t>
    </r>
  </si>
  <si>
    <r>
      <rPr>
        <i/>
        <sz val="9.0"/>
      </rPr>
      <t xml:space="preserve">mnemonic to remember EM waves, from lowest to highest energy:
</t>
    </r>
    <r>
      <rPr>
        <b/>
        <i/>
        <sz val="9.0"/>
      </rPr>
      <t>R</t>
    </r>
    <r>
      <rPr>
        <i/>
        <sz val="9.0"/>
      </rPr>
      <t xml:space="preserve">eal </t>
    </r>
    <r>
      <rPr>
        <b/>
        <i/>
        <sz val="9.0"/>
      </rPr>
      <t>M</t>
    </r>
    <r>
      <rPr>
        <i/>
        <sz val="9.0"/>
      </rPr>
      <t xml:space="preserve">en </t>
    </r>
    <r>
      <rPr>
        <b/>
        <i/>
        <sz val="9.0"/>
      </rPr>
      <t>I</t>
    </r>
    <r>
      <rPr>
        <i/>
        <sz val="9.0"/>
      </rPr>
      <t xml:space="preserve">n </t>
    </r>
    <r>
      <rPr>
        <b/>
        <i/>
        <sz val="9.0"/>
      </rPr>
      <t>V</t>
    </r>
    <r>
      <rPr>
        <i/>
        <sz val="9.0"/>
      </rPr>
      <t xml:space="preserve">iolet </t>
    </r>
    <r>
      <rPr>
        <b/>
        <i/>
        <sz val="9.0"/>
      </rPr>
      <t>U</t>
    </r>
    <r>
      <rPr>
        <i/>
        <sz val="9.0"/>
      </rPr>
      <t>nderwear... e</t>
    </r>
    <r>
      <rPr>
        <b/>
        <i/>
        <sz val="9.0"/>
      </rPr>
      <t>X</t>
    </r>
    <r>
      <rPr>
        <i/>
        <sz val="9.0"/>
      </rPr>
      <t xml:space="preserve">tremely </t>
    </r>
    <r>
      <rPr>
        <b/>
        <i/>
        <sz val="9.0"/>
      </rPr>
      <t>G</t>
    </r>
    <r>
      <rPr>
        <i/>
        <sz val="9.0"/>
      </rPr>
      <t>orgeous</t>
    </r>
  </si>
  <si>
    <t>Speed of Light</t>
  </si>
  <si>
    <r>
      <rPr/>
      <t xml:space="preserve">although electromagnetic waves vary in frequency and wavelength, in a vacuum, all electromagnetic waves travel at the same speed, called the </t>
    </r>
    <r>
      <rPr>
        <b/>
      </rPr>
      <t>speed of light</t>
    </r>
    <r>
      <rPr/>
      <t xml:space="preserve">. This constant is represented by </t>
    </r>
    <r>
      <rPr>
        <b/>
        <i/>
      </rPr>
      <t>c</t>
    </r>
    <r>
      <rPr/>
      <t xml:space="preserve"> and is approximately </t>
    </r>
    <r>
      <rPr>
        <b/>
        <i/>
      </rPr>
      <t xml:space="preserve">3e8 m/s. </t>
    </r>
    <r>
      <rPr/>
      <t>For the purposes of the MCAT, electromagnetic waves also travel in air with this speed.</t>
    </r>
  </si>
  <si>
    <r>
      <rPr>
        <rFont val="Times New Roman"/>
        <i/>
        <sz val="57.0"/>
      </rPr>
      <t>c = ƒ λ</t>
    </r>
    <r>
      <rPr>
        <rFont val="Times New Roman"/>
        <i/>
        <sz val="36.0"/>
      </rPr>
      <t xml:space="preserve">
</t>
    </r>
    <r>
      <rPr>
        <rFont val="Times New Roman"/>
        <i/>
        <sz val="14.0"/>
      </rPr>
      <t>where c = 3.00 x 10^8 m/s</t>
    </r>
  </si>
  <si>
    <t>the visible spectrum</t>
  </si>
  <si>
    <t>is the only part of the electromagnetic spectrum that is perceived as light by the human eye, and it runs from approximately 400 nm (violet) to 700 nm (red)</t>
  </si>
  <si>
    <t>ROY G. BV</t>
  </si>
  <si>
    <t>blackbody</t>
  </si>
  <si>
    <r>
      <rPr/>
      <t xml:space="preserve">refers to an </t>
    </r>
    <r>
      <rPr>
        <i/>
      </rPr>
      <t>ideal</t>
    </r>
    <r>
      <rPr/>
      <t xml:space="preserve"> absorber of ALL wavelengths of light, and as a result, it would appear completely black if it were at a lower temperature than its surroundings</t>
    </r>
  </si>
  <si>
    <t>Reflection</t>
  </si>
  <si>
    <t>is the rebounding of incident light waves AT THE BOUNDARY of a medium. Light waves that are reflected are NOT absorbed into the second medium; rather, they bounce off of the boundary and travel back through the first medium.</t>
  </si>
  <si>
    <t>the Law of Reflection</t>
  </si>
  <si>
    <r>
      <rPr/>
      <t xml:space="preserve">states that the incident angle will equal the angle of reflection, as measured from the </t>
    </r>
    <r>
      <rPr>
        <b/>
      </rPr>
      <t xml:space="preserve">normal. </t>
    </r>
  </si>
  <si>
    <r>
      <rPr>
        <rFont val="&quot;Times New Roman&quot;"/>
        <i/>
        <color rgb="FF000000"/>
        <sz val="36.0"/>
      </rPr>
      <t>ϴ</t>
    </r>
    <r>
      <rPr>
        <rFont val="&quot;Times New Roman&quot;"/>
        <i/>
        <color rgb="FF000000"/>
        <sz val="24.0"/>
      </rPr>
      <t xml:space="preserve"> </t>
    </r>
    <r>
      <rPr>
        <rFont val="&quot;Times New Roman&quot;"/>
        <i/>
        <color rgb="FF000000"/>
        <sz val="9.0"/>
      </rPr>
      <t>incident</t>
    </r>
    <r>
      <rPr>
        <rFont val="&quot;Times New Roman&quot;"/>
        <i/>
        <color rgb="FF000000"/>
        <sz val="24.0"/>
      </rPr>
      <t xml:space="preserve"> = </t>
    </r>
    <r>
      <rPr>
        <rFont val="&quot;Times New Roman&quot;"/>
        <i/>
        <color rgb="FF000000"/>
        <sz val="36.0"/>
      </rPr>
      <t>ϴ</t>
    </r>
    <r>
      <rPr>
        <rFont val="&quot;Times New Roman&quot;"/>
        <i/>
        <color rgb="FF000000"/>
        <sz val="24.0"/>
      </rPr>
      <t xml:space="preserve"> </t>
    </r>
    <r>
      <rPr>
        <rFont val="&quot;Times New Roman&quot;"/>
        <i/>
        <color rgb="FF000000"/>
        <sz val="9.0"/>
      </rPr>
      <t>reflected</t>
    </r>
  </si>
  <si>
    <t>normal</t>
  </si>
  <si>
    <t>is a line drawn PERPENDICULAR to the boundary of a medium; all angles in optics are measured from this normal, NOT the surface of the medium.</t>
  </si>
  <si>
    <t>Plane Mirrors</t>
  </si>
  <si>
    <t>are flat reflective surfaces that cause neither convergence nor divergence of reflected light rays. Becuase the light does NOT converge at all, plane mirrors ALWAYS CREATE VIRTUAL, UPRIGHT IMAGES that are the same size as the object</t>
  </si>
  <si>
    <t>most of the common mirrors found in our homes</t>
  </si>
  <si>
    <t>virtual images</t>
  </si>
  <si>
    <t>Key variables in Geometrical Optics</t>
  </si>
  <si>
    <r>
      <rPr/>
      <t xml:space="preserve">for concave and convex mirrors/lenses, and they all have an associated:
</t>
    </r>
    <r>
      <rPr>
        <b/>
      </rPr>
      <t xml:space="preserve">• centers of curvature </t>
    </r>
    <r>
      <rPr>
        <b/>
        <i/>
      </rPr>
      <t xml:space="preserve">C
</t>
    </r>
    <r>
      <rPr>
        <b/>
      </rPr>
      <t xml:space="preserve">• radii of curvature </t>
    </r>
    <r>
      <rPr>
        <b/>
        <i/>
      </rPr>
      <t xml:space="preserve">r
</t>
    </r>
    <r>
      <rPr>
        <b/>
      </rPr>
      <t xml:space="preserve">• focal point </t>
    </r>
    <r>
      <rPr>
        <b/>
        <i/>
      </rPr>
      <t xml:space="preserve">F
</t>
    </r>
    <r>
      <rPr>
        <b/>
      </rPr>
      <t xml:space="preserve">• focal length </t>
    </r>
    <r>
      <rPr>
        <b/>
        <i/>
      </rPr>
      <t xml:space="preserve">ƒ
</t>
    </r>
    <r>
      <rPr>
        <b/>
      </rPr>
      <t xml:space="preserve">• distance </t>
    </r>
    <r>
      <rPr>
        <b/>
        <i/>
      </rPr>
      <t>o</t>
    </r>
    <r>
      <rPr>
        <b/>
      </rPr>
      <t xml:space="preserve"> between the object </t>
    </r>
    <r>
      <rPr>
        <b/>
        <i/>
      </rPr>
      <t>O</t>
    </r>
    <r>
      <rPr>
        <b/>
      </rPr>
      <t xml:space="preserve"> and the mirror
• distance </t>
    </r>
    <r>
      <rPr>
        <b/>
        <i/>
      </rPr>
      <t>i</t>
    </r>
    <r>
      <rPr>
        <b/>
      </rPr>
      <t xml:space="preserve"> between the image </t>
    </r>
    <r>
      <rPr>
        <b/>
        <i/>
      </rPr>
      <t>I</t>
    </r>
    <r>
      <rPr>
        <b/>
      </rPr>
      <t xml:space="preserve"> and the the mirror
</t>
    </r>
    <r>
      <rPr/>
      <t xml:space="preserve">Note that for all spherical mirrors, </t>
    </r>
    <r>
      <rPr>
        <b/>
      </rPr>
      <t>ƒ = (1/2) r</t>
    </r>
    <r>
      <rPr/>
      <t xml:space="preserve"> where the radius of curvature </t>
    </r>
    <r>
      <rPr>
        <b/>
        <i/>
      </rPr>
      <t>r</t>
    </r>
    <r>
      <rPr/>
      <t xml:space="preserve"> is the distance between </t>
    </r>
    <r>
      <rPr>
        <b/>
        <i/>
      </rPr>
      <t>C</t>
    </r>
    <r>
      <rPr/>
      <t xml:space="preserve"> and the mirror. </t>
    </r>
  </si>
  <si>
    <t>Optics Equation</t>
  </si>
  <si>
    <r>
      <rPr/>
      <t xml:space="preserve">is an equation that relates focal length </t>
    </r>
    <r>
      <rPr>
        <b/>
        <i/>
      </rPr>
      <t>ƒ</t>
    </r>
    <r>
      <rPr/>
      <t xml:space="preserve">, object distance </t>
    </r>
    <r>
      <rPr>
        <b/>
        <i/>
      </rPr>
      <t>o</t>
    </r>
    <r>
      <rPr/>
      <t xml:space="preserve">, image distance </t>
    </r>
    <r>
      <rPr>
        <b/>
        <i/>
      </rPr>
      <t>i</t>
    </r>
    <r>
      <rPr/>
      <t xml:space="preserve">, and radius of curvature </t>
    </r>
    <r>
      <rPr>
        <b/>
        <i/>
      </rPr>
      <t>r</t>
    </r>
    <r>
      <rPr/>
      <t xml:space="preserve">. </t>
    </r>
    <r>
      <rPr>
        <u/>
      </rPr>
      <t xml:space="preserve">While it is not important which units of distance are used in the equation, it is important that ALL values used have the SAME units as each other </t>
    </r>
    <r>
      <rPr>
        <i/>
        <u/>
      </rPr>
      <t>(e.g. cm and cm, or meters and meters)</t>
    </r>
    <r>
      <rPr>
        <i/>
      </rPr>
      <t>.</t>
    </r>
    <r>
      <rPr/>
      <t xml:space="preserve">
Note that in the case of a spherical MIRROR, the focal length </t>
    </r>
    <r>
      <rPr>
        <b/>
        <i/>
        <color rgb="FF0000FF"/>
      </rPr>
      <t>ƒ = (1/2) r</t>
    </r>
    <r>
      <rPr>
        <b/>
        <i/>
      </rPr>
      <t>,</t>
    </r>
    <r>
      <rPr/>
      <t xml:space="preserve"> where the radius of curvature</t>
    </r>
    <r>
      <rPr>
        <b/>
        <i/>
      </rPr>
      <t xml:space="preserve"> r</t>
    </r>
    <r>
      <rPr/>
      <t xml:space="preserve"> is the distance between the center of curvature </t>
    </r>
    <r>
      <rPr>
        <b/>
        <i/>
      </rPr>
      <t>C</t>
    </r>
    <r>
      <rPr/>
      <t xml:space="preserve"> and the mirror. </t>
    </r>
  </si>
  <si>
    <r>
      <rPr>
        <rFont val="Arial"/>
        <color rgb="FF000000"/>
        <sz val="9.0"/>
      </rPr>
      <t xml:space="preserve">Note that in the case of a spherical MIRROR, the focal length </t>
    </r>
    <r>
      <rPr>
        <rFont val="Arial"/>
        <b/>
        <color rgb="FF000000"/>
        <sz val="9.0"/>
      </rPr>
      <t>ƒ = (1/2) r,</t>
    </r>
    <r>
      <rPr>
        <rFont val="Arial"/>
        <color rgb="FF000000"/>
        <sz val="9.0"/>
      </rPr>
      <t xml:space="preserve"> where the radius of curvature r is the distance between the center of curvature C and the mirror.</t>
    </r>
  </si>
  <si>
    <r>
      <rPr>
        <b/>
      </rPr>
      <t xml:space="preserve">Magnification </t>
    </r>
    <r>
      <rPr>
        <rFont val="Times New Roman"/>
        <b val="0"/>
        <i/>
        <sz val="14.0"/>
      </rPr>
      <t>(m)</t>
    </r>
  </si>
  <si>
    <r>
      <rPr/>
      <t xml:space="preserve">is a dimensionless value that is the </t>
    </r>
    <r>
      <rPr>
        <u/>
      </rPr>
      <t>ratio of the image distance</t>
    </r>
    <r>
      <rPr/>
      <t xml:space="preserve"> to the</t>
    </r>
    <r>
      <rPr>
        <u/>
      </rPr>
      <t xml:space="preserve"> object distance</t>
    </r>
    <r>
      <rPr/>
      <t xml:space="preserve">. By extension, the magnification also gives us a </t>
    </r>
    <r>
      <rPr>
        <u/>
      </rPr>
      <t>ratio of the size of the image to the size of the object</t>
    </r>
    <r>
      <rPr/>
      <t xml:space="preserve">.
•  a </t>
    </r>
    <r>
      <rPr>
        <b/>
        <color rgb="FFCC0000"/>
      </rPr>
      <t>NEGATIVE</t>
    </r>
    <r>
      <rPr/>
      <t xml:space="preserve"> value for magnification </t>
    </r>
    <r>
      <rPr>
        <b/>
        <i/>
      </rPr>
      <t xml:space="preserve">m </t>
    </r>
    <r>
      <rPr/>
      <t xml:space="preserve"> signifies an </t>
    </r>
    <r>
      <rPr>
        <b/>
        <color rgb="FFCC0000"/>
      </rPr>
      <t>INVERTED</t>
    </r>
    <r>
      <rPr/>
      <t xml:space="preserve"> image
•  a </t>
    </r>
    <r>
      <rPr>
        <b/>
        <color rgb="FF38761D"/>
      </rPr>
      <t>POSITIVE</t>
    </r>
    <r>
      <rPr/>
      <t xml:space="preserve"> value for magnification </t>
    </r>
    <r>
      <rPr>
        <b/>
        <i/>
      </rPr>
      <t>m</t>
    </r>
    <r>
      <rPr/>
      <t xml:space="preserve"> signifies an </t>
    </r>
    <r>
      <rPr>
        <b/>
        <color rgb="FF38761D"/>
      </rPr>
      <t>UPRIGHT</t>
    </r>
    <r>
      <rPr/>
      <t xml:space="preserve"> image.
•  If |</t>
    </r>
    <r>
      <rPr>
        <b/>
        <i/>
      </rPr>
      <t>m</t>
    </r>
    <r>
      <rPr/>
      <t xml:space="preserve">| is </t>
    </r>
    <r>
      <rPr>
        <b/>
      </rPr>
      <t>LESS THAN 1</t>
    </r>
    <r>
      <rPr/>
      <t xml:space="preserve">, this means the projected image is </t>
    </r>
    <r>
      <rPr>
        <b/>
      </rPr>
      <t>SMALLER</t>
    </r>
    <r>
      <rPr/>
      <t xml:space="preserve"> than the actual object  (aka, </t>
    </r>
    <r>
      <rPr>
        <b/>
        <i/>
      </rPr>
      <t>reduced</t>
    </r>
    <r>
      <rPr/>
      <t>)
•  if |</t>
    </r>
    <r>
      <rPr>
        <b/>
        <i/>
      </rPr>
      <t>m</t>
    </r>
    <r>
      <rPr/>
      <t xml:space="preserve">| is </t>
    </r>
    <r>
      <rPr>
        <b/>
      </rPr>
      <t>GREATER THAN 1</t>
    </r>
    <r>
      <rPr/>
      <t xml:space="preserve">, this means the projected image is </t>
    </r>
    <r>
      <rPr>
        <b/>
      </rPr>
      <t>LARGER</t>
    </r>
    <r>
      <rPr/>
      <t xml:space="preserve"> than the object  (aka, </t>
    </r>
    <r>
      <rPr>
        <b/>
        <i/>
      </rPr>
      <t>magnified</t>
    </r>
    <r>
      <rPr/>
      <t>)
•  if |</t>
    </r>
    <r>
      <rPr>
        <b/>
        <i/>
      </rPr>
      <t>m</t>
    </r>
    <r>
      <rPr/>
      <t xml:space="preserve">| is </t>
    </r>
    <r>
      <rPr>
        <b/>
      </rPr>
      <t>EQUAL TO 1</t>
    </r>
    <r>
      <rPr/>
      <t xml:space="preserve">, the image is the </t>
    </r>
    <r>
      <rPr>
        <b/>
      </rPr>
      <t>SAME</t>
    </r>
    <r>
      <rPr/>
      <t xml:space="preserve"> </t>
    </r>
    <r>
      <rPr>
        <b/>
      </rPr>
      <t>SIZE</t>
    </r>
    <r>
      <rPr/>
      <t xml:space="preserve"> as the actual object.</t>
    </r>
  </si>
  <si>
    <r>
      <rPr>
        <rFont val="Times New Roman"/>
        <b/>
        <i/>
        <sz val="36.0"/>
      </rPr>
      <t>m</t>
    </r>
    <r>
      <rPr>
        <rFont val="Times New Roman"/>
        <i/>
        <sz val="36.0"/>
      </rPr>
      <t xml:space="preserve"> = – i / o</t>
    </r>
  </si>
  <si>
    <r>
      <rPr>
        <i/>
        <sz val="9.0"/>
      </rPr>
      <t xml:space="preserve">Example 1:  An image with a magnification of –1.5 is Inverted (because of the negative sign) and is Larger than the object (because </t>
    </r>
    <r>
      <rPr>
        <b/>
        <i/>
        <sz val="9.0"/>
      </rPr>
      <t>m &gt; 1</t>
    </r>
    <r>
      <rPr>
        <i val="0"/>
        <sz val="9.0"/>
      </rPr>
      <t xml:space="preserve">)
</t>
    </r>
    <r>
      <rPr>
        <i/>
        <sz val="9.0"/>
      </rPr>
      <t xml:space="preserve">Example 2:  An image with a magnification of 0.5 is Upright (because its a positive value) and is Smaller than the object (because </t>
    </r>
    <r>
      <rPr>
        <b/>
        <i/>
        <sz val="9.0"/>
      </rPr>
      <t>m &lt; 1</t>
    </r>
    <r>
      <rPr>
        <i/>
        <sz val="9.0"/>
      </rPr>
      <t xml:space="preserve">)
Example 3:  An image with a magnification of 1.00 is Upright (because its a positive value) and is the Same Size as the object (because </t>
    </r>
    <r>
      <rPr>
        <b/>
        <i/>
        <sz val="9.0"/>
      </rPr>
      <t>m = 1</t>
    </r>
    <r>
      <rPr>
        <i/>
        <sz val="9.0"/>
      </rPr>
      <t>; aka this mirror is a plane mirror)</t>
    </r>
  </si>
  <si>
    <r>
      <rPr>
        <b/>
      </rPr>
      <t xml:space="preserve">Concave </t>
    </r>
    <r>
      <rPr>
        <b val="0"/>
      </rPr>
      <t>MIRRORS</t>
    </r>
  </si>
  <si>
    <r>
      <rPr/>
      <t xml:space="preserve">are </t>
    </r>
    <r>
      <rPr>
        <b/>
      </rPr>
      <t xml:space="preserve">CONVERGING </t>
    </r>
    <r>
      <rPr/>
      <t xml:space="preserve">systems and can produce </t>
    </r>
    <r>
      <rPr>
        <b/>
      </rPr>
      <t>Real, Inverted</t>
    </r>
    <r>
      <rPr/>
      <t xml:space="preserve"> ("IR") images or </t>
    </r>
    <r>
      <rPr>
        <b/>
      </rPr>
      <t xml:space="preserve">Virtual, Upright </t>
    </r>
    <r>
      <rPr/>
      <t xml:space="preserve">("UV") images, depending on the placement of the object RELATIVE TO THE FOCAL POINT
</t>
    </r>
    <r>
      <rPr>
        <i/>
      </rPr>
      <t>•  remember the mnemonics "</t>
    </r>
    <r>
      <rPr>
        <b/>
        <i/>
      </rPr>
      <t>Behind the RIM</t>
    </r>
    <r>
      <rPr>
        <i/>
      </rPr>
      <t>" and "</t>
    </r>
    <r>
      <rPr>
        <b/>
        <i/>
      </rPr>
      <t>MUV in Front</t>
    </r>
    <r>
      <rPr>
        <i/>
      </rPr>
      <t xml:space="preserve">" to determine that the image looks like when the object is placed either </t>
    </r>
    <r>
      <rPr>
        <b/>
        <i/>
      </rPr>
      <t>Behind</t>
    </r>
    <r>
      <rPr>
        <i/>
      </rPr>
      <t xml:space="preserve"> or in </t>
    </r>
    <r>
      <rPr>
        <b/>
        <i/>
      </rPr>
      <t>Front</t>
    </r>
    <r>
      <rPr>
        <i/>
      </rPr>
      <t xml:space="preserve"> of the focal point
•  also remember mnemonics "</t>
    </r>
    <r>
      <rPr>
        <b/>
        <i/>
      </rPr>
      <t>IR</t>
    </r>
    <r>
      <rPr>
        <i/>
      </rPr>
      <t xml:space="preserve"> and </t>
    </r>
    <r>
      <rPr>
        <b/>
        <i/>
      </rPr>
      <t>UV</t>
    </r>
    <r>
      <rPr>
        <i/>
      </rPr>
      <t>" to remember that Inverted images are ALWAYS REAL and Upright images are ALWAYS VIRTUAL</t>
    </r>
  </si>
  <si>
    <t>Notice how Real &amp; Inverted (IR) and Virtual &amp; Upright (UV) always go together. This is a nice trick because by remembering the mnemonic "IR" and "UV", you can eliminate answer choices that pair the descriptions incorrectly, such as "UR, or IV".</t>
  </si>
  <si>
    <t>• converging systems</t>
  </si>
  <si>
    <r>
      <rPr>
        <b/>
      </rPr>
      <t xml:space="preserve">Convex </t>
    </r>
    <r>
      <rPr>
        <b val="0"/>
      </rPr>
      <t>MIRRORS</t>
    </r>
  </si>
  <si>
    <r>
      <rPr/>
      <t xml:space="preserve">are </t>
    </r>
    <r>
      <rPr>
        <b/>
      </rPr>
      <t xml:space="preserve">DIVERGING </t>
    </r>
    <r>
      <rPr/>
      <t xml:space="preserve">systems and will </t>
    </r>
    <r>
      <rPr>
        <u/>
      </rPr>
      <t>ONLY</t>
    </r>
    <r>
      <rPr/>
      <t xml:space="preserve"> produce </t>
    </r>
    <r>
      <rPr>
        <b/>
      </rPr>
      <t>Virtual, Upright</t>
    </r>
    <r>
      <rPr/>
      <t xml:space="preserve"> images
</t>
    </r>
    <r>
      <rPr>
        <i/>
      </rPr>
      <t>•  remember the mnemonic "convex mirrors are VURy useful for convenience store security mirrors"</t>
    </r>
  </si>
  <si>
    <t>An object placed AT ANY DISTANCE relative to the focal point will ALWAYS product an image that is Virtual, Upright, and Reduced.
(remember the mnemonic VUR and also think about how security mirrors work)</t>
  </si>
  <si>
    <t>• diverging systems</t>
  </si>
  <si>
    <t>Optics Equation Sign Conventions 
FOR MIRRORS</t>
  </si>
  <si>
    <r>
      <rPr/>
      <t xml:space="preserve">•  On the MCAT, you will most often use the </t>
    </r>
    <r>
      <rPr>
        <b/>
      </rPr>
      <t>Optics</t>
    </r>
    <r>
      <rPr/>
      <t xml:space="preserve"> </t>
    </r>
    <r>
      <rPr>
        <b/>
      </rPr>
      <t>Equation</t>
    </r>
    <r>
      <rPr/>
      <t xml:space="preserve"> to calculate the image distance </t>
    </r>
    <r>
      <rPr>
        <b/>
        <i/>
      </rPr>
      <t>i</t>
    </r>
    <r>
      <rPr/>
      <t xml:space="preserve"> for all types of mirrors and lenses. If the image has a </t>
    </r>
    <r>
      <rPr>
        <b/>
        <color rgb="FF38761D"/>
      </rPr>
      <t>POSITIVE</t>
    </r>
    <r>
      <rPr/>
      <t xml:space="preserve"> distance (</t>
    </r>
    <r>
      <rPr>
        <b/>
        <i/>
        <color rgb="FF38761D"/>
      </rPr>
      <t>i &gt; 0</t>
    </r>
    <r>
      <rPr>
        <i/>
      </rPr>
      <t>)</t>
    </r>
    <r>
      <rPr/>
      <t xml:space="preserve">, it is a </t>
    </r>
    <r>
      <rPr>
        <b/>
        <color rgb="FF38761D"/>
      </rPr>
      <t>REAL</t>
    </r>
    <r>
      <rPr/>
      <t xml:space="preserve"> image, which implies that the image is in </t>
    </r>
    <r>
      <rPr>
        <b/>
        <color rgb="FF38761D"/>
      </rPr>
      <t>FRONT</t>
    </r>
    <r>
      <rPr/>
      <t xml:space="preserve"> of the mirror. If the image has a </t>
    </r>
    <r>
      <rPr>
        <b/>
        <color rgb="FFCC0000"/>
      </rPr>
      <t>NEGATIVE</t>
    </r>
    <r>
      <rPr/>
      <t xml:space="preserve"> distance </t>
    </r>
    <r>
      <rPr>
        <i/>
      </rPr>
      <t>(</t>
    </r>
    <r>
      <rPr>
        <b/>
        <i/>
        <color rgb="FFCC4125"/>
      </rPr>
      <t>i &lt; 0</t>
    </r>
    <r>
      <rPr>
        <i/>
      </rPr>
      <t>)</t>
    </r>
    <r>
      <rPr/>
      <t xml:space="preserve">, it is </t>
    </r>
    <r>
      <rPr>
        <b/>
        <color rgb="FFCC0000"/>
      </rPr>
      <t>VIRTUAL</t>
    </r>
    <r>
      <rPr/>
      <t xml:space="preserve"> and thus located </t>
    </r>
    <r>
      <rPr>
        <b/>
        <color rgb="FFCC0000"/>
      </rPr>
      <t>BEHIND</t>
    </r>
    <r>
      <rPr/>
      <t xml:space="preserve"> the mirror.
•  </t>
    </r>
    <r>
      <rPr>
        <b/>
      </rPr>
      <t>Plane (flat) mirrors</t>
    </r>
    <r>
      <rPr/>
      <t xml:space="preserve"> can be thought of as spherical mirrors with an </t>
    </r>
    <r>
      <rPr>
        <i/>
      </rPr>
      <t>infinitely</t>
    </r>
    <r>
      <rPr/>
      <t xml:space="preserve"> large focal length. As such, for a plane mirror, </t>
    </r>
    <r>
      <rPr>
        <b/>
        <i/>
      </rPr>
      <t xml:space="preserve">r = ƒ = ∞, </t>
    </r>
    <r>
      <rPr/>
      <t xml:space="preserve">and the optics equation simplifies to  </t>
    </r>
    <r>
      <rPr>
        <b/>
      </rPr>
      <t>1/o + 1/</t>
    </r>
    <r>
      <rPr>
        <b/>
        <i/>
      </rPr>
      <t xml:space="preserve">i </t>
    </r>
    <r>
      <rPr>
        <b/>
      </rPr>
      <t xml:space="preserve">= 0 </t>
    </r>
    <r>
      <rPr/>
      <t>or</t>
    </r>
    <r>
      <rPr>
        <b/>
      </rPr>
      <t xml:space="preserve"> </t>
    </r>
    <r>
      <rPr>
        <b/>
        <i/>
      </rPr>
      <t>i = – o</t>
    </r>
    <r>
      <rPr>
        <b/>
      </rPr>
      <t>.</t>
    </r>
    <r>
      <rPr/>
      <t xml:space="preserve"> This can be interpreted as saying the image is virtual and is at a distance behind the mirror equal to the distance the object is in front of the mirror.</t>
    </r>
  </si>
  <si>
    <r>
      <rPr>
        <b/>
      </rPr>
      <t xml:space="preserve">Index of Refraction </t>
    </r>
    <r>
      <rPr>
        <rFont val="Times New Roman"/>
        <b val="0"/>
        <i/>
        <sz val="14.0"/>
      </rPr>
      <t>(n)</t>
    </r>
  </si>
  <si>
    <r>
      <rPr>
        <b/>
      </rPr>
      <t xml:space="preserve">Refraction </t>
    </r>
    <r>
      <rPr/>
      <t xml:space="preserve">is the bending of light as it passes FROM ONE MEDIUM TO ANOTHER and changes speed. The speed of light through any medium is always less than its speed through a vacuum; this speed change is what causes refraction. In other words, when light is in any medium </t>
    </r>
    <r>
      <rPr>
        <i/>
      </rPr>
      <t>besides a vacuum</t>
    </r>
    <r>
      <rPr/>
      <t xml:space="preserve">, its speed is less than </t>
    </r>
    <r>
      <rPr>
        <b/>
      </rPr>
      <t>c</t>
    </r>
    <r>
      <rPr>
        <b/>
        <i/>
      </rPr>
      <t xml:space="preserve">. </t>
    </r>
    <r>
      <rPr/>
      <t xml:space="preserve">For a given medium, the </t>
    </r>
    <r>
      <rPr>
        <b/>
      </rPr>
      <t xml:space="preserve">index of refraction, </t>
    </r>
    <r>
      <rPr/>
      <t xml:space="preserve">can be calculated by the following equation, </t>
    </r>
    <r>
      <rPr>
        <i/>
      </rPr>
      <t xml:space="preserve">where </t>
    </r>
    <r>
      <rPr>
        <b/>
        <i/>
      </rPr>
      <t>c</t>
    </r>
    <r>
      <rPr>
        <i/>
      </rPr>
      <t xml:space="preserve"> is the speed of light in a vacuum (3e8 m/s), </t>
    </r>
    <r>
      <rPr>
        <b/>
        <i/>
      </rPr>
      <t xml:space="preserve">v </t>
    </r>
    <r>
      <rPr>
        <i/>
      </rPr>
      <t xml:space="preserve">is the speed of light IN THE MEDIUM, and </t>
    </r>
    <r>
      <rPr>
        <b/>
        <i/>
      </rPr>
      <t>n</t>
    </r>
    <r>
      <rPr>
        <i/>
      </rPr>
      <t xml:space="preserve"> is a dimensionless quantitiy called the </t>
    </r>
    <r>
      <rPr>
        <b/>
        <i/>
      </rPr>
      <t>index of refraction</t>
    </r>
    <r>
      <rPr>
        <i/>
      </rPr>
      <t xml:space="preserve"> of the medium. The index of refraction of a vacuum is 1, by definition; for all other materials, the index of refraction will be greater than 1.</t>
    </r>
  </si>
  <si>
    <r>
      <rPr>
        <rFont val="Times New Roman"/>
        <i/>
        <sz val="45.0"/>
      </rPr>
      <t xml:space="preserve">n = c / v
</t>
    </r>
    <r>
      <rPr>
        <rFont val="Times New Roman"/>
        <i/>
        <sz val="14.0"/>
      </rPr>
      <t>where c = 3.00 x 10^8 m/s</t>
    </r>
  </si>
  <si>
    <r>
      <rPr>
        <i/>
        <sz val="9.0"/>
      </rPr>
      <t xml:space="preserve">as a general rule, the more dense the object, the higher its index of refraction (e.g. </t>
    </r>
    <r>
      <rPr>
        <b/>
        <i/>
        <sz val="9.0"/>
      </rPr>
      <t>n</t>
    </r>
    <r>
      <rPr>
        <i/>
        <sz val="9.0"/>
      </rPr>
      <t xml:space="preserve"> air &lt;</t>
    </r>
    <r>
      <rPr>
        <b/>
        <i/>
        <sz val="9.0"/>
      </rPr>
      <t xml:space="preserve"> n</t>
    </r>
    <r>
      <rPr>
        <i/>
        <sz val="9.0"/>
      </rPr>
      <t xml:space="preserve"> ice &lt; </t>
    </r>
    <r>
      <rPr>
        <b/>
        <i/>
        <sz val="9.0"/>
      </rPr>
      <t>n</t>
    </r>
    <r>
      <rPr>
        <i/>
        <sz val="9.0"/>
      </rPr>
      <t xml:space="preserve"> water &lt; </t>
    </r>
    <r>
      <rPr>
        <b/>
        <i/>
        <sz val="9.0"/>
      </rPr>
      <t>n</t>
    </r>
    <r>
      <rPr>
        <i/>
        <sz val="9.0"/>
      </rPr>
      <t xml:space="preserve"> glass &lt; </t>
    </r>
    <r>
      <rPr>
        <b/>
        <i/>
        <sz val="9.0"/>
      </rPr>
      <t>n</t>
    </r>
    <r>
      <rPr>
        <i/>
        <sz val="9.0"/>
      </rPr>
      <t xml:space="preserve"> diamond)</t>
    </r>
  </si>
  <si>
    <r>
      <rPr>
        <b/>
      </rPr>
      <t xml:space="preserve">Snell's Law
</t>
    </r>
    <r>
      <rPr>
        <b val="0"/>
        <i/>
      </rPr>
      <t xml:space="preserve">(also called the </t>
    </r>
    <r>
      <rPr>
        <b/>
        <i/>
      </rPr>
      <t>law of refraction</t>
    </r>
    <r>
      <rPr>
        <b val="0"/>
        <i/>
      </rPr>
      <t>)</t>
    </r>
  </si>
  <si>
    <r>
      <rPr/>
      <t xml:space="preserve">refracted rays of light obey Snell's law as they pass from one medium to another. This relationship of incident and refracted angles can be shown in the following equation, </t>
    </r>
    <r>
      <rPr>
        <i/>
      </rPr>
      <t>where n1 and  ϴincident refer to the medium FROM WHICH LIGHT IS COMING and n2 and ϴrefracted refer to the medium INTO WHICH LIGHT IS ENTERING</t>
    </r>
    <r>
      <rPr/>
      <t>. Again, note that ϴ is always measured with respect to the normal. 
From Snell's Law, we can see that when light enters a medium with a higher index of refraction (n2 &gt; n1), it bends TOWARD the normal (ϴr &lt; ϴi). Conversely, if the light travels into a medium where the index of refraction is smaller (n2 &lt; n1), the light will bend away from the normal (ϴr &gt; ϴi).</t>
    </r>
  </si>
  <si>
    <r>
      <rPr>
        <b/>
      </rPr>
      <t xml:space="preserve">Critical Angle </t>
    </r>
    <r>
      <rPr>
        <b val="0"/>
        <i/>
        <sz val="14.0"/>
      </rPr>
      <t>(ϴ</t>
    </r>
    <r>
      <rPr>
        <b val="0"/>
        <i/>
      </rPr>
      <t>c</t>
    </r>
    <r>
      <rPr>
        <b val="0"/>
        <i/>
        <sz val="14.0"/>
      </rPr>
      <t>)</t>
    </r>
  </si>
  <si>
    <r>
      <rPr/>
      <t xml:space="preserve">the special incident angle where the refracted angle ϴr equals 90 degrees. It is also the angle above which any incident light will undergo </t>
    </r>
    <r>
      <rPr>
        <b/>
      </rPr>
      <t>total internal reflection</t>
    </r>
    <r>
      <rPr/>
      <t xml:space="preserve">; occurs when light is moving from a material with a higher index of refraction to a material with a lower index of refraction (such as from water to air). </t>
    </r>
  </si>
  <si>
    <r>
      <rPr>
        <i/>
        <sz val="9.0"/>
      </rPr>
      <t xml:space="preserve">this equation is simply derived from a special scenario of </t>
    </r>
    <r>
      <rPr>
        <b/>
        <i/>
        <sz val="9.0"/>
      </rPr>
      <t>Snell's Law</t>
    </r>
    <r>
      <rPr>
        <i/>
        <sz val="9.0"/>
      </rPr>
      <t xml:space="preserve"> equation, where you set ϴr = 90º (and sin90 = 1) and solve for sinϴi</t>
    </r>
  </si>
  <si>
    <t>Total Internal Reflection</t>
  </si>
  <si>
    <r>
      <rPr/>
      <t xml:space="preserve">occurs when light cannot be refracted out of a medium and is instead reflected BACK INTO the medium from which it is coming from. This happens when light moves from a medium with a higher index of refraction to a medium with a lower index of refraction at an incident angle that is HIGHER than the critical angle.
</t>
    </r>
    <r>
      <rPr>
        <i/>
      </rPr>
      <t>aka, Total Internal Reflection occurs when ϴ incident &gt; ϴ critical</t>
    </r>
  </si>
  <si>
    <t>Spherical Lenses</t>
  </si>
  <si>
    <r>
      <rPr>
        <b/>
      </rPr>
      <t xml:space="preserve">Convex </t>
    </r>
    <r>
      <rPr>
        <b val="0"/>
      </rPr>
      <t>LENSES</t>
    </r>
  </si>
  <si>
    <t>are always thicker at the center; always produce either Real, Inverted images or Virtual, Upright images (because they are converging)</t>
  </si>
  <si>
    <r>
      <rPr>
        <b/>
        <i/>
        <sz val="9.0"/>
      </rPr>
      <t>Converging</t>
    </r>
    <r>
      <rPr>
        <i/>
        <sz val="9.0"/>
      </rPr>
      <t xml:space="preserve"> lenses (reading glasses) are needed by people who are "farsighted" in order to correct their hyperopia.</t>
    </r>
  </si>
  <si>
    <t>farsightedness</t>
  </si>
  <si>
    <r>
      <rPr>
        <b/>
      </rPr>
      <t xml:space="preserve">Concave </t>
    </r>
    <r>
      <rPr>
        <b val="0"/>
      </rPr>
      <t>LENSES</t>
    </r>
  </si>
  <si>
    <t>are always thinner at the center; always produce only Virtual, Upright images (because they are diverging)</t>
  </si>
  <si>
    <r>
      <rPr>
        <b/>
        <i/>
        <sz val="9.0"/>
      </rPr>
      <t>Diverging</t>
    </r>
    <r>
      <rPr>
        <i/>
        <sz val="9.0"/>
      </rPr>
      <t xml:space="preserve"> lenses (standard glasses) are needed by people who are "nearsighted" in order to correct their myopia.</t>
    </r>
  </si>
  <si>
    <t>nearsightedness</t>
  </si>
  <si>
    <t>Optics Equation Sign Conventions 
FOR LENSES</t>
  </si>
  <si>
    <t>Note that sign conventions for lenses differs slightly from that of mirrors. For both lenses and mirrors, positive magnification represents Upright images, and negative magnification means Inverted images. Also, for both lenses and mirrors, a positive image distance means that the image is REAL is is located on the real (R) side, whereas a negative image distance means that the image is VIRTUAL and located on the virtual (V) side.
To identify the real side (R), remember that the real side is where light ACTUALLY goes after interacting with the lens or mirror. For Mirrors, light is REFLECTED and, therefore, stays in FRONT of the mirror. Hence, for a mirro, the real side (R) is in front of the mirror, and the virtual side (V) is behind the mirror. However, for LENSES, the convention is opposite: because light travels THROUGH the lens and comes out on the OTHER SIDE, the real side (R) for lenses is on the opposite side of the lens from the original light source, and the virtual side (V) is on the same side of the lens as the original light source.
Although the object of a single lens is on the virtual side, this does not make the object virtual. Objects are real, with a positive object distance, unless they are placed in certain multiple lens systems in which the image of one lens becomes the object for another lens (a scenario which is very very rarely encountered on the MCAT)</t>
  </si>
  <si>
    <t>Real Lenses</t>
  </si>
  <si>
    <t>Lensmaker's Equation</t>
  </si>
  <si>
    <r>
      <rPr/>
      <t xml:space="preserve">is an optics equation used for lenses WHERE THE THICKNESS OF THE LENS IS </t>
    </r>
    <r>
      <rPr>
        <u/>
      </rPr>
      <t>NOT</t>
    </r>
    <r>
      <rPr/>
      <t xml:space="preserve"> NEGLIGIBLE </t>
    </r>
    <r>
      <rPr>
        <i/>
      </rPr>
      <t>(aka not a thin lens)</t>
    </r>
    <r>
      <rPr/>
      <t xml:space="preserve">;  This equation relates focal length </t>
    </r>
    <r>
      <rPr>
        <b/>
        <i/>
      </rPr>
      <t>ƒ</t>
    </r>
    <r>
      <rPr/>
      <t xml:space="preserve">, index of refraction </t>
    </r>
    <r>
      <rPr>
        <b/>
        <i/>
      </rPr>
      <t>n</t>
    </r>
    <r>
      <rPr/>
      <t xml:space="preserve">, and the radius of curvature of the first lens and second lens surfaces, </t>
    </r>
    <r>
      <rPr>
        <b/>
        <i/>
      </rPr>
      <t xml:space="preserve">r1 </t>
    </r>
    <r>
      <rPr/>
      <t xml:space="preserve">and </t>
    </r>
    <r>
      <rPr>
        <b/>
        <i/>
      </rPr>
      <t>r2</t>
    </r>
    <r>
      <rPr>
        <i/>
      </rPr>
      <t>.</t>
    </r>
    <r>
      <rPr/>
      <t xml:space="preserve"> </t>
    </r>
  </si>
  <si>
    <t>the lens of the human eye</t>
  </si>
  <si>
    <r>
      <rPr/>
      <t xml:space="preserve">often used by optometrists to describe a lens. It is measured in </t>
    </r>
    <r>
      <rPr>
        <b/>
      </rPr>
      <t xml:space="preserve">Diopters </t>
    </r>
    <r>
      <rPr>
        <b/>
        <i/>
      </rPr>
      <t xml:space="preserve">(D) </t>
    </r>
    <r>
      <rPr/>
      <t xml:space="preserve">, and it is calculated by the following equation, </t>
    </r>
    <r>
      <rPr>
        <i/>
      </rPr>
      <t xml:space="preserve">where the focal length </t>
    </r>
    <r>
      <rPr>
        <b/>
        <i/>
      </rPr>
      <t xml:space="preserve">ƒ is ALWAYS ALWAYS ALWAYS measured in </t>
    </r>
    <r>
      <rPr>
        <b/>
        <i/>
        <sz val="11.0"/>
        <u/>
      </rPr>
      <t>METERS</t>
    </r>
    <r>
      <rPr>
        <i/>
      </rPr>
      <t xml:space="preserve">. 
</t>
    </r>
    <r>
      <rPr/>
      <t xml:space="preserve">
Mathematically</t>
    </r>
    <r>
      <rPr>
        <i/>
      </rPr>
      <t xml:space="preserve">, </t>
    </r>
    <r>
      <rPr>
        <b/>
        <i/>
      </rPr>
      <t>Power</t>
    </r>
    <r>
      <rPr>
        <i/>
      </rPr>
      <t xml:space="preserve"> </t>
    </r>
    <r>
      <rPr/>
      <t xml:space="preserve">has the same sign as </t>
    </r>
    <r>
      <rPr>
        <b/>
        <i/>
      </rPr>
      <t>ƒ</t>
    </r>
    <r>
      <rPr/>
      <t xml:space="preserve"> and is, therefore, </t>
    </r>
    <r>
      <rPr>
        <i/>
      </rPr>
      <t>positive</t>
    </r>
    <r>
      <rPr/>
      <t xml:space="preserve"> for a </t>
    </r>
    <r>
      <rPr>
        <i/>
      </rPr>
      <t>converging</t>
    </r>
    <r>
      <rPr/>
      <t xml:space="preserve"> lens and </t>
    </r>
    <r>
      <rPr>
        <i/>
      </rPr>
      <t>negative</t>
    </r>
    <r>
      <rPr/>
      <t xml:space="preserve"> for a </t>
    </r>
    <r>
      <rPr>
        <i/>
      </rPr>
      <t>diverging</t>
    </r>
    <r>
      <rPr/>
      <t xml:space="preserve"> lens</t>
    </r>
  </si>
  <si>
    <r>
      <rPr>
        <rFont val="Times New Roman"/>
        <i/>
        <sz val="42.0"/>
      </rPr>
      <t xml:space="preserve">P = 1 / ƒ
</t>
    </r>
    <r>
      <rPr>
        <rFont val="Times New Roman"/>
        <i/>
        <sz val="14.0"/>
      </rPr>
      <t xml:space="preserve">where </t>
    </r>
    <r>
      <rPr>
        <rFont val="Times New Roman"/>
        <b/>
        <i/>
        <sz val="14.0"/>
      </rPr>
      <t>ƒ</t>
    </r>
    <r>
      <rPr>
        <rFont val="Times New Roman"/>
        <i/>
        <sz val="14.0"/>
      </rPr>
      <t xml:space="preserve"> is in METERS</t>
    </r>
  </si>
  <si>
    <t>Multiple Lens Systems</t>
  </si>
  <si>
    <r>
      <rPr>
        <b/>
      </rPr>
      <t xml:space="preserve">TOTAL Power
</t>
    </r>
    <r>
      <rPr>
        <b val="0"/>
      </rPr>
      <t>of a Multiple Lens system</t>
    </r>
  </si>
  <si>
    <r>
      <rPr/>
      <t xml:space="preserve">The overal power of a system of multiple lenses is simply the total </t>
    </r>
    <r>
      <rPr>
        <u/>
      </rPr>
      <t>SUM</t>
    </r>
    <r>
      <rPr/>
      <t xml:space="preserve"> of each lens's power added together.
</t>
    </r>
    <r>
      <rPr>
        <i/>
      </rPr>
      <t xml:space="preserve">note that since P = 1/ƒ, the </t>
    </r>
    <r>
      <rPr>
        <b/>
        <i/>
      </rPr>
      <t>equivalent</t>
    </r>
    <r>
      <rPr>
        <i/>
      </rPr>
      <t xml:space="preserve"> </t>
    </r>
    <r>
      <rPr>
        <b/>
        <i/>
      </rPr>
      <t>focal</t>
    </r>
    <r>
      <rPr>
        <i/>
      </rPr>
      <t xml:space="preserve"> </t>
    </r>
    <r>
      <rPr>
        <b/>
        <i/>
      </rPr>
      <t>length</t>
    </r>
    <r>
      <rPr>
        <i/>
      </rPr>
      <t xml:space="preserve"> is also calculated by adding the total sum of all 1/ƒ </t>
    </r>
    <r>
      <rPr>
        <i/>
        <sz val="6.0"/>
      </rPr>
      <t>n</t>
    </r>
    <r>
      <rPr/>
      <t xml:space="preserve"> </t>
    </r>
  </si>
  <si>
    <r>
      <rPr>
        <rFont val="Times New Roman"/>
        <b/>
        <i/>
        <sz val="18.0"/>
      </rPr>
      <t>P</t>
    </r>
    <r>
      <rPr>
        <rFont val="Times New Roman"/>
        <i/>
        <sz val="6.0"/>
      </rPr>
      <t>total</t>
    </r>
    <r>
      <rPr>
        <rFont val="Times New Roman"/>
        <i/>
        <sz val="14.0"/>
      </rPr>
      <t xml:space="preserve"> = P</t>
    </r>
    <r>
      <rPr>
        <rFont val="Times New Roman"/>
        <i/>
        <sz val="6.0"/>
      </rPr>
      <t>1</t>
    </r>
    <r>
      <rPr>
        <rFont val="Times New Roman"/>
        <i/>
        <sz val="14.0"/>
      </rPr>
      <t xml:space="preserve"> </t>
    </r>
    <r>
      <rPr>
        <rFont val="Times New Roman"/>
        <b/>
        <i/>
        <sz val="14.0"/>
      </rPr>
      <t>+</t>
    </r>
    <r>
      <rPr>
        <rFont val="Times New Roman"/>
        <i/>
        <sz val="14.0"/>
      </rPr>
      <t xml:space="preserve"> P</t>
    </r>
    <r>
      <rPr>
        <rFont val="Times New Roman"/>
        <i/>
        <sz val="6.0"/>
      </rPr>
      <t>2</t>
    </r>
    <r>
      <rPr>
        <rFont val="Times New Roman"/>
        <i/>
        <sz val="14.0"/>
      </rPr>
      <t xml:space="preserve"> </t>
    </r>
    <r>
      <rPr>
        <rFont val="Times New Roman"/>
        <b/>
        <i/>
        <sz val="14.0"/>
      </rPr>
      <t>+</t>
    </r>
    <r>
      <rPr>
        <rFont val="Times New Roman"/>
        <i/>
        <sz val="14.0"/>
      </rPr>
      <t>P</t>
    </r>
    <r>
      <rPr>
        <rFont val="Times New Roman"/>
        <i/>
        <sz val="6.0"/>
      </rPr>
      <t>3</t>
    </r>
    <r>
      <rPr>
        <rFont val="Times New Roman"/>
        <i/>
        <sz val="14.0"/>
      </rPr>
      <t xml:space="preserve"> … </t>
    </r>
    <r>
      <rPr>
        <rFont val="Times New Roman"/>
        <b/>
        <i/>
        <sz val="14.0"/>
      </rPr>
      <t>+</t>
    </r>
    <r>
      <rPr>
        <rFont val="Times New Roman"/>
        <i/>
        <sz val="14.0"/>
      </rPr>
      <t xml:space="preserve"> P</t>
    </r>
    <r>
      <rPr>
        <rFont val="Times New Roman"/>
        <i/>
        <sz val="9.0"/>
      </rPr>
      <t>n</t>
    </r>
  </si>
  <si>
    <t>A good example of lenses in contact is a corrective contact lens worn directly on the eye. In this case, the cornea of the eye (a converging lens) is in contact with a contact lens (either converging or diverging, depending on the necessary correction of the user), and their powers should be added.</t>
  </si>
  <si>
    <t>sum</t>
  </si>
  <si>
    <r>
      <rPr>
        <b/>
      </rPr>
      <t xml:space="preserve">TOTAL Magnification
</t>
    </r>
    <r>
      <rPr>
        <b val="0"/>
      </rPr>
      <t>of a Multiple Lens system</t>
    </r>
  </si>
  <si>
    <r>
      <rPr/>
      <t xml:space="preserve">The overall magnification of a system of multiple lenses is simply the </t>
    </r>
    <r>
      <rPr>
        <u/>
      </rPr>
      <t>PRODUCT</t>
    </r>
    <r>
      <rPr/>
      <t xml:space="preserve"> of each lens's magnification.</t>
    </r>
  </si>
  <si>
    <r>
      <rPr>
        <rFont val="Times New Roman"/>
        <b/>
        <i/>
        <sz val="18.0"/>
      </rPr>
      <t>m</t>
    </r>
    <r>
      <rPr>
        <rFont val="Times New Roman"/>
        <i/>
        <sz val="6.0"/>
      </rPr>
      <t>total</t>
    </r>
    <r>
      <rPr>
        <rFont val="Times New Roman"/>
        <i/>
        <sz val="14.0"/>
      </rPr>
      <t xml:space="preserve"> = m</t>
    </r>
    <r>
      <rPr>
        <rFont val="Times New Roman"/>
        <i/>
        <sz val="6.0"/>
      </rPr>
      <t>1</t>
    </r>
    <r>
      <rPr>
        <rFont val="Times New Roman"/>
        <i/>
        <sz val="14.0"/>
      </rPr>
      <t xml:space="preserve"> </t>
    </r>
    <r>
      <rPr>
        <rFont val="Arial"/>
        <i/>
        <sz val="14.0"/>
      </rPr>
      <t>x</t>
    </r>
    <r>
      <rPr>
        <rFont val="Times New Roman"/>
        <i/>
        <sz val="14.0"/>
      </rPr>
      <t xml:space="preserve"> m</t>
    </r>
    <r>
      <rPr>
        <rFont val="Times New Roman"/>
        <i/>
        <sz val="6.0"/>
      </rPr>
      <t>2</t>
    </r>
    <r>
      <rPr>
        <rFont val="Times New Roman"/>
        <i/>
        <sz val="14.0"/>
      </rPr>
      <t xml:space="preserve"> </t>
    </r>
    <r>
      <rPr>
        <rFont val="Arial"/>
        <i/>
        <sz val="14.0"/>
      </rPr>
      <t>x</t>
    </r>
    <r>
      <rPr>
        <rFont val="Times New Roman"/>
        <i/>
        <sz val="14.0"/>
      </rPr>
      <t xml:space="preserve"> m</t>
    </r>
    <r>
      <rPr>
        <rFont val="Times New Roman"/>
        <i/>
        <sz val="6.0"/>
      </rPr>
      <t>3</t>
    </r>
    <r>
      <rPr>
        <rFont val="Times New Roman"/>
        <i/>
        <sz val="14.0"/>
      </rPr>
      <t xml:space="preserve"> … </t>
    </r>
    <r>
      <rPr>
        <rFont val="Arial"/>
        <i/>
        <sz val="14.0"/>
      </rPr>
      <t>x</t>
    </r>
    <r>
      <rPr>
        <rFont val="Times New Roman"/>
        <i/>
        <sz val="14.0"/>
      </rPr>
      <t xml:space="preserve"> m</t>
    </r>
    <r>
      <rPr>
        <rFont val="Times New Roman"/>
        <i/>
        <sz val="9.0"/>
      </rPr>
      <t>n</t>
    </r>
  </si>
  <si>
    <t>Microscopes and Telescopes are good examples of multiple lens systems that are NOT in contact.</t>
  </si>
  <si>
    <t>product</t>
  </si>
  <si>
    <t>Spherical Abberation</t>
  </si>
  <si>
    <t>Spherical Abberations</t>
  </si>
  <si>
    <r>
      <rPr/>
      <t xml:space="preserve">are types of imperfect errors seen in spherical mirrors and lenses; it is the blurring of the periphery of an image as a result of:
•  inadequate </t>
    </r>
    <r>
      <rPr>
        <i/>
      </rPr>
      <t>reflection</t>
    </r>
    <r>
      <rPr/>
      <t xml:space="preserve"> of parallel beams at the edge of a </t>
    </r>
    <r>
      <rPr>
        <i/>
      </rPr>
      <t>mirror</t>
    </r>
    <r>
      <rPr/>
      <t xml:space="preserve">, or
•  inadequate </t>
    </r>
    <r>
      <rPr>
        <i/>
      </rPr>
      <t>refraction</t>
    </r>
    <r>
      <rPr/>
      <t xml:space="preserve"> of parallel beams at the edge of a </t>
    </r>
    <r>
      <rPr>
        <i/>
      </rPr>
      <t xml:space="preserve">lens
</t>
    </r>
    <r>
      <rPr/>
      <t>This creats an area of multiple images with very slightly different image distances at the edge of the image, which appears blurry.</t>
    </r>
  </si>
  <si>
    <t>• reflection
• refraction</t>
  </si>
  <si>
    <t>Dispersion</t>
  </si>
  <si>
    <t>occurs when various wavelengths of light separate from each other;  note that as light enters a medium with a different index of refraction, the wavelength changes but the frequency of the light does NOT.</t>
  </si>
  <si>
    <r>
      <rPr>
        <i/>
        <sz val="9.0"/>
      </rPr>
      <t xml:space="preserve">the splitting of white light into its componenet colors using a </t>
    </r>
    <r>
      <rPr>
        <b/>
        <i/>
        <sz val="9.0"/>
      </rPr>
      <t>prism</t>
    </r>
  </si>
  <si>
    <t>Chromatic Abberation</t>
  </si>
  <si>
    <t>Chromatic Abberations</t>
  </si>
  <si>
    <t>is a dispersive effect within a spherical lens that splits white light, resulting in a rainbow halo around images. This phenomenon can be corrected for in visual lenses like eyeglasses and car windows with special coatings that have different dispersive qualities form the lens itself.</t>
  </si>
  <si>
    <t>dispersion</t>
  </si>
  <si>
    <t>refers to the spreading out of light as it passes through a narrow opening or around an obstacle. Interference between diffracted light rays lead to characteristic fringes in slit-lens and double-slit systems. Diffraction and interference are significant evidence for the wave theory of light.</t>
  </si>
  <si>
    <r>
      <rPr>
        <b/>
      </rPr>
      <t xml:space="preserve">How to locate Dark Fringes
in a </t>
    </r>
    <r>
      <rPr>
        <b/>
        <i/>
        <u/>
      </rPr>
      <t>SINGLE</t>
    </r>
    <r>
      <rPr>
        <b/>
        <u/>
      </rPr>
      <t xml:space="preserve"> </t>
    </r>
    <r>
      <rPr>
        <b/>
        <i/>
        <u/>
      </rPr>
      <t>SLIT–LENS</t>
    </r>
    <r>
      <rPr>
        <b/>
        <i/>
      </rPr>
      <t xml:space="preserve"> </t>
    </r>
    <r>
      <rPr>
        <b/>
      </rPr>
      <t>setup</t>
    </r>
  </si>
  <si>
    <r>
      <rPr/>
      <t>If a lens is placed between a narrow slit and a screen, a pattern is observed consisting of a bright central fringe with alternating dark and bright fringes on each side. The central bright fringe (</t>
    </r>
    <r>
      <rPr>
        <b/>
      </rPr>
      <t>maximum</t>
    </r>
    <r>
      <rPr/>
      <t>) is twice as wide as the bright fringes on the sides, and as the slit becomes narrower, the central maximum becomes wider. The location of the dark fringes (</t>
    </r>
    <r>
      <rPr>
        <b/>
      </rPr>
      <t>minima</t>
    </r>
    <r>
      <rPr/>
      <t xml:space="preserve">) is given by the following equation, </t>
    </r>
    <r>
      <rPr>
        <i/>
      </rPr>
      <t xml:space="preserve">where </t>
    </r>
    <r>
      <rPr>
        <b/>
        <i/>
      </rPr>
      <t>w</t>
    </r>
    <r>
      <rPr>
        <i/>
      </rPr>
      <t xml:space="preserve"> is the width of the slit,</t>
    </r>
    <r>
      <rPr>
        <b/>
        <i/>
      </rPr>
      <t xml:space="preserve"> ϴ</t>
    </r>
    <r>
      <rPr>
        <i/>
      </rPr>
      <t xml:space="preserve"> is the angle between the line drawn from the center of the lense to the dark fringe and the axis of the lens, </t>
    </r>
    <r>
      <rPr>
        <b/>
        <i/>
      </rPr>
      <t>n</t>
    </r>
    <r>
      <rPr>
        <i/>
      </rPr>
      <t xml:space="preserve"> is an integer indicating the number of the fringe (1,2,3,... n), and </t>
    </r>
    <r>
      <rPr>
        <b/>
        <i/>
      </rPr>
      <t xml:space="preserve">λ </t>
    </r>
    <r>
      <rPr>
        <i/>
      </rPr>
      <t>is the wavelength of the incident wave.</t>
    </r>
  </si>
  <si>
    <t>w sin ϴ = n λ</t>
  </si>
  <si>
    <r>
      <rPr>
        <i/>
        <color rgb="FF0000FF"/>
        <sz val="9.0"/>
        <u/>
      </rPr>
      <t xml:space="preserve">http://schoolbag.info/physics/physics_math/physics_math.files/image582.jpg
</t>
    </r>
    <r>
      <rPr>
        <i/>
        <color rgb="FF0000FF"/>
        <sz val="9.0"/>
      </rPr>
      <t xml:space="preserve">
</t>
    </r>
    <r>
      <rPr>
        <i/>
        <color rgb="FF0000FF"/>
        <sz val="9.0"/>
        <u/>
      </rPr>
      <t>https://www.khanacademy.org/test-prep/mcat/physical-processes/light-and-electromagnetic-radiation-questions/v/single-slit-interference</t>
    </r>
  </si>
  <si>
    <t>• destructive interference</t>
  </si>
  <si>
    <t>Thomas Young's Double Slit Experiment</t>
  </si>
  <si>
    <r>
      <rPr/>
      <t xml:space="preserve">shows the constructive and destructive interference of waves that occur as light passes through parallel slits, resulting in </t>
    </r>
    <r>
      <rPr>
        <b/>
      </rPr>
      <t xml:space="preserve">minima </t>
    </r>
    <r>
      <rPr/>
      <t xml:space="preserve">(dark fringes) and </t>
    </r>
    <r>
      <rPr>
        <b/>
      </rPr>
      <t>maxima</t>
    </r>
    <r>
      <rPr/>
      <t xml:space="preserve"> (bright fringes) of intensity</t>
    </r>
  </si>
  <si>
    <t>wave interference</t>
  </si>
  <si>
    <r>
      <rPr>
        <b/>
      </rPr>
      <t xml:space="preserve">How to locate Dark Fringes
in a </t>
    </r>
    <r>
      <rPr>
        <b/>
        <i/>
        <u/>
      </rPr>
      <t>DOUBLE</t>
    </r>
    <r>
      <rPr>
        <b/>
        <u/>
      </rPr>
      <t>–</t>
    </r>
    <r>
      <rPr>
        <b/>
        <i/>
        <u/>
      </rPr>
      <t>SLIT</t>
    </r>
    <r>
      <rPr>
        <b/>
      </rPr>
      <t xml:space="preserve"> setup</t>
    </r>
  </si>
  <si>
    <r>
      <rPr/>
      <t xml:space="preserve">in a double-slit setup, such as the setup of Thomas Young's famous double-slit experiment, the positions of the dark fringes (minima) on the screen can be found from the following equation, </t>
    </r>
    <r>
      <rPr>
        <i/>
      </rPr>
      <t xml:space="preserve">where </t>
    </r>
    <r>
      <rPr>
        <b/>
        <i/>
      </rPr>
      <t>d</t>
    </r>
    <r>
      <rPr>
        <i/>
      </rPr>
      <t xml:space="preserve"> is the distance between the two slits, </t>
    </r>
    <r>
      <rPr>
        <b/>
        <i/>
      </rPr>
      <t>ϴ</t>
    </r>
    <r>
      <rPr>
        <i/>
      </rPr>
      <t xml:space="preserve"> is the angle between the line drawn from the midpoint between the two slits to the dark fringe, and </t>
    </r>
    <r>
      <rPr>
        <b/>
        <i/>
      </rPr>
      <t>n</t>
    </r>
    <r>
      <rPr>
        <i/>
      </rPr>
      <t xml:space="preserve"> is the normal, which is an integer indicating the number of the fringe, and </t>
    </r>
    <r>
      <rPr>
        <b/>
        <i/>
      </rPr>
      <t>λ</t>
    </r>
    <r>
      <rPr>
        <i/>
      </rPr>
      <t xml:space="preserve"> is the wavelength of the incident wave. Note that bright fringes are halfway between dark fringes.</t>
    </r>
  </si>
  <si>
    <t>d sin ϴ = (n + 1/2) λ</t>
  </si>
  <si>
    <t>• Thomas Young's Double Slit Experiment
• destructive interference</t>
  </si>
  <si>
    <t>Polarization</t>
  </si>
  <si>
    <r>
      <rPr>
        <b/>
      </rPr>
      <t xml:space="preserve">Plane </t>
    </r>
    <r>
      <rPr>
        <b val="0"/>
      </rPr>
      <t xml:space="preserve">(linearly) </t>
    </r>
    <r>
      <rPr>
        <b/>
      </rPr>
      <t>Polarized light</t>
    </r>
  </si>
  <si>
    <r>
      <rPr/>
      <t xml:space="preserve">light in which all of the light rays have electric fields with PARALLEL orientation;  it is created by passing unpolarized light through a </t>
    </r>
    <r>
      <rPr>
        <b/>
      </rPr>
      <t>polarizer</t>
    </r>
  </si>
  <si>
    <t>polarized sunglasses</t>
  </si>
  <si>
    <t>Circularly Polarized light</t>
  </si>
  <si>
    <t>light in which all of the light rays have electric fields with equal intensity but CONSTANTLY ROTATING direction;  it is created by exposing unpolarized light to special pigments or filters</t>
  </si>
  <si>
    <t>3D glasses</t>
  </si>
  <si>
    <t>Photoelectric Effect</t>
  </si>
  <si>
    <r>
      <rPr/>
      <t xml:space="preserve">is a phenomenon that occurs when a light beam of </t>
    </r>
    <r>
      <rPr>
        <i/>
      </rPr>
      <t xml:space="preserve">sufficiently </t>
    </r>
    <r>
      <rPr/>
      <t xml:space="preserve">high frequency (typically, blue to UV light) is incident on a metal, causing the metal atoms to eject electrons from its surface. These electrons liberated from the metal by the photoelectric effect will produce a net charge flow per unit time, aka </t>
    </r>
    <r>
      <rPr>
        <b/>
      </rPr>
      <t>current</t>
    </r>
    <r>
      <rPr/>
      <t xml:space="preserve">. Provided that the light beams's frequency is above the threshold frequency of the metal, </t>
    </r>
    <r>
      <rPr>
        <u/>
      </rPr>
      <t>light beams of greater intensity produce larger current</t>
    </r>
    <r>
      <rPr/>
      <t>. In other words, the higher the intensity of the light beam, the greater the number of photons per unit time that hit the metal's surface, which produces a greater number of electrons per unit time that are ejected from the metal.</t>
    </r>
  </si>
  <si>
    <r>
      <rPr>
        <rFont val="Arial"/>
        <b/>
        <color rgb="FF000000"/>
        <sz val="11.0"/>
      </rPr>
      <t>↑</t>
    </r>
    <r>
      <rPr>
        <rFont val="Arial"/>
        <color rgb="FF000000"/>
      </rPr>
      <t xml:space="preserve"> light intensity = </t>
    </r>
    <r>
      <rPr>
        <rFont val="Arial"/>
        <color rgb="FF000000"/>
        <sz val="11.0"/>
      </rPr>
      <t>↑</t>
    </r>
    <r>
      <rPr>
        <rFont val="Arial"/>
        <color rgb="FF000000"/>
      </rPr>
      <t xml:space="preserve"> photons per unit time that hits the metal's surface = </t>
    </r>
    <r>
      <rPr>
        <rFont val="Arial"/>
        <b/>
        <color rgb="FF000000"/>
        <sz val="12.0"/>
      </rPr>
      <t>↑</t>
    </r>
    <r>
      <rPr>
        <rFont val="Arial"/>
        <color rgb="FF000000"/>
      </rPr>
      <t xml:space="preserve"> electrons liberated from the metal = </t>
    </r>
    <r>
      <rPr>
        <rFont val="Arial"/>
        <color rgb="FF000000"/>
        <sz val="11.0"/>
      </rPr>
      <t>↑</t>
    </r>
    <r>
      <rPr>
        <rFont val="Arial"/>
        <color rgb="FF000000"/>
      </rPr>
      <t xml:space="preserve"> charge flow per unit time (↑current)</t>
    </r>
  </si>
  <si>
    <t>• current
• Photosynthesis</t>
  </si>
  <si>
    <t>Threshold Frequency</t>
  </si>
  <si>
    <t>Photon</t>
  </si>
  <si>
    <r>
      <rPr/>
      <t xml:space="preserve">are a quantum of light that make up a light beam. Photons in a light beam carry an associated amount of energy, which can be calculated from the following equation, </t>
    </r>
    <r>
      <rPr>
        <i/>
      </rPr>
      <t xml:space="preserve">where </t>
    </r>
    <r>
      <rPr>
        <b/>
        <i/>
      </rPr>
      <t>E</t>
    </r>
    <r>
      <rPr>
        <i/>
      </rPr>
      <t xml:space="preserve"> is the energy of the photon of light, </t>
    </r>
    <r>
      <rPr>
        <b/>
        <i/>
      </rPr>
      <t>h</t>
    </r>
    <r>
      <rPr>
        <i/>
      </rPr>
      <t xml:space="preserve"> is </t>
    </r>
    <r>
      <rPr>
        <b/>
        <i/>
      </rPr>
      <t>Planck's constant</t>
    </r>
    <r>
      <rPr>
        <i/>
      </rPr>
      <t xml:space="preserve"> (6.626e-34 J•s), and </t>
    </r>
    <r>
      <rPr>
        <b/>
        <i/>
      </rPr>
      <t>ƒ</t>
    </r>
    <r>
      <rPr>
        <i/>
      </rPr>
      <t xml:space="preserve"> is the frequency of the light beam. </t>
    </r>
    <r>
      <rPr/>
      <t xml:space="preserve">From this equation, we can see that the energy of each photon is DIRECTLY PROPORTIONAL to the frequency of the light beam.
</t>
    </r>
    <r>
      <rPr>
        <i/>
      </rPr>
      <t xml:space="preserve">Note: once we know the frequency, we can easily find the wavelength of the light using the equation for the speed of light, </t>
    </r>
    <r>
      <rPr>
        <b/>
        <i/>
      </rPr>
      <t xml:space="preserve">c = ƒ λ. </t>
    </r>
    <r>
      <rPr>
        <i/>
      </rPr>
      <t>According to these equations, this is why we see that light waves with higher frequency and shorter wavelengths have HIGHER energy, and vice versa.</t>
    </r>
  </si>
  <si>
    <t>E = hƒ</t>
  </si>
  <si>
    <t>From this equation, we can see that the energy of each photon is DIRECTLY PROPORTIONAL to the frequency of the light beam. Therefore, a light beam that has a higher frequency (such as UV light) carries more energy.</t>
  </si>
  <si>
    <r>
      <rPr>
        <b/>
      </rPr>
      <t xml:space="preserve">threshold frequency  </t>
    </r>
    <r>
      <rPr>
        <b/>
        <i/>
        <sz val="14.0"/>
      </rPr>
      <t>ƒ</t>
    </r>
    <r>
      <rPr>
        <b/>
        <i/>
        <sz val="8.0"/>
      </rPr>
      <t>T</t>
    </r>
  </si>
  <si>
    <r>
      <rPr/>
      <t xml:space="preserve">is the </t>
    </r>
    <r>
      <rPr>
        <i/>
      </rPr>
      <t>minimum</t>
    </r>
    <r>
      <rPr/>
      <t xml:space="preserve"> light FREQUENCY necessary to eject an electron from a given metal through the Photoelectric Effect. In other words, IF AND ONLY IF </t>
    </r>
    <r>
      <rPr>
        <b/>
      </rPr>
      <t>ƒ</t>
    </r>
    <r>
      <rPr/>
      <t xml:space="preserve"> </t>
    </r>
    <r>
      <rPr>
        <sz val="7.0"/>
      </rPr>
      <t>of the photon</t>
    </r>
    <r>
      <rPr/>
      <t xml:space="preserve"> &gt; </t>
    </r>
    <r>
      <rPr>
        <b/>
      </rPr>
      <t xml:space="preserve">ƒ </t>
    </r>
    <r>
      <rPr>
        <sz val="8.0"/>
      </rPr>
      <t>threshold of the metal</t>
    </r>
    <r>
      <rPr/>
      <t xml:space="preserve">, ONLY THEN will an electron be ejected from a metal's surface, producing a current.
The </t>
    </r>
    <r>
      <rPr>
        <b/>
      </rPr>
      <t>threshold</t>
    </r>
    <r>
      <rPr/>
      <t xml:space="preserve"> </t>
    </r>
    <r>
      <rPr>
        <b/>
      </rPr>
      <t>frequency</t>
    </r>
    <r>
      <rPr/>
      <t xml:space="preserve"> of a metal depends EXCLUSIVELY on the chemical composition of the metal in question </t>
    </r>
    <r>
      <rPr>
        <i/>
      </rPr>
      <t>(e.g. Magnesium vs. Nickel).</t>
    </r>
  </si>
  <si>
    <r>
      <rPr>
        <rFont val="Times New Roman"/>
        <sz val="14.0"/>
      </rPr>
      <t xml:space="preserve">if </t>
    </r>
    <r>
      <rPr>
        <rFont val="Times New Roman"/>
        <b/>
        <sz val="14.0"/>
      </rPr>
      <t>ƒ</t>
    </r>
    <r>
      <rPr>
        <rFont val="Times New Roman"/>
        <sz val="14.0"/>
      </rPr>
      <t xml:space="preserve">  &gt;  </t>
    </r>
    <r>
      <rPr>
        <rFont val="Times New Roman"/>
        <b/>
        <sz val="14.0"/>
      </rPr>
      <t>ƒ</t>
    </r>
    <r>
      <rPr>
        <rFont val="Times New Roman"/>
        <sz val="8.0"/>
      </rPr>
      <t>T</t>
    </r>
    <r>
      <rPr>
        <rFont val="Times New Roman"/>
        <sz val="14.0"/>
      </rPr>
      <t>,  then current ↑</t>
    </r>
  </si>
  <si>
    <r>
      <rPr>
        <rFont val="Arial"/>
        <color rgb="FF000000"/>
        <sz val="9.0"/>
      </rPr>
      <t xml:space="preserve">IF </t>
    </r>
    <r>
      <rPr>
        <rFont val="Arial"/>
        <b/>
        <color rgb="FF000000"/>
        <sz val="9.0"/>
      </rPr>
      <t xml:space="preserve">ƒ </t>
    </r>
    <r>
      <rPr>
        <rFont val="Arial"/>
        <color rgb="FF000000"/>
        <sz val="7.0"/>
      </rPr>
      <t>photon</t>
    </r>
    <r>
      <rPr>
        <rFont val="Arial"/>
        <color rgb="FF000000"/>
        <sz val="9.0"/>
      </rPr>
      <t xml:space="preserve"> &gt; </t>
    </r>
    <r>
      <rPr>
        <rFont val="Arial"/>
        <b/>
        <color rgb="FF000000"/>
        <sz val="9.0"/>
      </rPr>
      <t xml:space="preserve">ƒ </t>
    </r>
    <r>
      <rPr>
        <rFont val="Arial"/>
        <color rgb="FF000000"/>
        <sz val="8.0"/>
      </rPr>
      <t>threshold</t>
    </r>
    <r>
      <rPr>
        <rFont val="Arial"/>
        <color rgb="FF000000"/>
        <sz val="9.0"/>
      </rPr>
      <t xml:space="preserve"> , ONLY THEN will an electron be ejected from a metal's surface, producing a current</t>
    </r>
  </si>
  <si>
    <t>Kinetic Energy of Ejected Electrons</t>
  </si>
  <si>
    <t>Work Function</t>
  </si>
  <si>
    <r>
      <rPr/>
      <t xml:space="preserve">is the minimum ENERGY necessary </t>
    </r>
    <r>
      <rPr>
        <i/>
      </rPr>
      <t>(energy level that needs to be overcome)</t>
    </r>
    <r>
      <rPr/>
      <t xml:space="preserve"> to eject an electron from a given metal through the Photoelectric Effect. </t>
    </r>
    <r>
      <rPr>
        <u/>
      </rPr>
      <t>Its value depends EXCLUSIVELY on the intrinsic characteristics of the metal being used</t>
    </r>
    <r>
      <rPr/>
      <t xml:space="preserve"> </t>
    </r>
    <r>
      <rPr>
        <i/>
      </rPr>
      <t xml:space="preserve">(e.g. its chemical composition) </t>
    </r>
    <r>
      <rPr/>
      <t xml:space="preserve">and can be calculated by multiplying the threshold frequency by </t>
    </r>
    <r>
      <rPr>
        <b/>
      </rPr>
      <t xml:space="preserve">Planck's constant.
 </t>
    </r>
    <r>
      <rPr/>
      <t xml:space="preserve">The greater the energy of the incident photon ABOVE the work function, the more kinetic energy the ejected electron can posses </t>
    </r>
    <r>
      <rPr>
        <i/>
      </rPr>
      <t>(due to the conservation of energy: if there is a lot of incoming energy, then that energy cannot be destroyed so it must be transformed into kinetic energy, hence the movement of electrons).</t>
    </r>
  </si>
  <si>
    <r>
      <rPr>
        <rFont val="Times New Roman"/>
        <i/>
        <sz val="39.0"/>
      </rPr>
      <t>W = hƒ</t>
    </r>
    <r>
      <rPr>
        <rFont val="Times New Roman"/>
        <b/>
        <i/>
        <sz val="14.0"/>
      </rPr>
      <t>T</t>
    </r>
  </si>
  <si>
    <r>
      <rPr>
        <i/>
        <sz val="9.0"/>
      </rPr>
      <t xml:space="preserve">Think of </t>
    </r>
    <r>
      <rPr>
        <b/>
        <i/>
        <sz val="9.0"/>
      </rPr>
      <t>Work Function</t>
    </r>
    <r>
      <rPr>
        <i/>
        <sz val="9.0"/>
      </rPr>
      <t xml:space="preserve"> like activation energy, in the sense that it must be matched or exceeded in order to cause the reaction (in this case, the escape of an electron) to occur.</t>
    </r>
  </si>
  <si>
    <t>activation energy</t>
  </si>
  <si>
    <t>••</t>
  </si>
  <si>
    <r>
      <rPr>
        <b/>
      </rPr>
      <t xml:space="preserve">Kinetic Energy </t>
    </r>
    <r>
      <rPr>
        <b/>
        <i/>
      </rPr>
      <t xml:space="preserve">K 
</t>
    </r>
    <r>
      <rPr>
        <b val="0"/>
        <i/>
      </rPr>
      <t>of an ejected electron
by the Photoelectric Effect</t>
    </r>
  </si>
  <si>
    <r>
      <rPr/>
      <t xml:space="preserve">If the frequency of a photon of light incident on a metal is AT the threshold frequency for the metal, this means that the electron barely had enough energy to escape from the metal. However, if the frequency of an incident photon is ABOVE the threshold frequency of the metal, then this means that the photon will have more than enough energy to eject a single electron, </t>
    </r>
    <r>
      <rPr>
        <u/>
      </rPr>
      <t xml:space="preserve">and this excess energy will be converted into </t>
    </r>
    <r>
      <rPr>
        <b/>
        <u/>
      </rPr>
      <t>kinetic energy</t>
    </r>
    <r>
      <rPr>
        <u/>
      </rPr>
      <t xml:space="preserve"> in the ejected electron</t>
    </r>
    <r>
      <rPr/>
      <t xml:space="preserve"> (by the laws of conservation of energy).
The maximum kinetic energy of the ejected electron can thus be calculated by the following equation</t>
    </r>
    <r>
      <rPr>
        <i/>
      </rPr>
      <t xml:space="preserve">, where </t>
    </r>
    <r>
      <rPr>
        <b/>
        <i/>
      </rPr>
      <t>hƒ</t>
    </r>
    <r>
      <rPr>
        <i/>
      </rPr>
      <t xml:space="preserve"> represents the energy possessed by the incident photon, and W is the </t>
    </r>
    <r>
      <rPr>
        <b/>
        <i/>
      </rPr>
      <t xml:space="preserve">work function </t>
    </r>
    <r>
      <rPr>
        <i/>
      </rPr>
      <t>that represents the minimum energy required to eject an electron from the metal's surface</t>
    </r>
  </si>
  <si>
    <r>
      <rPr>
        <rFont val="Times New Roman"/>
        <i/>
        <sz val="24.0"/>
      </rPr>
      <t>K  =  hƒ – W
     =  hƒ – hf</t>
    </r>
    <r>
      <rPr>
        <rFont val="Times New Roman"/>
        <i/>
        <sz val="9.0"/>
      </rPr>
      <t>T</t>
    </r>
  </si>
  <si>
    <t>• law of conservation of energy
• K = (1/2)mv^2</t>
  </si>
  <si>
    <t>Absorption and Emission of Light</t>
  </si>
  <si>
    <t>Bohr Model of the Atom</t>
  </si>
  <si>
    <t>states that electron energy levels are stable and discrete, corresponding to specific orbits</t>
  </si>
  <si>
    <t>absorption</t>
  </si>
  <si>
    <r>
      <rPr/>
      <t xml:space="preserve">occurs when an electron jumps UP from a </t>
    </r>
    <r>
      <rPr>
        <i/>
      </rPr>
      <t>lower</t>
    </r>
    <r>
      <rPr/>
      <t xml:space="preserve">-energy to a </t>
    </r>
    <r>
      <rPr>
        <i/>
      </rPr>
      <t>higher</t>
    </r>
    <r>
      <rPr/>
      <t xml:space="preserve">-energy </t>
    </r>
    <r>
      <rPr>
        <b/>
      </rPr>
      <t>orbit</t>
    </r>
    <r>
      <rPr/>
      <t xml:space="preserve"> by </t>
    </r>
    <r>
      <rPr>
        <i/>
      </rPr>
      <t>ABSORBING</t>
    </r>
    <r>
      <rPr/>
      <t xml:space="preserve"> a photon of light of the same frequency as the energy difference between the two orbits.
</t>
    </r>
    <r>
      <rPr>
        <i/>
      </rPr>
      <t>note: if a photon does not carry enough energy to match the energy difference between two orbits, then the electron will not jump to the higher level (all-or-nothing)</t>
    </r>
  </si>
  <si>
    <t>• photon
• Bohr Model of the atom</t>
  </si>
  <si>
    <t>emission</t>
  </si>
  <si>
    <r>
      <rPr/>
      <t xml:space="preserve">occurs when an electon falls DOWN from a </t>
    </r>
    <r>
      <rPr>
        <i/>
      </rPr>
      <t>higher</t>
    </r>
    <r>
      <rPr/>
      <t xml:space="preserve">-energy to a </t>
    </r>
    <r>
      <rPr>
        <i/>
      </rPr>
      <t>lower-</t>
    </r>
    <r>
      <rPr/>
      <t>energy</t>
    </r>
    <r>
      <rPr>
        <b/>
      </rPr>
      <t xml:space="preserve"> orbit </t>
    </r>
    <r>
      <rPr/>
      <t xml:space="preserve">and </t>
    </r>
    <r>
      <rPr>
        <i/>
      </rPr>
      <t>EMITS</t>
    </r>
    <r>
      <rPr/>
      <t xml:space="preserve"> a photon of light of the same frequency as the energy difference between the orbits</t>
    </r>
  </si>
  <si>
    <t>Absorption Spectra</t>
  </si>
  <si>
    <r>
      <rPr/>
      <t xml:space="preserve">is a spectrum of light absorption and emission patterns and </t>
    </r>
    <r>
      <rPr>
        <u/>
      </rPr>
      <t xml:space="preserve">can be DRASTICALLY impacted by </t>
    </r>
    <r>
      <rPr>
        <i/>
        <u/>
      </rPr>
      <t>even small</t>
    </r>
    <r>
      <rPr>
        <u/>
      </rPr>
      <t xml:space="preserve"> changes in chemical structure</t>
    </r>
  </si>
  <si>
    <t>Fluoresence</t>
  </si>
  <si>
    <r>
      <rPr/>
      <t xml:space="preserve">occurs when a material absorbs high-frequency light (such as UV light) and then returns to its </t>
    </r>
    <r>
      <rPr>
        <b/>
      </rPr>
      <t>ground state</t>
    </r>
    <r>
      <rPr/>
      <t xml:space="preserve"> in multiple steps. At each step, if a photon is </t>
    </r>
    <r>
      <rPr>
        <u/>
      </rPr>
      <t>EMITTED THAT HAS A WAVELENGTH THAT'S WITHIN THE VISIBLE RANGE OF THE ELECTROMAGNETIC SPECTRUM (400-700 nm)</t>
    </r>
    <r>
      <rPr/>
      <t>, then the material will be seen as the light of the particular color corresponding to that wavelength.
In other words, emissions from electrons dropping from an excited state to a ground state give rise to fluorescence. The color that we see fluorsesce depends on the wavelength of the emitted light</t>
    </r>
  </si>
  <si>
    <t>If you were to excite a fluorescent substance (such as a ruby) with UV light, when it emits photons that have a wavelength of 400-700 nm, humans can see this emitted wavelength and perceive its color</t>
  </si>
  <si>
    <t>Nuclear Binding Energy and Mass Defect</t>
  </si>
  <si>
    <t>nucleons</t>
  </si>
  <si>
    <r>
      <rPr/>
      <t xml:space="preserve">is a general name that refers to protons and neutrons (because they reside in the nucleus of an atom); when two nucleons come together to form a nucleus, they are attracted to each other by the </t>
    </r>
    <r>
      <rPr>
        <b/>
      </rPr>
      <t>strong nuclear force</t>
    </r>
    <r>
      <rPr/>
      <t>, which is strong enough to more than compensate for the repulsive electromagnetic force between the protons.</t>
    </r>
  </si>
  <si>
    <r>
      <rPr/>
      <t xml:space="preserve">is the amount of energy that is released when </t>
    </r>
    <r>
      <rPr>
        <b/>
      </rPr>
      <t>nucleons</t>
    </r>
    <r>
      <rPr/>
      <t xml:space="preserve"> (protons and neutrons) bind together.
•  the more binding energy per nucleon released, the more stable the nucleus</t>
    </r>
  </si>
  <si>
    <t>• strong nuclear force
• weak nuclear force</t>
  </si>
  <si>
    <t>Mass Defect</t>
  </si>
  <si>
    <r>
      <rPr/>
      <t xml:space="preserve">is the difference between the mass of the unbonded nucleons and the mass of the bonded nucleons within the nucleus. The unbonded nucleons have more energy and, therefore more mass than the bonded nucleons.
Thus, the </t>
    </r>
    <r>
      <rPr>
        <b/>
      </rPr>
      <t>mass</t>
    </r>
    <r>
      <rPr/>
      <t xml:space="preserve"> </t>
    </r>
    <r>
      <rPr>
        <b/>
      </rPr>
      <t>defect</t>
    </r>
    <r>
      <rPr/>
      <t xml:space="preserve"> is also the amount of mass that is converted to energy during nuclear fusion (when nucleons combine to form a larger nuclei) that has radiated away in the form of heat, light, or electromagnetic radiation.</t>
    </r>
  </si>
  <si>
    <r>
      <rPr>
        <rFont val="Times New Roman"/>
        <i/>
        <sz val="11.0"/>
      </rPr>
      <t xml:space="preserve">mass defect = </t>
    </r>
    <r>
      <rPr>
        <rFont val="Times New Roman"/>
        <i/>
        <sz val="13.0"/>
      </rPr>
      <t>m</t>
    </r>
    <r>
      <rPr>
        <rFont val="Times New Roman"/>
        <i/>
        <sz val="11.0"/>
      </rPr>
      <t xml:space="preserve"> </t>
    </r>
    <r>
      <rPr>
        <rFont val="Times New Roman"/>
        <i/>
        <sz val="9.0"/>
      </rPr>
      <t>unbonded</t>
    </r>
    <r>
      <rPr>
        <rFont val="Times New Roman"/>
        <i/>
        <sz val="11.0"/>
      </rPr>
      <t xml:space="preserve"> – </t>
    </r>
    <r>
      <rPr>
        <rFont val="Times New Roman"/>
        <i/>
        <sz val="13.0"/>
      </rPr>
      <t>m</t>
    </r>
    <r>
      <rPr>
        <rFont val="Times New Roman"/>
        <i/>
        <sz val="11.0"/>
      </rPr>
      <t xml:space="preserve"> </t>
    </r>
    <r>
      <rPr>
        <rFont val="Times New Roman"/>
        <i/>
        <sz val="9.0"/>
      </rPr>
      <t xml:space="preserve">bonded
</t>
    </r>
    <r>
      <rPr>
        <rFont val="Times New Roman"/>
        <i/>
        <sz val="11.0"/>
      </rPr>
      <t>= theoretical nucleus mass – actual nucleus mass</t>
    </r>
  </si>
  <si>
    <r>
      <rPr>
        <i/>
        <sz val="9.0"/>
      </rPr>
      <t xml:space="preserve">While one would assume that the mass of the nucleus is simply the sum of the masses of all the protons + neutrons, in reality, the actual mass of every nucleus (other than hydrogen) is slightlyyy smaller than that. This difference is the </t>
    </r>
    <r>
      <rPr>
        <b/>
        <i/>
        <sz val="9.0"/>
      </rPr>
      <t>mass defect</t>
    </r>
    <r>
      <rPr>
        <i/>
        <sz val="9.0"/>
      </rPr>
      <t>. Scientists had difficulty explaining why this mass defect occured until Einstein characterized the equivalence of matter and energy, embodied by his famous equation, E = mc^2. This equation illustrates how the mass defect is a result of matter that has been converted to energy.</t>
    </r>
  </si>
  <si>
    <t>• law of conservation of energy</t>
  </si>
  <si>
    <r>
      <rPr>
        <b/>
      </rPr>
      <t xml:space="preserve">Energy and Matter Equation
</t>
    </r>
    <r>
      <rPr>
        <b val="0"/>
        <i/>
      </rPr>
      <t>also known as Einstein's Equation</t>
    </r>
  </si>
  <si>
    <r>
      <rPr/>
      <t xml:space="preserve">is Einstein's famous equation that characterizes the equivalence of matter and energy and explains what happens to the mass defect during nuclear fusion: the matter was converted into energy, and the magnitude of this energy is calculated by the following equation, </t>
    </r>
    <r>
      <rPr>
        <i/>
      </rPr>
      <t xml:space="preserve">where </t>
    </r>
    <r>
      <rPr>
        <b/>
        <i/>
      </rPr>
      <t xml:space="preserve">E </t>
    </r>
    <r>
      <rPr>
        <i/>
      </rPr>
      <t xml:space="preserve">is energy in Joules, </t>
    </r>
    <r>
      <rPr>
        <b/>
        <i/>
      </rPr>
      <t>m</t>
    </r>
    <r>
      <rPr>
        <i/>
      </rPr>
      <t xml:space="preserve"> is mass in kilograms, and </t>
    </r>
    <r>
      <rPr>
        <b/>
        <i/>
      </rPr>
      <t>c</t>
    </r>
    <r>
      <rPr>
        <i/>
      </rPr>
      <t xml:space="preserve"> is the speed of light (3e8 m/s).</t>
    </r>
  </si>
  <si>
    <t>E = mc^2</t>
  </si>
  <si>
    <t>Because of the large exponent on the speed of light–which is squared in the equation–a very small amount of mass will yield a HUGEEE amount of energy. For example, the conversion of one gram of mass to energy will produce 89.9 terajoules (1 T = 1e12 joules), or 21.6 BILLION kilcalories.</t>
  </si>
  <si>
    <t>Nuclear Reactions</t>
  </si>
  <si>
    <t>isotopic notation</t>
  </si>
  <si>
    <r>
      <rPr/>
      <t xml:space="preserve">when written in isotopic notation, elements are preceded by their </t>
    </r>
    <r>
      <rPr>
        <b/>
      </rPr>
      <t>mass</t>
    </r>
    <r>
      <rPr/>
      <t xml:space="preserve"> </t>
    </r>
    <r>
      <rPr>
        <b/>
      </rPr>
      <t>number</t>
    </r>
    <r>
      <rPr/>
      <t xml:space="preserve"> as a </t>
    </r>
    <r>
      <rPr>
        <i/>
      </rPr>
      <t>superscript</t>
    </r>
    <r>
      <rPr/>
      <t xml:space="preserve"> and </t>
    </r>
    <r>
      <rPr>
        <b/>
      </rPr>
      <t>atomic</t>
    </r>
    <r>
      <rPr/>
      <t xml:space="preserve"> </t>
    </r>
    <r>
      <rPr>
        <b/>
      </rPr>
      <t>number</t>
    </r>
    <r>
      <rPr/>
      <t xml:space="preserve"> as a </t>
    </r>
    <r>
      <rPr>
        <i/>
      </rPr>
      <t>subscript</t>
    </r>
    <r>
      <rPr/>
      <t xml:space="preserve">
• the </t>
    </r>
    <r>
      <rPr>
        <b/>
      </rPr>
      <t>mass</t>
    </r>
    <r>
      <rPr/>
      <t xml:space="preserve"> </t>
    </r>
    <r>
      <rPr>
        <b/>
      </rPr>
      <t>number</t>
    </r>
    <r>
      <rPr/>
      <t xml:space="preserve"> </t>
    </r>
    <r>
      <rPr>
        <b/>
        <i/>
      </rPr>
      <t>(A)</t>
    </r>
    <r>
      <rPr/>
      <t xml:space="preserve"> corresponds to the number of total nucleons in the nucleons (aka protons + neutrons)
• the </t>
    </r>
    <r>
      <rPr>
        <b/>
      </rPr>
      <t>atomic number</t>
    </r>
    <r>
      <rPr>
        <b/>
        <i/>
      </rPr>
      <t xml:space="preserve"> (Z</t>
    </r>
    <r>
      <rPr>
        <b/>
      </rPr>
      <t xml:space="preserve">) </t>
    </r>
    <r>
      <rPr/>
      <t>corresponds to just the number of protons in the nucleus (and also identifies the element, by defintion)</t>
    </r>
  </si>
  <si>
    <t>Fusion</t>
  </si>
  <si>
    <t>occurs when small nuclei combine to form a larger nucleus.
Energy is released during fusion because the nucleus that is formed is more stable than the starting nuclei.</t>
  </si>
  <si>
    <t>Many stars (including the Sun) power themselves by fusing 4 hydrogen nuclei to form one helium nucleus. Here on Earth, fusion power plants–which are far less common than fission power plants–generate energy from deuterium (Hydrogen–2) and lithium nuclei.</t>
  </si>
  <si>
    <t>Fission</t>
  </si>
  <si>
    <t>is a process by which a large nucleus splits into smaller nuclei
Like fusion, energy is ALSO released during fission because the nuclei formed is more stable than the starting nucleus.</t>
  </si>
  <si>
    <t>Fission reactions that release more neutrons are special because these other neutrons will cause a chain reaction in which other nearby atoms can undergo fission. This in turn releases more neutrons, continuing the chain reaction. Such induced fission reactions power most commercial nuclear power plants here on Earth.</t>
  </si>
  <si>
    <t>Radioactive Decay</t>
  </si>
  <si>
    <t>is the naturally occuring, spontaneous loss (decay) of small particles from the nucleus that is accompanied by the emission of specific particles</t>
  </si>
  <si>
    <t>Isotope Decay Arithmetic and Nucleon Conservation</t>
  </si>
  <si>
    <t>Balancing Nuclear Reactions</t>
  </si>
  <si>
    <t>when balancing nuclear reactions, the sum of the atomic numbers must be the same on both sides of the equation, and the sum of the mass numbers must be the same on both sides as well.</t>
  </si>
  <si>
    <t>Alpha Decay</t>
  </si>
  <si>
    <r>
      <rPr>
        <b val="0"/>
        <sz val="18.0"/>
      </rPr>
      <t>α</t>
    </r>
    <r>
      <rPr>
        <b/>
      </rPr>
      <t>–particle</t>
    </r>
  </si>
  <si>
    <r>
      <rPr/>
      <t xml:space="preserve">is just another name for a </t>
    </r>
    <r>
      <rPr>
        <b/>
        <i/>
      </rPr>
      <t>Helium</t>
    </r>
    <r>
      <rPr/>
      <t xml:space="preserve"> nucleus that consists of 2 protons, 2 neutrons, and 0 electrons (aka the mass number is 4 and the atomic number is 2).</t>
    </r>
  </si>
  <si>
    <r>
      <rPr>
        <b/>
      </rPr>
      <t>Alpha (</t>
    </r>
    <r>
      <rPr>
        <b val="0"/>
        <sz val="13.0"/>
      </rPr>
      <t>α</t>
    </r>
    <r>
      <rPr>
        <b/>
      </rPr>
      <t>) decay</t>
    </r>
  </si>
  <si>
    <r>
      <rPr/>
      <t xml:space="preserve">is the emission of an </t>
    </r>
    <r>
      <rPr>
        <b/>
      </rPr>
      <t>alpha</t>
    </r>
    <r>
      <rPr/>
      <t xml:space="preserve"> </t>
    </r>
    <r>
      <rPr>
        <b/>
      </rPr>
      <t>particle</t>
    </r>
    <r>
      <rPr/>
      <t xml:space="preserve"> from the nucleus.
</t>
    </r>
    <r>
      <rPr>
        <b/>
      </rPr>
      <t xml:space="preserve">The emission of an α-particle means that:
</t>
    </r>
    <r>
      <rPr/>
      <t xml:space="preserve">• the </t>
    </r>
    <r>
      <rPr>
        <b/>
      </rPr>
      <t>mass</t>
    </r>
    <r>
      <rPr/>
      <t xml:space="preserve"> </t>
    </r>
    <r>
      <rPr>
        <b/>
      </rPr>
      <t>number</t>
    </r>
    <r>
      <rPr/>
      <t xml:space="preserve"> of the </t>
    </r>
    <r>
      <rPr>
        <i/>
      </rPr>
      <t>daughter</t>
    </r>
    <r>
      <rPr/>
      <t xml:space="preserve"> nucleus will be </t>
    </r>
    <r>
      <rPr>
        <b/>
      </rPr>
      <t>4 LESS</t>
    </r>
    <r>
      <rPr/>
      <t xml:space="preserve"> than that of the </t>
    </r>
    <r>
      <rPr>
        <i/>
      </rPr>
      <t>parent</t>
    </r>
    <r>
      <rPr/>
      <t xml:space="preserve"> nucleus
• the </t>
    </r>
    <r>
      <rPr>
        <b/>
      </rPr>
      <t>atomic</t>
    </r>
    <r>
      <rPr/>
      <t xml:space="preserve"> </t>
    </r>
    <r>
      <rPr>
        <b/>
      </rPr>
      <t>number</t>
    </r>
    <r>
      <rPr/>
      <t xml:space="preserve"> of the </t>
    </r>
    <r>
      <rPr>
        <i/>
      </rPr>
      <t>daughter</t>
    </r>
    <r>
      <rPr/>
      <t xml:space="preserve"> nucleus will be </t>
    </r>
    <r>
      <rPr>
        <b/>
      </rPr>
      <t>2 LESS</t>
    </r>
    <r>
      <rPr/>
      <t xml:space="preserve"> than that of the </t>
    </r>
    <r>
      <rPr>
        <i/>
      </rPr>
      <t>parent</t>
    </r>
    <r>
      <rPr/>
      <t xml:space="preserve"> nucleus
This can be expressed in following balanced equation:</t>
    </r>
  </si>
  <si>
    <t>http://www.ipodphysics.com/resources/alpha%20Uri.PNG</t>
  </si>
  <si>
    <t>Beta Decay</t>
  </si>
  <si>
    <r>
      <rPr>
        <b val="0"/>
        <sz val="18.0"/>
      </rPr>
      <t>β</t>
    </r>
    <r>
      <rPr>
        <b/>
      </rPr>
      <t>–particle</t>
    </r>
  </si>
  <si>
    <r>
      <rPr/>
      <t xml:space="preserve">is just another name for an electron, and is given by the symbol </t>
    </r>
    <r>
      <rPr>
        <i/>
      </rPr>
      <t xml:space="preserve">e– </t>
    </r>
    <r>
      <rPr/>
      <t>or β–</t>
    </r>
  </si>
  <si>
    <r>
      <rPr>
        <b/>
      </rPr>
      <t>Beta–NEGATIVE (</t>
    </r>
    <r>
      <rPr>
        <b val="0"/>
        <sz val="13.0"/>
      </rPr>
      <t>β–</t>
    </r>
    <r>
      <rPr>
        <b/>
      </rPr>
      <t>) decay</t>
    </r>
  </si>
  <si>
    <r>
      <rPr/>
      <t xml:space="preserve">is the decay of a </t>
    </r>
    <r>
      <rPr>
        <b/>
        <i/>
      </rPr>
      <t>Neutron</t>
    </r>
    <r>
      <rPr/>
      <t xml:space="preserve"> into a </t>
    </r>
    <r>
      <rPr>
        <b/>
        <i/>
      </rPr>
      <t>Proton</t>
    </r>
    <r>
      <rPr/>
      <t>, with the</t>
    </r>
    <r>
      <rPr>
        <b/>
      </rPr>
      <t xml:space="preserve"> emission of a</t>
    </r>
    <r>
      <rPr>
        <b/>
        <i/>
      </rPr>
      <t xml:space="preserve"> β-particle</t>
    </r>
    <r>
      <rPr/>
      <t xml:space="preserve"> and an antineutrino from the nucleus.
</t>
    </r>
    <r>
      <rPr>
        <b/>
      </rPr>
      <t xml:space="preserve">Because a Neutron turns into a Proton, the result of one β– decay means that:
</t>
    </r>
    <r>
      <rPr/>
      <t xml:space="preserve">• the </t>
    </r>
    <r>
      <rPr>
        <b/>
      </rPr>
      <t>mass</t>
    </r>
    <r>
      <rPr/>
      <t xml:space="preserve"> </t>
    </r>
    <r>
      <rPr>
        <b/>
      </rPr>
      <t>number</t>
    </r>
    <r>
      <rPr/>
      <t xml:space="preserve"> of the </t>
    </r>
    <r>
      <rPr>
        <i/>
      </rPr>
      <t>daughter</t>
    </r>
    <r>
      <rPr/>
      <t xml:space="preserve"> nucleus will be the </t>
    </r>
    <r>
      <rPr>
        <b/>
      </rPr>
      <t>SAME</t>
    </r>
    <r>
      <rPr/>
      <t xml:space="preserve"> as that of the </t>
    </r>
    <r>
      <rPr>
        <i/>
      </rPr>
      <t>parent</t>
    </r>
    <r>
      <rPr/>
      <t xml:space="preserve"> nucleus
• the </t>
    </r>
    <r>
      <rPr>
        <b/>
      </rPr>
      <t>atomic</t>
    </r>
    <r>
      <rPr/>
      <t xml:space="preserve"> </t>
    </r>
    <r>
      <rPr>
        <b/>
      </rPr>
      <t>number</t>
    </r>
    <r>
      <rPr/>
      <t xml:space="preserve"> of the </t>
    </r>
    <r>
      <rPr>
        <i/>
      </rPr>
      <t>daughter</t>
    </r>
    <r>
      <rPr/>
      <t xml:space="preserve"> nucleus will be </t>
    </r>
    <r>
      <rPr>
        <b/>
      </rPr>
      <t>1 MORE</t>
    </r>
    <r>
      <rPr/>
      <t xml:space="preserve"> than that of the </t>
    </r>
    <r>
      <rPr>
        <i/>
      </rPr>
      <t>parent</t>
    </r>
    <r>
      <rPr/>
      <t xml:space="preserve"> nucleus
This can be expressed in following balanced equation:</t>
    </r>
  </si>
  <si>
    <r>
      <rPr>
        <rFont val="Times New Roman"/>
        <sz val="24.0"/>
      </rPr>
      <t>A ⟶    A
Z ⟶ Z</t>
    </r>
    <r>
      <rPr>
        <rFont val="Times New Roman"/>
        <b/>
        <color rgb="FF6AA84F"/>
        <sz val="24.0"/>
      </rPr>
      <t>+1</t>
    </r>
  </si>
  <si>
    <t>https://www.antonine-education.co.uk/Image_library/Physics_5/Nuclear_physics/decay_05.JPG</t>
  </si>
  <si>
    <t>positron</t>
  </si>
  <si>
    <r>
      <rPr/>
      <t xml:space="preserve">is just an electron, except it carries a POSITVE charge instead, and is given by the symbol </t>
    </r>
    <r>
      <rPr>
        <i/>
      </rPr>
      <t xml:space="preserve">e+ </t>
    </r>
    <r>
      <rPr/>
      <t xml:space="preserve"> or β+</t>
    </r>
  </si>
  <si>
    <r>
      <rPr>
        <b/>
      </rPr>
      <t>Beta–POSITIVE (</t>
    </r>
    <r>
      <rPr>
        <b val="0"/>
        <sz val="13.0"/>
      </rPr>
      <t>β+</t>
    </r>
    <r>
      <rPr>
        <b/>
      </rPr>
      <t xml:space="preserve">) decay
</t>
    </r>
    <r>
      <rPr>
        <b val="0"/>
        <i/>
      </rPr>
      <t xml:space="preserve">also called </t>
    </r>
    <r>
      <rPr>
        <b/>
        <i/>
      </rPr>
      <t>positron emission</t>
    </r>
  </si>
  <si>
    <r>
      <rPr/>
      <t xml:space="preserve">is the decay of a </t>
    </r>
    <r>
      <rPr>
        <b/>
        <i/>
      </rPr>
      <t>Proton</t>
    </r>
    <r>
      <rPr/>
      <t xml:space="preserve"> into a </t>
    </r>
    <r>
      <rPr>
        <b/>
        <i/>
      </rPr>
      <t>Neutron</t>
    </r>
    <r>
      <rPr/>
      <t>, with the</t>
    </r>
    <r>
      <rPr>
        <b/>
      </rPr>
      <t xml:space="preserve"> emission of a </t>
    </r>
    <r>
      <rPr>
        <b/>
        <i/>
      </rPr>
      <t>Positron</t>
    </r>
    <r>
      <rPr/>
      <t xml:space="preserve"> and a neutrino.
</t>
    </r>
    <r>
      <rPr>
        <b/>
      </rPr>
      <t xml:space="preserve">Because a Proton turns into a Neutron, the result of one β+ decay means that:
</t>
    </r>
    <r>
      <rPr/>
      <t xml:space="preserve">• the </t>
    </r>
    <r>
      <rPr>
        <b/>
      </rPr>
      <t>mass</t>
    </r>
    <r>
      <rPr/>
      <t xml:space="preserve"> </t>
    </r>
    <r>
      <rPr>
        <b/>
      </rPr>
      <t>number</t>
    </r>
    <r>
      <rPr/>
      <t xml:space="preserve"> of the </t>
    </r>
    <r>
      <rPr>
        <i/>
      </rPr>
      <t>daughter</t>
    </r>
    <r>
      <rPr/>
      <t xml:space="preserve"> nucleus will be the </t>
    </r>
    <r>
      <rPr>
        <b/>
      </rPr>
      <t>SAME</t>
    </r>
    <r>
      <rPr/>
      <t xml:space="preserve"> as that of the </t>
    </r>
    <r>
      <rPr>
        <i/>
      </rPr>
      <t>parent</t>
    </r>
    <r>
      <rPr/>
      <t xml:space="preserve"> nucleus
• the </t>
    </r>
    <r>
      <rPr>
        <b/>
      </rPr>
      <t>atomic</t>
    </r>
    <r>
      <rPr/>
      <t xml:space="preserve"> </t>
    </r>
    <r>
      <rPr>
        <b/>
      </rPr>
      <t>number</t>
    </r>
    <r>
      <rPr/>
      <t xml:space="preserve"> of the </t>
    </r>
    <r>
      <rPr>
        <i/>
      </rPr>
      <t>daughter</t>
    </r>
    <r>
      <rPr/>
      <t xml:space="preserve"> nucleus will be </t>
    </r>
    <r>
      <rPr>
        <b/>
      </rPr>
      <t>1 LESS</t>
    </r>
    <r>
      <rPr/>
      <t xml:space="preserve"> than that of the </t>
    </r>
    <r>
      <rPr>
        <i/>
      </rPr>
      <t>parent</t>
    </r>
    <r>
      <rPr/>
      <t xml:space="preserve"> nucleus
This can be expressed in following balanced equation:</t>
    </r>
  </si>
  <si>
    <r>
      <rPr>
        <rFont val="Times New Roman"/>
        <sz val="24.0"/>
      </rPr>
      <t>A ⟶    A
Z ⟶ Z</t>
    </r>
    <r>
      <rPr>
        <rFont val="Times New Roman"/>
        <b/>
        <color rgb="FFCC0000"/>
        <sz val="24.0"/>
      </rPr>
      <t>–1</t>
    </r>
  </si>
  <si>
    <t>https://karlgalephysics.files.wordpress.com/2017/02/beta-plus-decay1.jpg?w=1040</t>
  </si>
  <si>
    <t>Gamma Decay</t>
  </si>
  <si>
    <r>
      <rPr>
        <b/>
      </rPr>
      <t>Gamma</t>
    </r>
    <r>
      <rPr>
        <rFont val="Times New Roman"/>
        <b/>
        <sz val="13.0"/>
      </rPr>
      <t xml:space="preserve"> (γ)</t>
    </r>
    <r>
      <rPr>
        <b/>
      </rPr>
      <t xml:space="preserve"> decay</t>
    </r>
  </si>
  <si>
    <r>
      <rPr/>
      <t xml:space="preserve">is the emission of a </t>
    </r>
    <r>
      <rPr>
        <b/>
      </rPr>
      <t>gamma</t>
    </r>
    <r>
      <rPr/>
      <t>-</t>
    </r>
    <r>
      <rPr>
        <b/>
      </rPr>
      <t>ray</t>
    </r>
    <r>
      <rPr/>
      <t xml:space="preserve"> (which are high-energy and high-frequency photons), converting a high-energy nucleus into a more stable nucleus
</t>
    </r>
    <r>
      <rPr>
        <b/>
      </rPr>
      <t xml:space="preserve">Because gamma rays carry no charge and simply lower the energy of the parent nucleus without changing the mass number or atomic number:
</t>
    </r>
    <r>
      <rPr/>
      <t>• the mass number of the daughter nucleus will be the SAME as that of the parent nucleus
• the atomic number of the daughter nucleus will be the SAME than that of the parent nucleus
This can be expressed in following balanced equation:</t>
    </r>
  </si>
  <si>
    <t>A ⟶ A
Z ⟶ Z</t>
  </si>
  <si>
    <t>https://www.wikipremed.com/image_science_archive_68/010701_68/177650_48805_68.jpg</t>
  </si>
  <si>
    <t>Electron Capture</t>
  </si>
  <si>
    <r>
      <rPr/>
      <t xml:space="preserve">is the absorption of an electron from the inner shell, then combines it with a proton in the nucleus to form a neutron
</t>
    </r>
    <r>
      <rPr>
        <b/>
      </rPr>
      <t xml:space="preserve">Because a Proton combined with an Electron to form a Neutron, the result of one electron capture means that:
</t>
    </r>
    <r>
      <rPr/>
      <t xml:space="preserve">• the </t>
    </r>
    <r>
      <rPr>
        <b/>
      </rPr>
      <t>mass</t>
    </r>
    <r>
      <rPr/>
      <t xml:space="preserve"> </t>
    </r>
    <r>
      <rPr>
        <b/>
      </rPr>
      <t>number</t>
    </r>
    <r>
      <rPr/>
      <t xml:space="preserve"> of the </t>
    </r>
    <r>
      <rPr>
        <i/>
      </rPr>
      <t>daughter</t>
    </r>
    <r>
      <rPr/>
      <t xml:space="preserve"> nucleus will be the </t>
    </r>
    <r>
      <rPr>
        <b/>
      </rPr>
      <t>SAME</t>
    </r>
    <r>
      <rPr/>
      <t xml:space="preserve"> as that of the </t>
    </r>
    <r>
      <rPr>
        <i/>
      </rPr>
      <t>parent</t>
    </r>
    <r>
      <rPr/>
      <t xml:space="preserve"> nucleus
• the </t>
    </r>
    <r>
      <rPr>
        <b/>
      </rPr>
      <t>atomic</t>
    </r>
    <r>
      <rPr/>
      <t xml:space="preserve"> </t>
    </r>
    <r>
      <rPr>
        <b/>
      </rPr>
      <t>number</t>
    </r>
    <r>
      <rPr/>
      <t xml:space="preserve"> of the </t>
    </r>
    <r>
      <rPr>
        <i/>
      </rPr>
      <t>daughter</t>
    </r>
    <r>
      <rPr/>
      <t xml:space="preserve"> nucleus will be </t>
    </r>
    <r>
      <rPr>
        <b/>
      </rPr>
      <t>1 LESS</t>
    </r>
    <r>
      <rPr/>
      <t xml:space="preserve"> than that of the </t>
    </r>
    <r>
      <rPr>
        <i/>
      </rPr>
      <t>parent</t>
    </r>
    <r>
      <rPr/>
      <t xml:space="preserve"> nucleus
This can be expressed in following balanced equation:</t>
    </r>
  </si>
  <si>
    <r>
      <rPr>
        <rFont val="Times New Roman"/>
        <sz val="24.0"/>
      </rPr>
      <t>A ⟶    A
Z ⟶ Z</t>
    </r>
    <r>
      <rPr>
        <rFont val="Times New Roman"/>
        <b/>
        <color rgb="FFCC0000"/>
        <sz val="24.0"/>
      </rPr>
      <t>–1</t>
    </r>
  </si>
  <si>
    <t>http://physicsnet.co.uk/wp-content/uploads/2010/08/electron-capture-equation.jpg</t>
  </si>
  <si>
    <t>beta-positive decay</t>
  </si>
  <si>
    <t>Half-Life</t>
  </si>
  <si>
    <r>
      <rPr>
        <b/>
      </rPr>
      <t xml:space="preserve">Half-life  </t>
    </r>
    <r>
      <rPr>
        <b val="0"/>
        <i/>
        <sz val="18.0"/>
      </rPr>
      <t>(T</t>
    </r>
    <r>
      <rPr>
        <b val="0"/>
        <i/>
        <sz val="9.0"/>
      </rPr>
      <t>1/2</t>
    </r>
    <r>
      <rPr>
        <b val="0"/>
        <i/>
        <sz val="18.0"/>
      </rPr>
      <t>)</t>
    </r>
  </si>
  <si>
    <r>
      <rPr/>
      <t xml:space="preserve">is the amount of time required for HALF of a sample of radioactive nuclei to decay. 
The half-life of a radioactive sample can be calculated from the following equation, </t>
    </r>
    <r>
      <rPr>
        <i/>
      </rPr>
      <t xml:space="preserve">where </t>
    </r>
    <r>
      <rPr>
        <b/>
        <i/>
      </rPr>
      <t>ln 2 ≈ 0.700</t>
    </r>
    <r>
      <rPr>
        <i/>
      </rPr>
      <t xml:space="preserve">, and λ is the </t>
    </r>
    <r>
      <rPr>
        <b/>
        <i/>
      </rPr>
      <t>decay constant</t>
    </r>
    <r>
      <rPr>
        <i/>
      </rPr>
      <t>, which is a constant that depends on the type of sample.</t>
    </r>
  </si>
  <si>
    <t>Exponential decay</t>
  </si>
  <si>
    <r>
      <rPr/>
      <t xml:space="preserve">occurs when the rate at which radioactive nuclei decay is proportional to the number of nuclei that remain. In other words, when there is more nuclei remaining, the rate of decay is faster (steeper slope). When less nuclei remain, the rate of decay is slower (more shallow slope). The number of nuclei remaining cn be calculated by the following equation, </t>
    </r>
    <r>
      <rPr>
        <i/>
      </rPr>
      <t xml:space="preserve">where </t>
    </r>
    <r>
      <rPr>
        <b/>
        <i/>
      </rPr>
      <t>n</t>
    </r>
    <r>
      <rPr>
        <i/>
      </rPr>
      <t xml:space="preserve"> is the number of nuclei remaining at time </t>
    </r>
    <r>
      <rPr>
        <b/>
        <i/>
      </rPr>
      <t>t, n</t>
    </r>
    <r>
      <rPr>
        <b/>
        <i/>
        <sz val="6.0"/>
      </rPr>
      <t>0</t>
    </r>
    <r>
      <rPr>
        <i/>
      </rPr>
      <t xml:space="preserve"> is the number of nuclei that remained at time t = 0, </t>
    </r>
    <r>
      <rPr>
        <b/>
        <i/>
      </rPr>
      <t>e</t>
    </r>
    <r>
      <rPr>
        <i/>
      </rPr>
      <t xml:space="preserve"> is </t>
    </r>
    <r>
      <rPr>
        <b/>
        <i/>
      </rPr>
      <t>Euler's number</t>
    </r>
    <r>
      <rPr>
        <i/>
      </rPr>
      <t xml:space="preserve"> (~2.7), </t>
    </r>
    <r>
      <rPr>
        <b/>
        <i/>
      </rPr>
      <t>λ</t>
    </r>
    <r>
      <rPr>
        <i/>
      </rPr>
      <t xml:space="preserve"> is the decay constant, and </t>
    </r>
    <r>
      <rPr>
        <b/>
        <i/>
      </rPr>
      <t>t</t>
    </r>
    <r>
      <rPr>
        <i/>
      </rPr>
      <t xml:space="preserve"> is time.</t>
    </r>
  </si>
  <si>
    <r>
      <rPr>
        <rFont val="Times New Roman"/>
        <i/>
        <sz val="30.0"/>
      </rPr>
      <t>n = n</t>
    </r>
    <r>
      <rPr>
        <rFont val="Times New Roman"/>
        <b/>
        <i/>
        <sz val="11.0"/>
      </rPr>
      <t>0</t>
    </r>
    <r>
      <rPr>
        <rFont val="Times New Roman"/>
        <i/>
        <sz val="30.0"/>
      </rPr>
      <t xml:space="preserve"> e^(–λt)</t>
    </r>
  </si>
  <si>
    <t>http://schoolbag.info/physics/physics_math/physics_math.files/image653.jpg</t>
  </si>
  <si>
    <r>
      <rPr>
        <b/>
      </rPr>
      <t xml:space="preserve">Percentage of Radioactive Nuclei REMAINING after </t>
    </r>
    <r>
      <rPr>
        <b/>
        <i/>
      </rPr>
      <t xml:space="preserve">n </t>
    </r>
    <r>
      <rPr>
        <b/>
      </rPr>
      <t>half-lives</t>
    </r>
  </si>
  <si>
    <t>% remaining = (1/2)^n</t>
  </si>
  <si>
    <t>Math Tricks</t>
  </si>
  <si>
    <t>logarithms</t>
  </si>
  <si>
    <t>Log ( X )</t>
  </si>
  <si>
    <r>
      <rPr/>
      <t xml:space="preserve">is the same thing as "10 to the </t>
    </r>
    <r>
      <rPr>
        <i/>
      </rPr>
      <t>what</t>
    </r>
    <r>
      <rPr/>
      <t xml:space="preserve"> power equals X"
or  "10^? = X"</t>
    </r>
  </si>
  <si>
    <t>Log 100 = "10 to the what power equals 100?" =  2
Log 1000 = "10 to the what power equals 1000?" =  3
Log (1/10) = 10 to the what power equals 0.10 =  -1</t>
  </si>
  <si>
    <t>antilogs</t>
  </si>
  <si>
    <t>- Log ( X )</t>
  </si>
  <si>
    <r>
      <rPr/>
      <t xml:space="preserve">is the same thing as "10 to the </t>
    </r>
    <r>
      <rPr>
        <i/>
      </rPr>
      <t>NEGATIVE</t>
    </r>
    <r>
      <rPr/>
      <t xml:space="preserve"> </t>
    </r>
    <r>
      <rPr>
        <i/>
      </rPr>
      <t>what</t>
    </r>
    <r>
      <rPr/>
      <t xml:space="preserve"> power equals X 
or  "10^(-?) = X</t>
    </r>
  </si>
  <si>
    <t>-- log (0.10) = 10 to the minus what equals 0.10 = 1</t>
  </si>
  <si>
    <t>scientific notation trick with logs</t>
  </si>
  <si>
    <r>
      <rPr/>
      <t xml:space="preserve">--log ( 1e </t>
    </r>
    <r>
      <rPr>
        <b/>
      </rPr>
      <t xml:space="preserve">- </t>
    </r>
    <r>
      <rPr/>
      <t>X) = X
--log ( 1 x 10^ - X) = X</t>
    </r>
  </si>
  <si>
    <t>https://www.mcat-prep.com/mcat-physics-equations-sheet/</t>
  </si>
  <si>
    <t>Kaplan Review Book</t>
  </si>
  <si>
    <t>Key Concept</t>
  </si>
  <si>
    <t>Physics &amp; Math</t>
  </si>
  <si>
    <r>
      <rPr>
        <sz val="9.0"/>
      </rPr>
      <t xml:space="preserve">When </t>
    </r>
    <r>
      <rPr>
        <sz val="9.0"/>
        <u/>
      </rPr>
      <t>adding</t>
    </r>
    <r>
      <rPr>
        <sz val="9.0"/>
      </rPr>
      <t xml:space="preserve"> vectors, always add </t>
    </r>
    <r>
      <rPr>
        <b/>
        <sz val="9.0"/>
      </rPr>
      <t>tip-to-tail</t>
    </r>
    <r>
      <rPr>
        <sz val="9.0"/>
      </rPr>
      <t>.</t>
    </r>
  </si>
  <si>
    <t>Subtracting Vectors</t>
  </si>
  <si>
    <r>
      <rPr>
        <sz val="9.0"/>
      </rPr>
      <t xml:space="preserve">Notice that when you </t>
    </r>
    <r>
      <rPr>
        <sz val="9.0"/>
        <u/>
      </rPr>
      <t>subtract</t>
    </r>
    <r>
      <rPr>
        <sz val="9.0"/>
      </rPr>
      <t xml:space="preserve"> vetors, you are simply "flipping" the direction of the vector being substracted and then following the same rules as normal:  adding tip-to-tail</t>
    </r>
  </si>
  <si>
    <r>
      <rPr>
        <sz val="7.0"/>
      </rPr>
      <t xml:space="preserve">this can be expressed mathematically as </t>
    </r>
    <r>
      <rPr>
        <b/>
        <sz val="7.0"/>
      </rPr>
      <t>A</t>
    </r>
    <r>
      <rPr>
        <sz val="7.0"/>
      </rPr>
      <t xml:space="preserve"> – </t>
    </r>
    <r>
      <rPr>
        <b/>
        <sz val="7.0"/>
      </rPr>
      <t>B</t>
    </r>
    <r>
      <rPr>
        <sz val="7.0"/>
      </rPr>
      <t xml:space="preserve"> = </t>
    </r>
    <r>
      <rPr>
        <b/>
        <sz val="7.0"/>
      </rPr>
      <t>A</t>
    </r>
    <r>
      <rPr>
        <sz val="7.0"/>
      </rPr>
      <t xml:space="preserve"> + (–</t>
    </r>
    <r>
      <rPr>
        <b/>
        <sz val="7.0"/>
      </rPr>
      <t>B</t>
    </r>
    <r>
      <rPr>
        <sz val="7.0"/>
      </rPr>
      <t>), where –</t>
    </r>
    <r>
      <rPr>
        <b/>
        <sz val="7.0"/>
      </rPr>
      <t>B</t>
    </r>
    <r>
      <rPr>
        <sz val="7.0"/>
      </rPr>
      <t xml:space="preserve"> represents a vector with the same magnitude as </t>
    </r>
    <r>
      <rPr>
        <b/>
        <sz val="7.0"/>
      </rPr>
      <t>B</t>
    </r>
    <r>
      <rPr>
        <sz val="7.0"/>
      </rPr>
      <t>, but pointing in the opposite direction</t>
    </r>
  </si>
  <si>
    <t>Contact points are the places where friction occurs between two rough surfaces sliding past each other. If the normal load (the force that squeezes the two together) rises, that total area of contact increases. That increase, more than the surface's roughness, governs the degree of friction.</t>
  </si>
  <si>
    <r>
      <rPr>
        <sz val="9.0"/>
      </rPr>
      <t xml:space="preserve">The coefficient of </t>
    </r>
    <r>
      <rPr>
        <sz val="9.0"/>
        <u/>
      </rPr>
      <t>static</t>
    </r>
    <r>
      <rPr>
        <sz val="9.0"/>
      </rPr>
      <t xml:space="preserve"> friction will always be </t>
    </r>
    <r>
      <rPr>
        <sz val="9.0"/>
        <u/>
      </rPr>
      <t>larger</t>
    </r>
    <r>
      <rPr>
        <sz val="9.0"/>
      </rPr>
      <t xml:space="preserve"> than the coefficient of </t>
    </r>
    <r>
      <rPr>
        <sz val="9.0"/>
        <u/>
      </rPr>
      <t>kinetic</t>
    </r>
    <r>
      <rPr>
        <sz val="9.0"/>
      </rPr>
      <t xml:space="preserve"> friction. It always requires more force to get an object to </t>
    </r>
    <r>
      <rPr>
        <i/>
        <sz val="9.0"/>
      </rPr>
      <t>start</t>
    </r>
    <r>
      <rPr>
        <sz val="9.0"/>
      </rPr>
      <t xml:space="preserve"> sliding than it takes to </t>
    </r>
    <r>
      <rPr>
        <i/>
        <sz val="9.0"/>
      </rPr>
      <t>keep</t>
    </r>
    <r>
      <rPr>
        <sz val="9.0"/>
      </rPr>
      <t xml:space="preserve"> a sliding object to continue sliding.</t>
    </r>
  </si>
  <si>
    <t>Mass</t>
  </si>
  <si>
    <r>
      <rPr>
        <sz val="9.0"/>
      </rPr>
      <t xml:space="preserve">The center of mass of a </t>
    </r>
    <r>
      <rPr>
        <i/>
        <sz val="9.0"/>
      </rPr>
      <t xml:space="preserve">uniform </t>
    </r>
    <r>
      <rPr>
        <sz val="9.0"/>
      </rPr>
      <t xml:space="preserve">object is at the </t>
    </r>
    <r>
      <rPr>
        <i/>
        <sz val="9.0"/>
      </rPr>
      <t>geometric</t>
    </r>
    <r>
      <rPr>
        <sz val="9.0"/>
      </rPr>
      <t xml:space="preserve"> center of the object.</t>
    </r>
  </si>
  <si>
    <r>
      <rPr>
        <sz val="7.0"/>
      </rPr>
      <t xml:space="preserve">Consider a tennis racquet that has been thrown into the air. Each particle of the racquet moves in its own pathway, so it's not possible to represent the motion of the whole racquet as a single particle. However, </t>
    </r>
    <r>
      <rPr>
        <i/>
        <sz val="7.0"/>
      </rPr>
      <t>one</t>
    </r>
    <r>
      <rPr>
        <sz val="7.0"/>
      </rPr>
      <t xml:space="preserve"> point within the racquet does move in a simple parabolic path, very similar to the flight of a tennis ball. It is </t>
    </r>
    <r>
      <rPr>
        <i/>
        <sz val="7.0"/>
      </rPr>
      <t xml:space="preserve">this </t>
    </r>
    <r>
      <rPr>
        <sz val="7.0"/>
      </rPr>
      <t>point within the racquet that is known as the center of mass.</t>
    </r>
  </si>
  <si>
    <r>
      <rPr>
        <sz val="9.0"/>
      </rPr>
      <t xml:space="preserve">If an object has no acceleration, then by definition there is no net force on the object. This means that any object with a </t>
    </r>
    <r>
      <rPr>
        <sz val="9.0"/>
        <u/>
      </rPr>
      <t>constant</t>
    </r>
    <r>
      <rPr>
        <sz val="9.0"/>
      </rPr>
      <t xml:space="preserve"> velocity has no net force acting on it. However, just because the net force equals zero does not mean the velocity equals zero.</t>
    </r>
  </si>
  <si>
    <r>
      <rPr>
        <sz val="9.0"/>
      </rPr>
      <t xml:space="preserve">Remember that sin 90° = 1. This means that torque is </t>
    </r>
    <r>
      <rPr>
        <sz val="9.0"/>
        <u/>
      </rPr>
      <t>greatest</t>
    </r>
    <r>
      <rPr>
        <sz val="9.0"/>
      </rPr>
      <t xml:space="preserve"> when the force applied is 90 degress (aka perpendicular) to the level arm. Knowing that sin 0° = 0 tells us that there is </t>
    </r>
    <r>
      <rPr>
        <i/>
        <sz val="9.0"/>
      </rPr>
      <t>no</t>
    </r>
    <r>
      <rPr>
        <sz val="9.0"/>
      </rPr>
      <t xml:space="preserve"> torque when the force applied is parallel to the lever arm.</t>
    </r>
  </si>
  <si>
    <r>
      <rPr>
        <sz val="9.0"/>
      </rPr>
      <t xml:space="preserve">Kinetic energy is incredibly important on the MCAT; </t>
    </r>
    <r>
      <rPr>
        <sz val="9.0"/>
        <u/>
      </rPr>
      <t>any</t>
    </r>
    <r>
      <rPr>
        <sz val="9.0"/>
      </rPr>
      <t xml:space="preserve"> time an object has a </t>
    </r>
    <r>
      <rPr>
        <sz val="9.0"/>
        <u/>
      </rPr>
      <t>speed</t>
    </r>
    <r>
      <rPr>
        <sz val="9.0"/>
      </rPr>
      <t>, think about kinetic energy and link its kinetic energy to the related concepts of work and conservation of mechanical energy</t>
    </r>
  </si>
  <si>
    <r>
      <rPr>
        <sz val="9.0"/>
      </rPr>
      <t xml:space="preserve">Kinetic energy is related to </t>
    </r>
    <r>
      <rPr>
        <sz val="9.0"/>
        <u/>
      </rPr>
      <t>speed</t>
    </r>
    <r>
      <rPr>
        <sz val="9.0"/>
      </rPr>
      <t xml:space="preserve">, NOT velocity. Know the difference. Speed is a scalar and has only magnitude. Velocity is a vector and has both magnitude and direction. Therefore, an object in motion has the same kinetic energy </t>
    </r>
    <r>
      <rPr>
        <sz val="9.0"/>
        <u/>
      </rPr>
      <t>regardless of the direction</t>
    </r>
    <r>
      <rPr>
        <sz val="9.0"/>
      </rPr>
      <t xml:space="preserve"> of its velocity vector. </t>
    </r>
  </si>
  <si>
    <r>
      <rPr>
        <sz val="7.0"/>
      </rPr>
      <t xml:space="preserve">A 10 kg cannonball shot </t>
    </r>
    <r>
      <rPr>
        <i/>
        <sz val="7.0"/>
      </rPr>
      <t>to the left</t>
    </r>
    <r>
      <rPr>
        <sz val="7.0"/>
      </rPr>
      <t xml:space="preserve"> at 50 m/s has the same kinetic energy as a 10 kg cannonball that is shot </t>
    </r>
    <r>
      <rPr>
        <i/>
        <sz val="7.0"/>
      </rPr>
      <t>to the right</t>
    </r>
    <r>
      <rPr>
        <sz val="7.0"/>
      </rPr>
      <t xml:space="preserve"> at 50 m/s.</t>
    </r>
  </si>
  <si>
    <r>
      <rPr>
        <b/>
        <sz val="9.0"/>
      </rPr>
      <t>•  Conservative forces</t>
    </r>
    <r>
      <rPr>
        <b val="0"/>
        <sz val="9.0"/>
      </rPr>
      <t xml:space="preserve"> (such as gravity and electrostatic forces) conserve mechanical energy.
</t>
    </r>
    <r>
      <rPr>
        <b/>
        <sz val="9.0"/>
      </rPr>
      <t>•  Nonconservative forces</t>
    </r>
    <r>
      <rPr>
        <b val="0"/>
        <sz val="9.0"/>
      </rPr>
      <t xml:space="preserve"> (such as friction and air resistance) dissipate mechanical energy as thermal or chemical energy.</t>
    </r>
  </si>
  <si>
    <r>
      <rPr>
        <b/>
        <sz val="9.0"/>
      </rPr>
      <t>Work</t>
    </r>
    <r>
      <rPr>
        <b val="0"/>
        <sz val="9.0"/>
      </rPr>
      <t xml:space="preserve"> is not energy itself, but rather, it is a </t>
    </r>
    <r>
      <rPr>
        <b val="0"/>
        <i/>
        <sz val="9.0"/>
        <u/>
      </rPr>
      <t>measure of energy "transfer"</t>
    </r>
    <r>
      <rPr>
        <b val="0"/>
        <i/>
        <sz val="9.0"/>
      </rPr>
      <t xml:space="preserve">. </t>
    </r>
    <r>
      <rPr>
        <b val="0"/>
        <sz val="9.0"/>
      </rPr>
      <t>The other form of energy transfer is heat.</t>
    </r>
  </si>
  <si>
    <r>
      <rPr>
        <sz val="9.0"/>
      </rPr>
      <t xml:space="preserve">•  When work is done </t>
    </r>
    <r>
      <rPr>
        <b/>
        <sz val="9.0"/>
        <u/>
      </rPr>
      <t>by</t>
    </r>
    <r>
      <rPr>
        <sz val="9.0"/>
      </rPr>
      <t xml:space="preserve"> a system </t>
    </r>
    <r>
      <rPr>
        <i/>
        <sz val="9.0"/>
      </rPr>
      <t xml:space="preserve">(aka the gas </t>
    </r>
    <r>
      <rPr>
        <b/>
        <i/>
        <sz val="9.0"/>
        <u/>
      </rPr>
      <t>expands</t>
    </r>
    <r>
      <rPr>
        <i/>
        <sz val="9.0"/>
      </rPr>
      <t>)</t>
    </r>
    <r>
      <rPr>
        <sz val="9.0"/>
      </rPr>
      <t xml:space="preserve">, then the work is said to be </t>
    </r>
    <r>
      <rPr>
        <b/>
        <sz val="9.0"/>
        <u/>
      </rPr>
      <t>positive</t>
    </r>
    <r>
      <rPr>
        <sz val="9.0"/>
      </rPr>
      <t xml:space="preserve">. 
•  When work is done </t>
    </r>
    <r>
      <rPr>
        <b/>
        <sz val="9.0"/>
        <u/>
      </rPr>
      <t>on</t>
    </r>
    <r>
      <rPr>
        <sz val="9.0"/>
      </rPr>
      <t xml:space="preserve"> a system </t>
    </r>
    <r>
      <rPr>
        <i/>
        <sz val="9.0"/>
      </rPr>
      <t xml:space="preserve">(aka the gas is </t>
    </r>
    <r>
      <rPr>
        <b/>
        <i/>
        <sz val="9.0"/>
      </rPr>
      <t>compressed</t>
    </r>
    <r>
      <rPr>
        <i/>
        <sz val="9.0"/>
      </rPr>
      <t>)</t>
    </r>
    <r>
      <rPr>
        <sz val="9.0"/>
      </rPr>
      <t xml:space="preserve">, then the work is said to be </t>
    </r>
    <r>
      <rPr>
        <b/>
        <sz val="9.0"/>
        <u/>
      </rPr>
      <t>negative</t>
    </r>
    <r>
      <rPr>
        <i/>
        <sz val="9.0"/>
      </rPr>
      <t xml:space="preserve">. 
</t>
    </r>
    <r>
      <rPr>
        <sz val="9.0"/>
      </rPr>
      <t xml:space="preserve">The MCAT will not expect you to calculate the integral of a P–V graph using calculus, BUT you </t>
    </r>
    <r>
      <rPr>
        <i/>
        <sz val="9.0"/>
      </rPr>
      <t xml:space="preserve">are </t>
    </r>
    <r>
      <rPr>
        <sz val="9.0"/>
      </rPr>
      <t>expected to be able to calculate the area under a straight-line graph of a P–V curve to determine the amount of work being done on or by a system if necessary.</t>
    </r>
  </si>
  <si>
    <r>
      <rPr>
        <sz val="9.0"/>
      </rPr>
      <t xml:space="preserve">When considering simple machines, </t>
    </r>
    <r>
      <rPr>
        <i/>
        <sz val="9.0"/>
      </rPr>
      <t>load</t>
    </r>
    <r>
      <rPr>
        <sz val="9.0"/>
      </rPr>
      <t xml:space="preserve"> and </t>
    </r>
    <r>
      <rPr>
        <i/>
        <sz val="9.0"/>
      </rPr>
      <t>effort</t>
    </r>
    <r>
      <rPr>
        <sz val="9.0"/>
      </rPr>
      <t xml:space="preserve"> are both forces. The </t>
    </r>
    <r>
      <rPr>
        <i/>
        <sz val="9.0"/>
      </rPr>
      <t>load</t>
    </r>
    <r>
      <rPr>
        <sz val="9.0"/>
      </rPr>
      <t xml:space="preserve"> determines the necessary </t>
    </r>
    <r>
      <rPr>
        <sz val="9.0"/>
        <u/>
      </rPr>
      <t>output</t>
    </r>
    <r>
      <rPr>
        <sz val="9.0"/>
      </rPr>
      <t xml:space="preserve"> force. From the output force and mechanical advantage, we can determine the necessary input force.</t>
    </r>
  </si>
  <si>
    <r>
      <rPr>
        <sz val="9.0"/>
      </rPr>
      <t xml:space="preserve">The </t>
    </r>
    <r>
      <rPr>
        <b/>
        <sz val="9.0"/>
      </rPr>
      <t>zeroth law of thermodynamics</t>
    </r>
    <r>
      <rPr>
        <sz val="9.0"/>
      </rPr>
      <t xml:space="preserve"> states the transitive property in thermal systems: 
if </t>
    </r>
    <r>
      <rPr>
        <i/>
        <sz val="9.0"/>
      </rPr>
      <t>a = b</t>
    </r>
    <r>
      <rPr>
        <sz val="9.0"/>
      </rPr>
      <t xml:space="preserve"> and </t>
    </r>
    <r>
      <rPr>
        <i/>
        <sz val="9.0"/>
      </rPr>
      <t>b = c</t>
    </r>
    <r>
      <rPr>
        <sz val="9.0"/>
      </rPr>
      <t xml:space="preserve">, then </t>
    </r>
    <r>
      <rPr>
        <i/>
        <sz val="9.0"/>
      </rPr>
      <t>a = c</t>
    </r>
  </si>
  <si>
    <r>
      <rPr>
        <b/>
        <sz val="9.0"/>
      </rPr>
      <t>Temperature</t>
    </r>
    <r>
      <rPr>
        <sz val="9.0"/>
      </rPr>
      <t xml:space="preserve"> is a physical property of matter related to the average kinetic energy of the particles. Differences in temperature determine the direction of heat transfer.</t>
    </r>
  </si>
  <si>
    <r>
      <rPr>
        <sz val="9.0"/>
      </rPr>
      <t xml:space="preserve">The 1st Law of Thermodynamics tells us that the total internal energy of a system will:
•  </t>
    </r>
    <r>
      <rPr>
        <i/>
        <sz val="9.0"/>
      </rPr>
      <t>increase</t>
    </r>
    <r>
      <rPr>
        <sz val="9.0"/>
      </rPr>
      <t xml:space="preserve"> when the system </t>
    </r>
    <r>
      <rPr>
        <sz val="9.0"/>
        <u/>
      </rPr>
      <t>gains</t>
    </r>
    <r>
      <rPr>
        <sz val="9.0"/>
      </rPr>
      <t xml:space="preserve"> </t>
    </r>
    <r>
      <rPr>
        <b/>
        <sz val="9.0"/>
      </rPr>
      <t>heat</t>
    </r>
    <r>
      <rPr>
        <sz val="9.0"/>
      </rPr>
      <t xml:space="preserve"> or </t>
    </r>
    <r>
      <rPr>
        <b/>
        <sz val="9.0"/>
        <u/>
      </rPr>
      <t>work</t>
    </r>
    <r>
      <rPr>
        <sz val="9.0"/>
        <u/>
      </rPr>
      <t xml:space="preserve"> is being performed on</t>
    </r>
    <r>
      <rPr>
        <sz val="9.0"/>
      </rPr>
      <t xml:space="preserve"> the system
•  </t>
    </r>
    <r>
      <rPr>
        <i/>
        <sz val="9.0"/>
      </rPr>
      <t>decrease</t>
    </r>
    <r>
      <rPr>
        <sz val="9.0"/>
      </rPr>
      <t xml:space="preserve"> when the system </t>
    </r>
    <r>
      <rPr>
        <sz val="9.0"/>
        <u/>
      </rPr>
      <t>loses</t>
    </r>
    <r>
      <rPr>
        <sz val="9.0"/>
      </rPr>
      <t xml:space="preserve"> </t>
    </r>
    <r>
      <rPr>
        <b/>
        <sz val="9.0"/>
      </rPr>
      <t>heat</t>
    </r>
    <r>
      <rPr>
        <sz val="9.0"/>
      </rPr>
      <t xml:space="preserve"> or if the </t>
    </r>
    <r>
      <rPr>
        <sz val="9.0"/>
        <u/>
      </rPr>
      <t xml:space="preserve">system is performing </t>
    </r>
    <r>
      <rPr>
        <b/>
        <sz val="9.0"/>
        <u/>
      </rPr>
      <t>work</t>
    </r>
  </si>
  <si>
    <t>Heat</t>
  </si>
  <si>
    <t>Heat is the process of energy transfer between two objects at different temperatures (from the object with higher temperature to the object with lower temperature) and will continue until the two objects come into a thermal equilibrium at the same temperature.</t>
  </si>
  <si>
    <t>• Second Law of Thermodynamics 
• simple diffusion</t>
  </si>
  <si>
    <r>
      <rPr>
        <sz val="9.0"/>
      </rPr>
      <t xml:space="preserve">•  One </t>
    </r>
    <r>
      <rPr>
        <b/>
        <sz val="9.0"/>
      </rPr>
      <t>c</t>
    </r>
    <r>
      <rPr>
        <sz val="9.0"/>
      </rPr>
      <t xml:space="preserve">alorie ("little c") is the amount of heat required to raise 1 </t>
    </r>
    <r>
      <rPr>
        <b/>
        <sz val="9.0"/>
      </rPr>
      <t>gram</t>
    </r>
    <r>
      <rPr>
        <sz val="9.0"/>
      </rPr>
      <t xml:space="preserve"> of water one degree Celsius.
•  One </t>
    </r>
    <r>
      <rPr>
        <b/>
        <sz val="9.0"/>
      </rPr>
      <t>C</t>
    </r>
    <r>
      <rPr>
        <sz val="9.0"/>
      </rPr>
      <t xml:space="preserve">alorie ("big C") is the amount of heat required to raise 1 </t>
    </r>
    <r>
      <rPr>
        <b/>
        <sz val="9.0"/>
      </rPr>
      <t>kilogram</t>
    </r>
    <r>
      <rPr>
        <sz val="9.0"/>
      </rPr>
      <t xml:space="preserve"> of water one degree Celsius, equal to 1000 calories.</t>
    </r>
  </si>
  <si>
    <t>Remember that when applying Pascal's principle that the larger the area, the larger the force, although this force will be exerted through a smaller distance.</t>
  </si>
  <si>
    <t>A hydraulic lift uses Pascal's Principle to lift heavy cars. This is accomplished through the larger area of a second piston, which decreases the force required to displace the car a certain distance.</t>
  </si>
  <si>
    <t>An object will foat if its average density is LESS than the average density of the fluid that it is immersed in. Oppositely, an object will sink if its average density is greater than that of the fluid.</t>
  </si>
  <si>
    <t>A gold crown will sink to the bottom of a bathtub because gold is more dense than water. On the other hand, an object that is less dense than water, such as a block of styrofoam or an ice cube, will stop sinking (and start floating) because it is less dense than water and the buoyant force will exert a net force upwards on these less dense objects. These objects will submerge enough of their volume to displace a volume of water equal to the object's weight.</t>
  </si>
  <si>
    <t>Viscosity</t>
  </si>
  <si>
    <t>Low-viscosity fluids have low internal resistance to flow and behave like ideal fluids. Assume conservation of energy in low-viscosity fluids with laminar flow.</t>
  </si>
  <si>
    <r>
      <rPr>
        <sz val="9.0"/>
      </rPr>
      <t xml:space="preserve">While </t>
    </r>
    <r>
      <rPr>
        <b/>
        <sz val="9.0"/>
      </rPr>
      <t xml:space="preserve">flow rate </t>
    </r>
    <r>
      <rPr>
        <b/>
        <i/>
        <sz val="9.0"/>
      </rPr>
      <t>Q</t>
    </r>
    <r>
      <rPr>
        <b/>
        <sz val="9.0"/>
      </rPr>
      <t xml:space="preserve"> </t>
    </r>
    <r>
      <rPr>
        <sz val="9.0"/>
      </rPr>
      <t xml:space="preserve">in a tube is </t>
    </r>
    <r>
      <rPr>
        <sz val="9.0"/>
        <u/>
      </rPr>
      <t>constant regardless of cross-sectional area</t>
    </r>
    <r>
      <rPr>
        <sz val="9.0"/>
      </rPr>
      <t xml:space="preserve">, the </t>
    </r>
    <r>
      <rPr>
        <b/>
        <sz val="9.0"/>
      </rPr>
      <t xml:space="preserve">linear speed </t>
    </r>
    <r>
      <rPr>
        <b/>
        <i/>
        <sz val="9.0"/>
      </rPr>
      <t>v</t>
    </r>
    <r>
      <rPr>
        <sz val="9.0"/>
      </rPr>
      <t xml:space="preserve"> of a fluid will increase with decreasing cross-sectional area</t>
    </r>
  </si>
  <si>
    <t>• law of conservation of mass
• atherosclerosis</t>
  </si>
  <si>
    <r>
      <rPr>
        <sz val="9.0"/>
      </rPr>
      <t xml:space="preserve">The SI unit of charge is the </t>
    </r>
    <r>
      <rPr>
        <b/>
        <sz val="9.0"/>
      </rPr>
      <t xml:space="preserve">couloumb </t>
    </r>
    <r>
      <rPr>
        <sz val="9.0"/>
      </rPr>
      <t xml:space="preserve">(C), and the fundamental unit of charge is </t>
    </r>
    <r>
      <rPr>
        <i/>
        <sz val="9.0"/>
      </rPr>
      <t>e</t>
    </r>
    <r>
      <rPr>
        <sz val="9.0"/>
      </rPr>
      <t xml:space="preserve"> = 1.60 x 10^-19 C. A proton and an electron each have this amount of charge; the proton is </t>
    </r>
    <r>
      <rPr>
        <i/>
        <sz val="9.0"/>
      </rPr>
      <t xml:space="preserve">positively </t>
    </r>
    <r>
      <rPr>
        <sz val="9.0"/>
      </rPr>
      <t xml:space="preserve">charge (q = +e), while the electron is </t>
    </r>
    <r>
      <rPr>
        <i/>
        <sz val="9.0"/>
      </rPr>
      <t xml:space="preserve">negatively </t>
    </r>
    <r>
      <rPr>
        <sz val="9.0"/>
      </rPr>
      <t>charged (q = –e). Even though the proton and the neutron share the same magnitude of charge, they do NOT share the same mass; the proton has a much greater mass than the electron. Like charges experience attractive forces. Opposite charges experience repulsive forces.</t>
    </r>
  </si>
  <si>
    <r>
      <rPr>
        <sz val="9.0"/>
      </rPr>
      <t xml:space="preserve">Electric fields are produced by source charges </t>
    </r>
    <r>
      <rPr>
        <i/>
        <sz val="9.0"/>
      </rPr>
      <t>(uppercase Q)</t>
    </r>
    <r>
      <rPr>
        <sz val="9.0"/>
      </rPr>
      <t xml:space="preserve">. When a test charge </t>
    </r>
    <r>
      <rPr>
        <i/>
        <sz val="9.0"/>
      </rPr>
      <t xml:space="preserve">(lowercase q) </t>
    </r>
    <r>
      <rPr>
        <sz val="9.0"/>
      </rPr>
      <t>is placed in an electric field (</t>
    </r>
    <r>
      <rPr>
        <b/>
        <sz val="9.0"/>
      </rPr>
      <t>E</t>
    </r>
    <r>
      <rPr>
        <sz val="9.0"/>
      </rPr>
      <t>), it will experience an electrostatic force (</t>
    </r>
    <r>
      <rPr>
        <b/>
        <sz val="10.0"/>
      </rPr>
      <t>F</t>
    </r>
    <r>
      <rPr>
        <sz val="8.0"/>
      </rPr>
      <t>e</t>
    </r>
    <r>
      <rPr>
        <sz val="9.0"/>
      </rPr>
      <t xml:space="preserve">) that is equal to </t>
    </r>
    <r>
      <rPr>
        <i/>
        <sz val="9.0"/>
      </rPr>
      <t>q</t>
    </r>
    <r>
      <rPr>
        <b/>
        <sz val="9.0"/>
      </rPr>
      <t>E</t>
    </r>
    <r>
      <rPr>
        <sz val="9.0"/>
      </rPr>
      <t xml:space="preserve">. </t>
    </r>
  </si>
  <si>
    <t>By convention, we usually assume test charges to be positive. As such, a test charge placed in an electric field produced by a negative source charge will experience an attractive force towards the source charge. This is becuase opposite charges attract.</t>
  </si>
  <si>
    <r>
      <rPr>
        <sz val="9.0"/>
      </rPr>
      <t xml:space="preserve">By dividing </t>
    </r>
    <r>
      <rPr>
        <b/>
        <sz val="9.0"/>
      </rPr>
      <t>Coulomb's Law</t>
    </r>
    <r>
      <rPr>
        <sz val="9.0"/>
      </rPr>
      <t xml:space="preserve"> by the magnitude of the test charge </t>
    </r>
    <r>
      <rPr>
        <i/>
        <sz val="9.0"/>
      </rPr>
      <t>q</t>
    </r>
    <r>
      <rPr>
        <sz val="9.0"/>
      </rPr>
      <t xml:space="preserve">, we arrive at two different ways of determining the magnitude of the electric field </t>
    </r>
    <r>
      <rPr>
        <b/>
        <sz val="9.0"/>
      </rPr>
      <t>E</t>
    </r>
    <r>
      <rPr>
        <sz val="9.0"/>
      </rPr>
      <t xml:space="preserve"> at a point in space around the source charge.</t>
    </r>
  </si>
  <si>
    <r>
      <rPr>
        <b/>
        <sz val="7.0"/>
      </rPr>
      <t xml:space="preserve">E     </t>
    </r>
    <r>
      <rPr>
        <b val="0"/>
        <sz val="7.0"/>
      </rPr>
      <t xml:space="preserve">=     </t>
    </r>
    <r>
      <rPr>
        <b/>
        <i/>
        <sz val="9.0"/>
      </rPr>
      <t>F</t>
    </r>
    <r>
      <rPr>
        <b val="0"/>
        <i/>
        <sz val="7.0"/>
      </rPr>
      <t xml:space="preserve">e / q     =     k Q / r^2
</t>
    </r>
    <r>
      <rPr>
        <b/>
        <sz val="7.0"/>
      </rPr>
      <t xml:space="preserve">            </t>
    </r>
    <r>
      <rPr>
        <b val="0"/>
        <i/>
        <sz val="7.0"/>
      </rPr>
      <t>method 1        method 2</t>
    </r>
  </si>
  <si>
    <t>Field lines are used to represent the electric field vectors for a charge. They point AWAY from a positive charge and point TOWARD a negative charge. The denser the field lines, the stronger the electric field. Note that field lines of a single charge never cross each other.</t>
  </si>
  <si>
    <t>Electrical potential energy is defined as the work necessary to move a test charge from infinity to a point in space in an electric field surrounding a source charge. High electric potential energy means that the system has a lot of stored energy that can be used to do something or make something happen.</t>
  </si>
  <si>
    <r>
      <rPr>
        <sz val="9.0"/>
      </rPr>
      <t xml:space="preserve">The </t>
    </r>
    <r>
      <rPr>
        <b/>
        <sz val="9.0"/>
      </rPr>
      <t>electrical potential energy</t>
    </r>
    <r>
      <rPr>
        <sz val="9.0"/>
      </rPr>
      <t xml:space="preserve"> of a system will </t>
    </r>
    <r>
      <rPr>
        <i/>
        <sz val="9.0"/>
      </rPr>
      <t>increase</t>
    </r>
    <r>
      <rPr>
        <sz val="9.0"/>
      </rPr>
      <t xml:space="preserve"> when two repulsive charges move toward each other or when two attractive charges move apart.
Conversely, the electrical potential energy of a system will </t>
    </r>
    <r>
      <rPr>
        <i/>
        <sz val="9.0"/>
      </rPr>
      <t>decrease</t>
    </r>
    <r>
      <rPr>
        <sz val="9.0"/>
      </rPr>
      <t xml:space="preserve"> when two repulsive charges move apart or when two attractive charges move toward each other.</t>
    </r>
  </si>
  <si>
    <r>
      <rPr>
        <sz val="9.0"/>
      </rPr>
      <t xml:space="preserve">Electrical potential </t>
    </r>
    <r>
      <rPr>
        <b/>
        <i/>
        <sz val="9.0"/>
      </rPr>
      <t>V</t>
    </r>
    <r>
      <rPr>
        <sz val="9.0"/>
      </rPr>
      <t xml:space="preserve"> is the ratio of the work done to move a test charge from infinity to a point in an electric field surrounding a source charge divided by the magnitude of the test charge. In other words, Electric potential is a test charge's potential energy </t>
    </r>
    <r>
      <rPr>
        <b/>
        <i/>
        <sz val="9.0"/>
      </rPr>
      <t xml:space="preserve">U </t>
    </r>
    <r>
      <rPr>
        <sz val="9.0"/>
      </rPr>
      <t xml:space="preserve">divided by the magnitude of test charge </t>
    </r>
    <r>
      <rPr>
        <b/>
        <i/>
        <sz val="9.0"/>
      </rPr>
      <t xml:space="preserve">q </t>
    </r>
    <r>
      <rPr>
        <sz val="9.0"/>
      </rPr>
      <t>itself</t>
    </r>
    <r>
      <rPr>
        <i/>
        <sz val="9.0"/>
      </rPr>
      <t>.</t>
    </r>
  </si>
  <si>
    <t>V  =  U  /  q</t>
  </si>
  <si>
    <t>Any moving charge, whether a single electron traveling through space or a current through a conductive material, creates a magnetic field. The SI unit for magnetic field strength is the tesla (T). The size of the tesla unit is quite large, so small magnetic fields are sometimes measured in a unit called gauss, in which 10^4 gauss = 1 tesla. Magnetic Fields do not exert forces on still charges, only charges that are moving.</t>
  </si>
  <si>
    <r>
      <rPr>
        <sz val="9.0"/>
      </rPr>
      <t xml:space="preserve">The equation for magnetic force is </t>
    </r>
    <r>
      <rPr>
        <b/>
        <sz val="9.0"/>
      </rPr>
      <t xml:space="preserve">F = q v B sin θ.  </t>
    </r>
    <r>
      <rPr>
        <sz val="9.0"/>
      </rPr>
      <t xml:space="preserve">Remember that sin 0°  and  sin 180° both equal zero. Therefore, this means that any charge moving parallel or antiparallel to the direction of the magnetic field will experience NO force from the magnetic field, </t>
    </r>
  </si>
  <si>
    <r>
      <rPr>
        <sz val="9.0"/>
      </rPr>
      <t xml:space="preserve">Kirchoff's junction rule is just like a fork in a river. There are a certain number of water molecules in a river, and at any junction, that number has to go in one of the diverging directions; no water molecules spontaneously appear or disappear. The same holds true for the amount of current </t>
    </r>
    <r>
      <rPr>
        <b/>
        <i/>
        <sz val="9.0"/>
      </rPr>
      <t>I</t>
    </r>
    <r>
      <rPr>
        <sz val="9.0"/>
      </rPr>
      <t xml:space="preserve"> at any junction.</t>
    </r>
  </si>
  <si>
    <t>• law of conservation of charge</t>
  </si>
  <si>
    <t>If all the voltage wasn't "used up" in each loop of the circuit, then the voltage would build after each trip around the circuit, which is impossible.</t>
  </si>
  <si>
    <t>Resistors IN SERIES</t>
  </si>
  <si>
    <r>
      <rPr>
        <sz val="9.0"/>
      </rPr>
      <t xml:space="preserve">When there is only ONE path for the current to take, the current will be the same at every point in the line, including through every resistor. Once you know the current of the whole circuit, you can use Ohm's Law, </t>
    </r>
    <r>
      <rPr>
        <b/>
        <i/>
        <sz val="9.0"/>
      </rPr>
      <t>V = IR</t>
    </r>
    <r>
      <rPr>
        <i/>
        <sz val="9.0"/>
      </rPr>
      <t xml:space="preserve">, </t>
    </r>
    <r>
      <rPr>
        <sz val="9.0"/>
      </rPr>
      <t>to solve for the voltage drop across each resistor (assuming you know the resistances of the resistors).</t>
    </r>
  </si>
  <si>
    <t>Resistors IN PARALLEL</t>
  </si>
  <si>
    <r>
      <rPr>
        <sz val="9.0"/>
      </rPr>
      <t xml:space="preserve">Remember </t>
    </r>
    <r>
      <rPr>
        <b/>
        <sz val="9.0"/>
      </rPr>
      <t>Kirchoff's Loop Rule</t>
    </r>
    <r>
      <rPr>
        <sz val="9.0"/>
      </rPr>
      <t>:  if every resistor is in parallel, then the voltage drop across each pathway alone must equal to the voltage of the source.</t>
    </r>
  </si>
  <si>
    <t>Properties of Capacitors</t>
  </si>
  <si>
    <r>
      <rPr>
        <sz val="9.0"/>
      </rPr>
      <t xml:space="preserve">The equation for the </t>
    </r>
    <r>
      <rPr>
        <b/>
        <sz val="9.0"/>
      </rPr>
      <t>uniform electric field</t>
    </r>
    <r>
      <rPr>
        <sz val="9.0"/>
      </rPr>
      <t xml:space="preserve"> between two parallel plate capacitors is derived from the electrostatic equations (Coulomb's Law). If V = kQ/r and E = kQ/r^2, then V = E*r.  </t>
    </r>
    <r>
      <rPr>
        <i/>
        <sz val="9.0"/>
      </rPr>
      <t>r</t>
    </r>
    <r>
      <rPr>
        <sz val="9.0"/>
      </rPr>
      <t xml:space="preserve"> in this setup is the distance between the plates, </t>
    </r>
    <r>
      <rPr>
        <i/>
        <sz val="9.0"/>
      </rPr>
      <t>d</t>
    </r>
    <r>
      <rPr>
        <sz val="9.0"/>
      </rPr>
      <t xml:space="preserve">, so we can rewrite this as </t>
    </r>
    <r>
      <rPr>
        <b/>
        <i/>
        <sz val="9.0"/>
      </rPr>
      <t>V = Ed</t>
    </r>
  </si>
  <si>
    <t>Dielectric Materials</t>
  </si>
  <si>
    <t>A dielectric material can never decrease the capacitance; thus κ can never be less than 1.</t>
  </si>
  <si>
    <r>
      <rPr>
        <b/>
        <sz val="9.0"/>
      </rPr>
      <t>Transverse</t>
    </r>
    <r>
      <rPr>
        <sz val="9.0"/>
      </rPr>
      <t xml:space="preserve"> </t>
    </r>
    <r>
      <rPr>
        <b/>
        <sz val="9.0"/>
      </rPr>
      <t>waves</t>
    </r>
    <r>
      <rPr>
        <sz val="9.0"/>
      </rPr>
      <t xml:space="preserve"> have particle oscilation PERPENDICULAR to the direction of propagation of energy transfer.
</t>
    </r>
    <r>
      <rPr>
        <b/>
        <sz val="9.0"/>
      </rPr>
      <t>Longitudinal waves</t>
    </r>
    <r>
      <rPr>
        <sz val="9.0"/>
      </rPr>
      <t xml:space="preserve"> have particle oscilation PARALLEL to the direction of propagation of energy transfer.</t>
    </r>
  </si>
  <si>
    <t>Principle of Superposition of Waves</t>
  </si>
  <si>
    <r>
      <rPr>
        <sz val="9.0"/>
      </rPr>
      <t xml:space="preserve">If two waves are perfectly </t>
    </r>
    <r>
      <rPr>
        <b/>
        <sz val="9.0"/>
      </rPr>
      <t>in phase</t>
    </r>
    <r>
      <rPr>
        <sz val="9.0"/>
      </rPr>
      <t xml:space="preserve">, the resultant wave has an amplitude equal to the sum of the amplitudes of the two waves.
If two equal waves are exactly 180 degress </t>
    </r>
    <r>
      <rPr>
        <b/>
        <sz val="9.0"/>
      </rPr>
      <t>out of phase</t>
    </r>
    <r>
      <rPr>
        <sz val="9.0"/>
      </rPr>
      <t>, then the resultant wave has zero amplitude.</t>
    </r>
  </si>
  <si>
    <r>
      <rPr>
        <sz val="9.0"/>
      </rPr>
      <t xml:space="preserve">The </t>
    </r>
    <r>
      <rPr>
        <b/>
        <sz val="9.0"/>
      </rPr>
      <t>speed of sound</t>
    </r>
    <r>
      <rPr>
        <sz val="9.0"/>
      </rPr>
      <t xml:space="preserve"> is fastest in a solid with low density, and slowest in a very dense gas.</t>
    </r>
  </si>
  <si>
    <r>
      <rPr>
        <sz val="9.0"/>
      </rPr>
      <t xml:space="preserve">Concave mirrors are converging mirrors.
Convex mirrors are diverging mirrors.
The reverse is true for lenses:  </t>
    </r>
    <r>
      <rPr>
        <i/>
        <sz val="9.0"/>
      </rPr>
      <t>concave lenses = diverging; convex lenses = converging</t>
    </r>
  </si>
  <si>
    <t>Converging Mirrors</t>
  </si>
  <si>
    <r>
      <rPr>
        <sz val="9.0"/>
      </rPr>
      <t>Any time an object is AT the focal point</t>
    </r>
    <r>
      <rPr>
        <i/>
        <sz val="9.0"/>
      </rPr>
      <t xml:space="preserve"> F</t>
    </r>
    <r>
      <rPr>
        <sz val="9.0"/>
      </rPr>
      <t xml:space="preserve"> of a converging mirror, the reflected rays will be parallel to each other. Thus, the image distance will be infinity </t>
    </r>
    <r>
      <rPr>
        <i/>
        <sz val="9.0"/>
      </rPr>
      <t>(aka, no image is formed).</t>
    </r>
  </si>
  <si>
    <r>
      <rPr>
        <sz val="9.0"/>
      </rPr>
      <t xml:space="preserve">To find where the image is (for a </t>
    </r>
    <r>
      <rPr>
        <b/>
        <sz val="9.0"/>
      </rPr>
      <t>MIRROR</t>
    </r>
    <r>
      <rPr>
        <sz val="9.0"/>
      </rPr>
      <t xml:space="preserve">), draw the following rays and find a point where any two intersect. This point of intersection marks the tip of the </t>
    </r>
    <r>
      <rPr>
        <b/>
        <sz val="9.0"/>
      </rPr>
      <t>image</t>
    </r>
    <r>
      <rPr>
        <sz val="9.0"/>
      </rPr>
      <t xml:space="preserve">. If the rays you draw do not appear to intersect, extend them to the OTHER side of the mirror, creating a </t>
    </r>
    <r>
      <rPr>
        <b/>
        <sz val="9.0"/>
      </rPr>
      <t xml:space="preserve">virtual </t>
    </r>
    <r>
      <rPr>
        <sz val="9.0"/>
      </rPr>
      <t>image.
•  Ray parallel to axis --&gt; reflects back through focal point
•  Ray through focal point --&gt; reflects back parallel to axis
*  Ray to center of mirror ---&gt; reflects back at that same angle relative to the normal</t>
    </r>
  </si>
  <si>
    <t>Sign Conventions for Mirrors and Lenses</t>
  </si>
  <si>
    <t>The focal length of converging mirrors (and converging lenses) will always be positive. The focal length of diverging mirrors (and diverging lenses) will always be negative.</t>
  </si>
  <si>
    <r>
      <rPr>
        <sz val="9.0"/>
      </rPr>
      <t>When a light enters a medium with a HIGHER index of refraction</t>
    </r>
    <r>
      <rPr>
        <b/>
        <i/>
        <sz val="9.0"/>
      </rPr>
      <t xml:space="preserve"> n</t>
    </r>
    <r>
      <rPr>
        <sz val="9.0"/>
      </rPr>
      <t xml:space="preserve">, it bends TOWARD the normal.
When light enters a medium with a LOWER index of refraction </t>
    </r>
    <r>
      <rPr>
        <b/>
        <i/>
        <sz val="9.0"/>
      </rPr>
      <t>n</t>
    </r>
    <r>
      <rPr>
        <sz val="9.0"/>
      </rPr>
      <t>, it bends AWALY from the normal.</t>
    </r>
  </si>
  <si>
    <r>
      <rPr>
        <b/>
        <sz val="9.0"/>
      </rPr>
      <t xml:space="preserve">Total Internal Reflection </t>
    </r>
    <r>
      <rPr>
        <sz val="9.0"/>
      </rPr>
      <t xml:space="preserve">occurs as a light ray moves from a medium with a </t>
    </r>
    <r>
      <rPr>
        <i/>
        <sz val="9.0"/>
      </rPr>
      <t>higher</t>
    </r>
    <r>
      <rPr>
        <sz val="9.0"/>
      </rPr>
      <t xml:space="preserve"> refractive index to a medium with a </t>
    </r>
    <r>
      <rPr>
        <i/>
        <sz val="9.0"/>
      </rPr>
      <t>lower</t>
    </r>
    <r>
      <rPr>
        <sz val="9.0"/>
      </rPr>
      <t xml:space="preserve"> one when the </t>
    </r>
    <r>
      <rPr>
        <b/>
        <sz val="9.0"/>
      </rPr>
      <t>incident angle</t>
    </r>
    <r>
      <rPr>
        <sz val="9.0"/>
      </rPr>
      <t xml:space="preserve"> is GREATER THAN the </t>
    </r>
    <r>
      <rPr>
        <b/>
        <sz val="9.0"/>
      </rPr>
      <t>critical angle.</t>
    </r>
  </si>
  <si>
    <t>Lenses</t>
  </si>
  <si>
    <r>
      <rPr>
        <sz val="9.0"/>
      </rPr>
      <t xml:space="preserve">To find where the image is (for a </t>
    </r>
    <r>
      <rPr>
        <b/>
        <sz val="9.0"/>
      </rPr>
      <t>LENS</t>
    </r>
    <r>
      <rPr>
        <sz val="9.0"/>
      </rPr>
      <t xml:space="preserve">), draw the following rays and find a point where any two intersect. This point of intersection marks the tip of the </t>
    </r>
    <r>
      <rPr>
        <b/>
        <sz val="9.0"/>
      </rPr>
      <t>image</t>
    </r>
    <r>
      <rPr>
        <sz val="9.0"/>
      </rPr>
      <t xml:space="preserve">. If the rays you draw do not appear to intersect, extend them to the OTHER side of the lens, creating a </t>
    </r>
    <r>
      <rPr>
        <b/>
        <sz val="9.0"/>
      </rPr>
      <t xml:space="preserve">virtual </t>
    </r>
    <r>
      <rPr>
        <sz val="9.0"/>
      </rPr>
      <t>image.
•  Ray parallel to axis --&gt; refracts through focal point of the front face of the lens
•  Ray through or toward focal point before reachign lens --&gt; refracts parallel to axis
*  Ray to center of lens ---&gt; continues straight through with NO refraction</t>
    </r>
  </si>
  <si>
    <t>Sign Conventions for Mirrors</t>
  </si>
  <si>
    <r>
      <rPr>
        <sz val="9.0"/>
      </rPr>
      <t xml:space="preserve">It is important to realize that concave mirrors and convex lenses are BOTH </t>
    </r>
    <r>
      <rPr>
        <b/>
        <sz val="9.0"/>
      </rPr>
      <t>converging</t>
    </r>
    <r>
      <rPr>
        <sz val="9.0"/>
      </rPr>
      <t xml:space="preserve"> systems and thus have similar properties. Conversely, convex mirrors and concave lenses are BOTH </t>
    </r>
    <r>
      <rPr>
        <b/>
        <sz val="9.0"/>
      </rPr>
      <t xml:space="preserve">diverging </t>
    </r>
    <r>
      <rPr>
        <sz val="9.0"/>
      </rPr>
      <t>systems and also have similar properties.</t>
    </r>
  </si>
  <si>
    <t>The electric fields of UNpolarized light waves exist in ALL three dimensions: the direction of the wave's propagation is surrounded by electric fields in EVERY plane perpendicular to that direction. However, polarizing light limits the electric field's oscillation to only two dimensions.</t>
  </si>
  <si>
    <r>
      <rPr>
        <sz val="9.0"/>
      </rPr>
      <t xml:space="preserve">The energy of a </t>
    </r>
    <r>
      <rPr>
        <b/>
        <sz val="9.0"/>
      </rPr>
      <t>photon</t>
    </r>
    <r>
      <rPr>
        <sz val="9.0"/>
      </rPr>
      <t xml:space="preserve"> is directly proportional to frequency, aka </t>
    </r>
    <r>
      <rPr>
        <b/>
        <i/>
        <sz val="9.0"/>
      </rPr>
      <t xml:space="preserve">E </t>
    </r>
    <r>
      <rPr>
        <sz val="9.0"/>
      </rPr>
      <t xml:space="preserve">increases with increasing </t>
    </r>
    <r>
      <rPr>
        <b/>
        <i/>
        <sz val="9.0"/>
      </rPr>
      <t xml:space="preserve">ƒ </t>
    </r>
    <r>
      <rPr>
        <sz val="9.0"/>
      </rPr>
      <t xml:space="preserve">based on the equation </t>
    </r>
    <r>
      <rPr>
        <b/>
        <i/>
        <sz val="9.0"/>
      </rPr>
      <t>E = hƒ</t>
    </r>
    <r>
      <rPr>
        <sz val="9.0"/>
      </rPr>
      <t>.  The reason that we only discuss electrons being ejectred from metals (and not protons or neutrons) is because of the weak hold that metals have on their valence electrons, due to their LOW ionization energies.</t>
    </r>
  </si>
  <si>
    <r>
      <rPr>
        <b/>
        <sz val="9.0"/>
      </rPr>
      <t>Alpha</t>
    </r>
    <r>
      <rPr>
        <sz val="9.0"/>
      </rPr>
      <t xml:space="preserve"> </t>
    </r>
    <r>
      <rPr>
        <b/>
        <sz val="9.0"/>
      </rPr>
      <t>particles</t>
    </r>
    <r>
      <rPr>
        <sz val="9.0"/>
      </rPr>
      <t xml:space="preserve"> do not have any electrons, so they carry a charge of +2</t>
    </r>
  </si>
  <si>
    <r>
      <rPr>
        <sz val="9.0"/>
      </rPr>
      <t xml:space="preserve">In both types of </t>
    </r>
    <r>
      <rPr>
        <b/>
        <sz val="10.0"/>
      </rPr>
      <t>Beta Decay</t>
    </r>
    <r>
      <rPr>
        <sz val="9.0"/>
      </rPr>
      <t xml:space="preserve">, there needs to be conservation of charge:
•  If a negative charge (β–) is created, a neutron is converted into a proton in order to maintain conservation of charge.
•  Conversely, if a positive charge (β+) is created, a proton is converted into a neutron to maintain charge.
Remember that negative beta decay creates a negative β-particle and positive beta decay creates a positive β-particle. </t>
    </r>
  </si>
  <si>
    <r>
      <rPr>
        <b/>
        <sz val="9.0"/>
      </rPr>
      <t>Gamma Decay</t>
    </r>
    <r>
      <rPr>
        <b val="0"/>
        <sz val="10.0"/>
      </rPr>
      <t xml:space="preserve"> questions are the easiest on the MCAT. No changes occur in the mass number A or the atomic number Z; only a </t>
    </r>
    <r>
      <rPr>
        <rFont val="Times New Roman"/>
        <b val="0"/>
        <sz val="10.0"/>
      </rPr>
      <t>γ</t>
    </r>
    <r>
      <rPr>
        <b val="0"/>
        <sz val="10.0"/>
      </rPr>
      <t>–ray is emitted.</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</si>
</sst>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35">
    <font>
      <sz val="10.0"/>
      <color rgb="FF000000"/>
      <name val="Arial"/>
    </font>
    <font>
      <b/>
      <sz val="11.0"/>
      <color rgb="FF000000"/>
    </font>
    <font>
      <i/>
      <sz val="18.0"/>
      <color rgb="FFEAD1DC"/>
      <name val="Arial"/>
    </font>
    <font/>
    <font>
      <i/>
      <color rgb="FF999999"/>
    </font>
    <font>
      <color rgb="FF222222"/>
    </font>
    <font>
      <i/>
      <sz val="18.0"/>
      <color rgb="FFCFE2F3"/>
      <name val="Arial"/>
    </font>
    <font>
      <i/>
      <sz val="14.0"/>
      <color rgb="FF222222"/>
      <name val="Arial"/>
    </font>
    <font>
      <i/>
      <sz val="14.0"/>
      <color rgb="FF222222"/>
    </font>
    <font>
      <sz val="14.0"/>
      <color rgb="FF222222"/>
    </font>
    <font>
      <i/>
      <sz val="10.0"/>
      <color rgb="FF222222"/>
    </font>
    <font>
      <i/>
      <sz val="18.0"/>
      <color rgb="FFD9EAD3"/>
      <name val="Arial"/>
    </font>
    <font>
      <b/>
      <color rgb="FF222222"/>
    </font>
    <font>
      <i/>
      <color rgb="FF222222"/>
    </font>
    <font>
      <i/>
      <sz val="10.0"/>
      <color rgb="FF999999"/>
    </font>
    <font>
      <sz val="10.0"/>
      <color rgb="FF222222"/>
    </font>
    <font>
      <b/>
      <sz val="10.0"/>
      <color rgb="FF222222"/>
    </font>
    <font>
      <sz val="9.0"/>
      <color rgb="FF222222"/>
      <name val="Arial"/>
    </font>
    <font>
      <sz val="18.0"/>
      <color rgb="FF222222"/>
    </font>
    <font>
      <i/>
      <sz val="18.0"/>
      <color rgb="FF222222"/>
    </font>
    <font>
      <i/>
      <sz val="18.0"/>
      <color rgb="FFD9EAD3"/>
    </font>
    <font>
      <i/>
      <sz val="18.0"/>
      <color rgb="FFF9CB9C"/>
    </font>
    <font>
      <sz val="10.0"/>
    </font>
    <font>
      <i/>
      <color rgb="FF999999"/>
      <name val="Arial"/>
    </font>
    <font>
      <name val="Arial"/>
    </font>
    <font>
      <i/>
    </font>
    <font>
      <color rgb="FF000000"/>
      <name val="Arial"/>
    </font>
    <font>
      <i/>
      <sz val="18.0"/>
      <color rgb="FFD0E0E3"/>
      <name val="Arial"/>
    </font>
    <font>
      <b/>
      <color rgb="FF000000"/>
    </font>
    <font>
      <color rgb="FF000000"/>
    </font>
    <font>
      <b/>
    </font>
    <font>
      <b/>
      <sz val="9.0"/>
    </font>
    <font>
      <i/>
      <sz val="8.0"/>
    </font>
    <font>
      <b/>
      <u/>
      <color rgb="FF000000"/>
    </font>
    <font>
      <i/>
      <u/>
      <sz val="8.0"/>
      <color rgb="FF0000FF"/>
    </font>
    <font>
      <i/>
      <color rgb="FF000000"/>
    </font>
    <font>
      <sz val="10.0"/>
      <name val="Arial"/>
    </font>
    <font>
      <b/>
      <sz val="10.0"/>
      <color rgb="FF000000"/>
      <name val="Arial"/>
    </font>
    <font>
      <sz val="10.0"/>
      <color rgb="FF222222"/>
      <name val="Arial"/>
    </font>
    <font>
      <i/>
      <sz val="18.0"/>
      <color rgb="FFFCE5CD"/>
      <name val="Arial"/>
    </font>
    <font>
      <b/>
      <i/>
      <color rgb="FF000000"/>
    </font>
    <font>
      <i/>
      <sz val="18.0"/>
      <color rgb="FFFCE5CD"/>
    </font>
    <font>
      <i/>
      <sz val="9.0"/>
    </font>
    <font>
      <sz val="8.0"/>
      <name val="Times New Roman"/>
    </font>
    <font>
      <sz val="14.0"/>
      <name val="Times New Roman"/>
    </font>
    <font>
      <i/>
      <sz val="10.0"/>
      <color rgb="FF999999"/>
      <name val="Arial"/>
    </font>
    <font>
      <b/>
      <sz val="10.0"/>
      <name val="Arial"/>
    </font>
    <font>
      <sz val="8.0"/>
      <name val="Arial"/>
    </font>
    <font>
      <i/>
      <sz val="8.0"/>
      <name val="Arial"/>
    </font>
    <font>
      <b/>
      <i/>
    </font>
    <font>
      <b/>
      <sz val="10.0"/>
    </font>
    <font>
      <i/>
      <name val="Arial"/>
    </font>
    <font>
      <b/>
      <name val="Arial"/>
    </font>
    <font>
      <i/>
      <u/>
      <sz val="8.0"/>
      <color rgb="FF0000FF"/>
    </font>
    <font>
      <u/>
      <sz val="8.0"/>
      <color rgb="FF0000FF"/>
    </font>
    <font>
      <b/>
      <sz val="12.0"/>
    </font>
    <font>
      <u/>
      <color rgb="FF0000FF"/>
    </font>
    <font>
      <i/>
      <color rgb="FFB7B7B7"/>
    </font>
    <font>
      <sz val="9.0"/>
    </font>
    <font>
      <color rgb="FF222222"/>
      <name val="Arial"/>
    </font>
    <font>
      <i/>
      <color rgb="FFB7B7B7"/>
      <name val="Arial"/>
    </font>
    <font>
      <b/>
      <sz val="10.0"/>
      <color rgb="FF000000"/>
    </font>
    <font>
      <i/>
      <sz val="9.0"/>
      <color rgb="FF999999"/>
    </font>
    <font>
      <b/>
      <color rgb="FF0000FF"/>
    </font>
    <font>
      <sz val="8.0"/>
    </font>
    <font>
      <b/>
      <color rgb="FF000000"/>
      <name val="Arial"/>
    </font>
    <font>
      <b/>
      <sz val="9.0"/>
      <name val="Arial"/>
    </font>
    <font>
      <b/>
      <i/>
      <color rgb="FF000000"/>
      <name val="Arial"/>
    </font>
    <font>
      <sz val="9.0"/>
      <name val="Arial"/>
    </font>
    <font>
      <u/>
      <sz val="7.0"/>
      <color rgb="FF0000FF"/>
      <name val="Arial"/>
    </font>
    <font>
      <b/>
      <sz val="12.0"/>
      <color rgb="FF000000"/>
      <name val="Arial"/>
    </font>
    <font>
      <sz val="7.0"/>
      <name val="Arial"/>
    </font>
    <font>
      <u/>
      <sz val="6.0"/>
      <color rgb="FF0000FF"/>
      <name val="Arial"/>
    </font>
    <font>
      <sz val="6.0"/>
      <name val="Arial"/>
    </font>
    <font>
      <b/>
      <i/>
      <sz val="14.0"/>
      <name val="Arial"/>
    </font>
    <font>
      <i/>
      <sz val="9.0"/>
      <color rgb="FF000000"/>
      <name val="Arial"/>
    </font>
    <font>
      <i/>
      <sz val="9.0"/>
      <name val="Arial"/>
    </font>
    <font>
      <i/>
      <sz val="8.0"/>
      <color rgb="FF000000"/>
    </font>
    <font>
      <b/>
      <i/>
      <sz val="10.0"/>
      <color rgb="FF000000"/>
    </font>
    <font>
      <b/>
      <color rgb="FFFFFFFF"/>
    </font>
    <font>
      <b/>
      <sz val="10.0"/>
      <color rgb="FFFFFFFF"/>
    </font>
    <font>
      <b/>
      <sz val="18.0"/>
      <color rgb="FFFFE599"/>
    </font>
    <font>
      <b/>
      <sz val="14.0"/>
    </font>
    <font>
      <i/>
      <sz val="10.0"/>
    </font>
    <font>
      <b/>
      <sz val="11.0"/>
    </font>
    <font>
      <b/>
      <sz val="18.0"/>
      <name val="Times New Roman"/>
    </font>
    <font>
      <sz val="24.0"/>
      <color rgb="FF000000"/>
      <name val="Times New Roman"/>
    </font>
    <font>
      <sz val="14.0"/>
      <color rgb="FF000000"/>
      <name val="Times New Roman"/>
    </font>
    <font>
      <sz val="11.0"/>
      <color rgb="FF000000"/>
      <name val="Times New Roman"/>
    </font>
    <font>
      <sz val="18.0"/>
      <color rgb="FF000000"/>
      <name val="Times New Roman"/>
    </font>
    <font>
      <sz val="20.0"/>
      <color rgb="FF000000"/>
      <name val="Times New Roman"/>
    </font>
    <font>
      <i/>
      <sz val="36.0"/>
      <name val="Times New Roman"/>
    </font>
    <font>
      <i/>
      <sz val="21.0"/>
      <color rgb="FF000000"/>
      <name val="&quot;Times New Roman&quot;"/>
    </font>
    <font>
      <i/>
      <sz val="40.0"/>
      <name val="Times New Roman"/>
    </font>
    <font>
      <i/>
      <sz val="21.0"/>
      <name val="Times New Roman"/>
    </font>
    <font>
      <i/>
      <sz val="30.0"/>
      <name val="Times New Roman"/>
    </font>
    <font>
      <sz val="12.0"/>
      <name val="Times New Roman"/>
    </font>
    <font>
      <b/>
      <sz val="18.0"/>
    </font>
    <font>
      <sz val="24.0"/>
      <name val="Times New Roman"/>
    </font>
    <font>
      <i/>
      <sz val="8.0"/>
      <color rgb="FF000000"/>
      <name val="Arial"/>
    </font>
    <font>
      <i/>
      <sz val="24.0"/>
      <name val="Times New Roman"/>
    </font>
    <font>
      <sz val="8.0"/>
      <color rgb="FF222222"/>
      <name val="Arial"/>
    </font>
    <font>
      <i/>
      <sz val="14.0"/>
      <name val="Times New Roman"/>
    </font>
    <font>
      <i/>
      <sz val="30.0"/>
      <color rgb="FF000000"/>
      <name val="Times New Roman"/>
    </font>
    <font>
      <sz val="30.0"/>
      <color rgb="FF222222"/>
      <name val="&quot;Times New Roman&quot;"/>
    </font>
    <font>
      <sz val="26.0"/>
      <color rgb="FF000000"/>
      <name val="Times New Roman"/>
    </font>
    <font>
      <sz val="9.0"/>
      <color rgb="FF000000"/>
      <name val="Arial"/>
    </font>
    <font>
      <sz val="24.0"/>
      <color rgb="FF222222"/>
      <name val="&quot;Times New Roman&quot;"/>
    </font>
    <font>
      <i/>
      <sz val="36.0"/>
      <color rgb="FF222222"/>
      <name val="&quot;Times New Roman&quot;"/>
    </font>
    <font>
      <sz val="24.0"/>
    </font>
    <font>
      <i/>
      <sz val="26.0"/>
      <name val="Times New Roman"/>
    </font>
    <font>
      <i/>
      <sz val="20.0"/>
      <name val="Times New Roman"/>
    </font>
    <font>
      <i/>
      <sz val="18.0"/>
      <name val="Times New Roman"/>
    </font>
    <font>
      <sz val="9.0"/>
      <color rgb="FF000000"/>
      <name val="Inconsolata"/>
    </font>
    <font>
      <sz val="20.0"/>
      <name val="Times New Roman"/>
    </font>
    <font>
      <i/>
      <u/>
      <sz val="6.0"/>
      <color rgb="FF0000FF"/>
    </font>
    <font>
      <i/>
      <sz val="7.0"/>
      <color rgb="FF000000"/>
      <name val="Arial"/>
    </font>
    <font>
      <i/>
      <sz val="28.0"/>
      <name val="Times New Roman"/>
    </font>
    <font>
      <i/>
      <u/>
      <sz val="9.0"/>
      <color rgb="FF0000FF"/>
    </font>
    <font>
      <i/>
      <sz val="45.0"/>
      <name val="Times New Roman"/>
    </font>
    <font>
      <i/>
      <sz val="58.0"/>
      <name val="Times New Roman"/>
    </font>
    <font>
      <i/>
      <sz val="36.0"/>
      <color rgb="FF000000"/>
      <name val="Times New Roman"/>
    </font>
    <font>
      <i/>
      <sz val="24.0"/>
      <color rgb="FF222222"/>
      <name val="&quot;Times New Roman&quot;"/>
    </font>
    <font>
      <b/>
      <i/>
      <sz val="9.0"/>
    </font>
    <font>
      <i/>
      <sz val="24.0"/>
      <color rgb="FF000000"/>
      <name val="&quot;Times New Roman&quot;"/>
    </font>
    <font>
      <i/>
      <sz val="9.0"/>
      <color rgb="FF0000FF"/>
    </font>
    <font>
      <i/>
      <sz val="50.0"/>
      <name val="Times New Roman"/>
    </font>
    <font>
      <i/>
      <sz val="11.0"/>
      <name val="Times New Roman"/>
    </font>
    <font>
      <i/>
      <u/>
      <sz val="9.0"/>
      <color rgb="FF0000FF"/>
    </font>
    <font>
      <u/>
      <sz val="9.0"/>
      <color rgb="FF0000FF"/>
      <name val="Times New Roman"/>
    </font>
    <font>
      <i/>
      <u/>
      <sz val="9.0"/>
      <color rgb="FF0000FF"/>
      <name val="Arial"/>
    </font>
    <font>
      <i/>
      <u/>
      <sz val="9.0"/>
      <color rgb="FF0000FF"/>
    </font>
    <font>
      <sz val="7.0"/>
    </font>
    <font>
      <b/>
      <sz val="7.0"/>
    </font>
    <font>
      <b/>
      <i/>
      <sz val="7.0"/>
    </font>
  </fonts>
  <fills count="48">
    <fill>
      <patternFill patternType="none"/>
    </fill>
    <fill>
      <patternFill patternType="lightGray"/>
    </fill>
    <fill>
      <patternFill patternType="solid">
        <fgColor rgb="FFB7B7B7"/>
        <bgColor rgb="FFB7B7B7"/>
      </patternFill>
    </fill>
    <fill>
      <patternFill patternType="solid">
        <fgColor rgb="FF666666"/>
        <bgColor rgb="FF666666"/>
      </patternFill>
    </fill>
    <fill>
      <patternFill patternType="solid">
        <fgColor rgb="FFFCE8B2"/>
        <bgColor rgb="FFFCE8B2"/>
      </patternFill>
    </fill>
    <fill>
      <patternFill patternType="solid">
        <fgColor rgb="FFCCCCCC"/>
        <bgColor rgb="FFCCCCCC"/>
      </patternFill>
    </fill>
    <fill>
      <patternFill patternType="solid">
        <fgColor rgb="FF999999"/>
        <bgColor rgb="FF999999"/>
      </patternFill>
    </fill>
    <fill>
      <patternFill patternType="solid">
        <fgColor rgb="FFF4C7C3"/>
        <bgColor rgb="FFF4C7C3"/>
      </patternFill>
    </fill>
    <fill>
      <patternFill patternType="solid">
        <fgColor rgb="FF38761D"/>
        <bgColor rgb="FF38761D"/>
      </patternFill>
    </fill>
    <fill>
      <patternFill patternType="solid">
        <fgColor rgb="FFFFFFFF"/>
        <bgColor rgb="FFFFFFFF"/>
      </patternFill>
    </fill>
    <fill>
      <patternFill patternType="solid">
        <fgColor rgb="FF434343"/>
        <bgColor rgb="FF434343"/>
      </patternFill>
    </fill>
    <fill>
      <patternFill patternType="solid">
        <fgColor rgb="FF0000FF"/>
        <bgColor rgb="FF0000FF"/>
      </patternFill>
    </fill>
    <fill>
      <patternFill patternType="solid">
        <fgColor rgb="FFB7E1CD"/>
        <bgColor rgb="FFB7E1CD"/>
      </patternFill>
    </fill>
    <fill>
      <patternFill patternType="solid">
        <fgColor rgb="FF20124D"/>
        <bgColor rgb="FF20124D"/>
      </patternFill>
    </fill>
    <fill>
      <patternFill patternType="solid">
        <fgColor rgb="FFD9D9D9"/>
        <bgColor rgb="FFD9D9D9"/>
      </patternFill>
    </fill>
    <fill>
      <patternFill patternType="solid">
        <fgColor rgb="FFB1B1B1"/>
        <bgColor rgb="FFB1B1B1"/>
      </patternFill>
    </fill>
    <fill>
      <patternFill patternType="solid">
        <fgColor rgb="FF939393"/>
        <bgColor rgb="FF939393"/>
      </patternFill>
    </fill>
    <fill>
      <patternFill patternType="solid">
        <fgColor rgb="FF818181"/>
        <bgColor rgb="FF818181"/>
      </patternFill>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rgb="FFF1C232"/>
        <bgColor rgb="FFF1C232"/>
      </patternFill>
    </fill>
    <fill>
      <patternFill patternType="solid">
        <fgColor rgb="FFFFDBDB"/>
        <bgColor rgb="FFFFDBDB"/>
      </patternFill>
    </fill>
    <fill>
      <patternFill patternType="solid">
        <fgColor rgb="FFBDBDBD"/>
        <bgColor rgb="FFBDBDBD"/>
      </patternFill>
    </fill>
    <fill>
      <patternFill patternType="solid">
        <fgColor rgb="FFFFBCBC"/>
        <bgColor rgb="FFFFBCBC"/>
      </patternFill>
    </fill>
    <fill>
      <patternFill patternType="solid">
        <fgColor rgb="FFFF7B7B"/>
        <bgColor rgb="FFFF7B7B"/>
      </patternFill>
    </fill>
    <fill>
      <patternFill patternType="solid">
        <fgColor rgb="FFFF9A9A"/>
        <bgColor rgb="FFFF9A9A"/>
      </patternFill>
    </fill>
    <fill>
      <patternFill patternType="solid">
        <fgColor rgb="FFD9D2E9"/>
        <bgColor rgb="FFD9D2E9"/>
      </patternFill>
    </fill>
    <fill>
      <patternFill patternType="solid">
        <fgColor rgb="FFB4A7D6"/>
        <bgColor rgb="FFB4A7D6"/>
      </patternFill>
    </fill>
    <fill>
      <patternFill patternType="solid">
        <fgColor rgb="FFA18DDE"/>
        <bgColor rgb="FFA18DDE"/>
      </patternFill>
    </fill>
    <fill>
      <patternFill patternType="solid">
        <fgColor rgb="FFCFE2F3"/>
        <bgColor rgb="FFCFE2F3"/>
      </patternFill>
    </fill>
    <fill>
      <patternFill patternType="solid">
        <fgColor rgb="FF9FC5E8"/>
        <bgColor rgb="FF9FC5E8"/>
      </patternFill>
    </fill>
    <fill>
      <patternFill patternType="solid">
        <fgColor rgb="FF8EB0D0"/>
        <bgColor rgb="FF8EB0D0"/>
      </patternFill>
    </fill>
    <fill>
      <patternFill patternType="solid">
        <fgColor rgb="FF659ACA"/>
        <bgColor rgb="FF659ACA"/>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7BC45C"/>
        <bgColor rgb="FF7BC45C"/>
      </patternFill>
    </fill>
    <fill>
      <patternFill patternType="solid">
        <fgColor rgb="FF6AA84F"/>
        <bgColor rgb="FF6AA84F"/>
      </patternFill>
    </fill>
    <fill>
      <patternFill patternType="solid">
        <fgColor rgb="FFFFEED5"/>
        <bgColor rgb="FFFFEED5"/>
      </patternFill>
    </fill>
    <fill>
      <patternFill patternType="solid">
        <fgColor rgb="FFFCE5CD"/>
        <bgColor rgb="FFFCE5CD"/>
      </patternFill>
    </fill>
    <fill>
      <patternFill patternType="solid">
        <fgColor rgb="FFF1D8C2"/>
        <bgColor rgb="FFF1D8C2"/>
      </patternFill>
    </fill>
    <fill>
      <patternFill patternType="solid">
        <fgColor rgb="FFF9CB9C"/>
        <bgColor rgb="FFF9CB9C"/>
      </patternFill>
    </fill>
    <fill>
      <patternFill patternType="solid">
        <fgColor rgb="FFF9BA9D"/>
        <bgColor rgb="FFF9BA9D"/>
      </patternFill>
    </fill>
    <fill>
      <patternFill patternType="solid">
        <fgColor rgb="FFF6B26B"/>
        <bgColor rgb="FFF6B26B"/>
      </patternFill>
    </fill>
    <fill>
      <patternFill patternType="solid">
        <fgColor rgb="FFE69138"/>
        <bgColor rgb="FFE69138"/>
      </patternFill>
    </fill>
    <fill>
      <patternFill patternType="solid">
        <fgColor rgb="FFB45F06"/>
        <bgColor rgb="FFB45F06"/>
      </patternFill>
    </fill>
    <fill>
      <patternFill patternType="solid">
        <fgColor rgb="FFFFFFE0"/>
        <bgColor rgb="FFFFFFE0"/>
      </patternFill>
    </fill>
  </fills>
  <borders count="75">
    <border/>
    <border>
      <bottom style="thick">
        <color rgb="FF000000"/>
      </bottom>
    </border>
    <border>
      <left style="thin">
        <color rgb="FF000000"/>
      </left>
      <bottom style="thick">
        <color rgb="FF000000"/>
      </bottom>
    </border>
    <border>
      <left style="dotted">
        <color rgb="FF000000"/>
      </left>
      <right style="thin">
        <color rgb="FF000000"/>
      </right>
      <bottom style="thick">
        <color rgb="FF000000"/>
      </bottom>
    </border>
    <border>
      <right style="thick">
        <color rgb="FF000000"/>
      </right>
      <bottom style="thick">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left style="thin">
        <color rgb="FF000000"/>
      </left>
    </border>
    <border>
      <left style="dotted">
        <color rgb="FF000000"/>
      </left>
      <right style="thin">
        <color rgb="FF000000"/>
      </right>
    </border>
    <border>
      <right style="thick">
        <color rgb="FF000000"/>
      </right>
    </border>
    <border>
      <left style="medium">
        <color rgb="FF000000"/>
      </left>
      <bottom style="medium">
        <color rgb="FF000000"/>
      </bottom>
    </border>
    <border>
      <bottom style="medium">
        <color rgb="FF000000"/>
      </bottom>
    </border>
    <border>
      <left style="thin">
        <color rgb="FF000000"/>
      </left>
      <bottom style="medium">
        <color rgb="FF000000"/>
      </bottom>
    </border>
    <border>
      <left style="dotted">
        <color rgb="FF000000"/>
      </left>
      <right style="thin">
        <color rgb="FF000000"/>
      </right>
      <bottom style="medium">
        <color rgb="FF000000"/>
      </bottom>
    </border>
    <border>
      <right style="thick">
        <color rgb="FF000000"/>
      </right>
      <bottom style="medium">
        <color rgb="FF000000"/>
      </bottom>
    </border>
    <border>
      <right style="thin">
        <color rgb="FF000000"/>
      </right>
    </border>
    <border>
      <right style="medium">
        <color rgb="FF000000"/>
      </right>
    </border>
    <border>
      <left style="medium">
        <color rgb="FF000000"/>
      </left>
      <top style="dotted">
        <color rgb="FF000000"/>
      </top>
    </border>
    <border>
      <left style="thin">
        <color rgb="FF000000"/>
      </left>
      <top style="dotted">
        <color rgb="FF000000"/>
      </top>
    </border>
    <border>
      <left style="dotted">
        <color rgb="FF000000"/>
      </left>
      <right style="thin">
        <color rgb="FF000000"/>
      </right>
      <top style="dotted">
        <color rgb="FF000000"/>
      </top>
    </border>
    <border>
      <top style="dotted">
        <color rgb="FF000000"/>
      </top>
    </border>
    <border>
      <right style="thick">
        <color rgb="FF000000"/>
      </right>
      <top style="dotted">
        <color rgb="FF000000"/>
      </top>
    </border>
    <border>
      <left style="medium">
        <color rgb="FF000000"/>
      </left>
      <bottom style="dotted">
        <color rgb="FF000000"/>
      </bottom>
    </border>
    <border>
      <bottom style="dotted">
        <color rgb="FF000000"/>
      </bottom>
    </border>
    <border>
      <left style="thin">
        <color rgb="FF000000"/>
      </left>
      <bottom style="dotted">
        <color rgb="FF000000"/>
      </bottom>
    </border>
    <border>
      <left style="dotted">
        <color rgb="FF000000"/>
      </left>
      <right style="thin">
        <color rgb="FF000000"/>
      </right>
      <bottom style="dotted">
        <color rgb="FF000000"/>
      </bottom>
    </border>
    <border>
      <right style="thick">
        <color rgb="FF000000"/>
      </right>
      <bottom style="dotted">
        <color rgb="FF000000"/>
      </bottom>
    </border>
    <border>
      <right style="dotted">
        <color rgb="FF000000"/>
      </right>
    </border>
    <border>
      <left style="thin">
        <color rgb="FF000000"/>
      </left>
      <top style="medium">
        <color rgb="FF000000"/>
      </top>
    </border>
    <border>
      <left style="dotted">
        <color rgb="FF000000"/>
      </left>
      <right style="thin">
        <color rgb="FF000000"/>
      </right>
      <top style="medium">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ck">
        <color rgb="FF000000"/>
      </top>
      <bottom style="thick">
        <color rgb="FF000000"/>
      </bottom>
    </border>
    <border>
      <top style="thick">
        <color rgb="FF000000"/>
      </top>
      <bottom style="thick">
        <color rgb="FF000000"/>
      </bottom>
    </border>
    <border>
      <right style="thin">
        <color rgb="FF000000"/>
      </right>
      <top style="thick">
        <color rgb="FF000000"/>
      </top>
      <bottom style="thick">
        <color rgb="FF000000"/>
      </bottom>
    </border>
    <border>
      <right style="thin">
        <color rgb="FF000000"/>
      </right>
      <top style="medium">
        <color rgb="FF000000"/>
      </top>
    </border>
    <border>
      <right style="thin">
        <color rgb="FF000000"/>
      </right>
      <bottom style="medium">
        <color rgb="FF000000"/>
      </bottom>
    </border>
    <border>
      <left style="thin">
        <color rgb="FF000000"/>
      </left>
      <top style="double">
        <color rgb="FF000000"/>
      </top>
    </border>
    <border>
      <top style="double">
        <color rgb="FF000000"/>
      </top>
    </border>
    <border>
      <right style="thin">
        <color rgb="FF000000"/>
      </right>
      <top style="double">
        <color rgb="FF000000"/>
      </top>
    </border>
    <border>
      <left style="thin">
        <color rgb="FF000000"/>
      </lef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medium">
        <color rgb="FF000000"/>
      </right>
      <bottom style="medium">
        <color rgb="FF000000"/>
      </bottom>
    </border>
    <border>
      <left style="thick">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right style="medium">
        <color rgb="FF000000"/>
      </right>
      <top style="dotted">
        <color rgb="FF000000"/>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right style="medium">
        <color rgb="FF000000"/>
      </right>
      <bottom style="dotted">
        <color rgb="FF000000"/>
      </bottom>
    </border>
    <border>
      <left style="medium">
        <color rgb="FF000000"/>
      </left>
      <top style="medium">
        <color rgb="FF000000"/>
      </top>
      <bottom style="thick">
        <color rgb="FF000000"/>
      </bottom>
    </border>
    <border>
      <top style="medium">
        <color rgb="FF000000"/>
      </top>
      <bottom style="thick">
        <color rgb="FF000000"/>
      </bottom>
    </border>
    <border>
      <right style="dotted">
        <color rgb="FF000000"/>
      </right>
      <bottom style="thick">
        <color rgb="FF000000"/>
      </bottom>
    </border>
    <border>
      <right style="dotted">
        <color rgb="FF000000"/>
      </right>
      <bottom style="medium">
        <color rgb="FF000000"/>
      </bottom>
    </border>
    <border>
      <top style="dotted">
        <color rgb="FF000000"/>
      </top>
      <bottom style="medium">
        <color rgb="FF000000"/>
      </bottom>
    </border>
    <border>
      <right style="medium">
        <color rgb="FF000000"/>
      </right>
      <top style="dotted">
        <color rgb="FF000000"/>
      </top>
      <bottom style="medium">
        <color rgb="FF000000"/>
      </bottom>
    </border>
    <border>
      <right style="dotted">
        <color rgb="FF000000"/>
      </right>
      <top style="medium">
        <color rgb="FF000000"/>
      </top>
    </border>
    <border>
      <left style="medium">
        <color rgb="FF000000"/>
      </left>
      <right style="dotted">
        <color rgb="FF000000"/>
      </right>
      <top style="medium">
        <color rgb="FF000000"/>
      </top>
      <bottom style="medium">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style="hair">
        <color rgb="FF000000"/>
      </left>
      <right style="medium">
        <color rgb="FF000000"/>
      </right>
      <top style="medium">
        <color rgb="FF000000"/>
      </top>
    </border>
    <border>
      <left style="hair">
        <color rgb="FF000000"/>
      </left>
      <right style="medium">
        <color rgb="FF000000"/>
      </right>
    </border>
    <border>
      <left style="medium">
        <color rgb="FF000000"/>
      </left>
      <right style="medium">
        <color rgb="FF000000"/>
      </right>
      <bottom style="thin">
        <color rgb="FF000000"/>
      </bottom>
    </border>
    <border>
      <top style="thin">
        <color rgb="FF000000"/>
      </top>
      <bottom style="thin">
        <color rgb="FF000000"/>
      </bottom>
    </border>
    <border>
      <left style="medium">
        <color rgb="FF000000"/>
      </left>
      <right style="medium">
        <color rgb="FF000000"/>
      </right>
      <top style="thin">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thin">
        <color rgb="FF000000"/>
      </top>
      <bottom style="thin">
        <color rgb="FF000000"/>
      </bottom>
    </border>
  </borders>
  <cellStyleXfs count="1">
    <xf borderId="0" fillId="0" fontId="0" numFmtId="0" applyAlignment="1" applyFont="1"/>
  </cellStyleXfs>
  <cellXfs count="629">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1" fillId="2" fontId="1" numFmtId="0" xfId="0" applyAlignment="1" applyBorder="1" applyFont="1">
      <alignment horizontal="center" readingOrder="0" shrinkToFit="0" vertical="center" wrapText="1"/>
    </xf>
    <xf borderId="1" fillId="2" fontId="1" numFmtId="0" xfId="0" applyAlignment="1" applyBorder="1" applyFont="1">
      <alignment readingOrder="0" shrinkToFit="0" vertical="center" wrapText="1"/>
    </xf>
    <xf borderId="4" fillId="2" fontId="1" numFmtId="0" xfId="0" applyAlignment="1" applyBorder="1" applyFont="1">
      <alignment horizontal="center" readingOrder="0" shrinkToFit="0" vertical="center" wrapText="1"/>
    </xf>
    <xf borderId="5" fillId="3" fontId="2" numFmtId="0" xfId="0" applyAlignment="1" applyBorder="1" applyFill="1" applyFont="1">
      <alignment horizontal="center" readingOrder="0" shrinkToFit="0" vertical="center" wrapText="1"/>
    </xf>
    <xf borderId="6" fillId="0" fontId="3" numFmtId="0" xfId="0" applyBorder="1" applyFont="1"/>
    <xf borderId="7" fillId="0" fontId="3" numFmtId="0" xfId="0" applyBorder="1" applyFont="1"/>
    <xf borderId="8" fillId="0" fontId="4" numFmtId="0" xfId="0" applyAlignment="1" applyBorder="1" applyFont="1">
      <alignment readingOrder="0" shrinkToFit="0" vertical="center" wrapText="1"/>
    </xf>
    <xf borderId="0" fillId="0" fontId="4" numFmtId="0" xfId="0" applyAlignment="1" applyFont="1">
      <alignment readingOrder="0" shrinkToFit="0" vertical="center" wrapText="1"/>
    </xf>
    <xf borderId="9" fillId="0" fontId="5" numFmtId="0" xfId="0" applyAlignment="1" applyBorder="1" applyFont="1">
      <alignment horizontal="center" readingOrder="0" shrinkToFit="0" vertical="center" wrapText="1"/>
    </xf>
    <xf borderId="10" fillId="0" fontId="5" numFmtId="0" xfId="0" applyAlignment="1" applyBorder="1" applyFont="1">
      <alignment horizontal="center"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readingOrder="0" shrinkToFit="0" vertical="center" wrapText="1"/>
    </xf>
    <xf borderId="11" fillId="0" fontId="5" numFmtId="0" xfId="0" applyAlignment="1" applyBorder="1" applyFont="1">
      <alignment horizontal="right" readingOrder="0" shrinkToFit="0" vertical="center" wrapText="1"/>
    </xf>
    <xf borderId="12" fillId="0" fontId="4" numFmtId="0" xfId="0" applyAlignment="1" applyBorder="1" applyFont="1">
      <alignment readingOrder="0" shrinkToFit="0" vertical="center" wrapText="1"/>
    </xf>
    <xf borderId="13" fillId="0" fontId="4" numFmtId="0" xfId="0" applyAlignment="1" applyBorder="1" applyFont="1">
      <alignment readingOrder="0" shrinkToFit="0" vertical="center" wrapText="1"/>
    </xf>
    <xf borderId="14" fillId="0" fontId="5" numFmtId="0" xfId="0" applyAlignment="1" applyBorder="1" applyFont="1">
      <alignment horizontal="center" readingOrder="0" shrinkToFit="0" vertical="center" wrapText="1"/>
    </xf>
    <xf borderId="15" fillId="0" fontId="5" numFmtId="0" xfId="0" applyAlignment="1" applyBorder="1" applyFont="1">
      <alignment horizontal="center" readingOrder="0" shrinkToFit="0" vertical="center" wrapText="1"/>
    </xf>
    <xf borderId="13" fillId="0" fontId="5" numFmtId="0" xfId="0" applyAlignment="1" applyBorder="1" applyFont="1">
      <alignment horizontal="center" readingOrder="0" shrinkToFit="0" vertical="center" wrapText="1"/>
    </xf>
    <xf borderId="13" fillId="0" fontId="5" numFmtId="0" xfId="0" applyAlignment="1" applyBorder="1" applyFont="1">
      <alignment readingOrder="0" shrinkToFit="0" vertical="center" wrapText="1"/>
    </xf>
    <xf borderId="16" fillId="0" fontId="5" numFmtId="0" xfId="0" applyAlignment="1" applyBorder="1" applyFont="1">
      <alignment horizontal="right" readingOrder="0" shrinkToFit="0" vertical="center" wrapText="1"/>
    </xf>
    <xf borderId="5" fillId="3" fontId="6" numFmtId="0" xfId="0" applyAlignment="1" applyBorder="1" applyFont="1">
      <alignment horizontal="center" readingOrder="0" shrinkToFit="0" vertical="center" wrapText="1"/>
    </xf>
    <xf borderId="9" fillId="0" fontId="7" numFmtId="0" xfId="0" applyAlignment="1" applyBorder="1" applyFont="1">
      <alignment horizontal="center" readingOrder="0" vertical="center"/>
    </xf>
    <xf borderId="9" fillId="0" fontId="8" numFmtId="0" xfId="0" applyAlignment="1" applyBorder="1" applyFont="1">
      <alignment horizontal="center" readingOrder="0" shrinkToFit="0" vertical="center" wrapText="1"/>
    </xf>
    <xf borderId="10" fillId="0" fontId="9" numFmtId="0" xfId="0" applyAlignment="1" applyBorder="1" applyFont="1">
      <alignment horizontal="center" readingOrder="0" shrinkToFit="0" vertical="center" wrapText="1"/>
    </xf>
    <xf borderId="8" fillId="0" fontId="3" numFmtId="0" xfId="0" applyBorder="1" applyFont="1"/>
    <xf borderId="9" fillId="0" fontId="3" numFmtId="0" xfId="0" applyBorder="1" applyFont="1"/>
    <xf borderId="0" fillId="0" fontId="5" numFmtId="0" xfId="0" applyAlignment="1" applyFont="1">
      <alignment horizontal="left" readingOrder="0" shrinkToFit="0" vertical="center" wrapText="1"/>
    </xf>
    <xf borderId="0" fillId="0" fontId="10" numFmtId="0" xfId="0" applyAlignment="1" applyFont="1">
      <alignment readingOrder="0" shrinkToFit="0" vertical="center" wrapText="1"/>
    </xf>
    <xf borderId="17" fillId="0" fontId="5" numFmtId="0" xfId="0" applyAlignment="1" applyBorder="1" applyFont="1">
      <alignment horizontal="right" readingOrder="0" shrinkToFit="0" vertical="center" wrapText="1"/>
    </xf>
    <xf borderId="0" fillId="0" fontId="5" numFmtId="0" xfId="0" applyAlignment="1" applyFont="1">
      <alignment horizontal="right" readingOrder="0" shrinkToFit="0" vertical="center" wrapText="1"/>
    </xf>
    <xf borderId="8" fillId="3" fontId="11" numFmtId="0" xfId="0" applyAlignment="1" applyBorder="1" applyFont="1">
      <alignment horizontal="center" readingOrder="0" shrinkToFit="0" vertical="center" wrapText="1"/>
    </xf>
    <xf borderId="18" fillId="0" fontId="3" numFmtId="0" xfId="0" applyBorder="1" applyFont="1"/>
    <xf borderId="0" fillId="0" fontId="12" numFmtId="0" xfId="0" applyAlignment="1" applyFont="1">
      <alignment readingOrder="0" shrinkToFit="0" vertical="center" wrapText="1"/>
    </xf>
    <xf borderId="9" fillId="0" fontId="12" numFmtId="0" xfId="0" applyAlignment="1" applyBorder="1" applyFont="1">
      <alignment horizontal="center" readingOrder="0" shrinkToFit="0" vertical="center" wrapText="1"/>
    </xf>
    <xf borderId="10" fillId="0" fontId="12" numFmtId="0" xfId="0" applyAlignment="1" applyBorder="1" applyFont="1">
      <alignment horizontal="center" readingOrder="0" shrinkToFit="0" vertical="center" wrapText="1"/>
    </xf>
    <xf borderId="0" fillId="0" fontId="13" numFmtId="0" xfId="0" applyAlignment="1" applyFont="1">
      <alignment readingOrder="0" shrinkToFit="0" vertical="center" wrapText="1"/>
    </xf>
    <xf borderId="0" fillId="0" fontId="5" numFmtId="0" xfId="0" applyAlignment="1" applyFont="1">
      <alignment readingOrder="0" shrinkToFit="0" vertical="center" wrapText="1"/>
    </xf>
    <xf borderId="0" fillId="0" fontId="5" numFmtId="0" xfId="0" applyAlignment="1" applyFont="1">
      <alignment readingOrder="0" shrinkToFit="0" vertical="center" wrapText="1"/>
    </xf>
    <xf borderId="9" fillId="0" fontId="9" numFmtId="0" xfId="0" applyAlignment="1" applyBorder="1" applyFont="1">
      <alignment horizontal="center" readingOrder="0" shrinkToFit="0" vertical="center" wrapText="1"/>
    </xf>
    <xf borderId="8" fillId="0" fontId="14" numFmtId="0" xfId="0" applyAlignment="1" applyBorder="1" applyFont="1">
      <alignment readingOrder="0" shrinkToFit="0" vertical="center" wrapText="1"/>
    </xf>
    <xf borderId="0" fillId="0" fontId="14" numFmtId="0" xfId="0" applyAlignment="1" applyFont="1">
      <alignment readingOrder="0" shrinkToFit="0" vertical="center" wrapText="1"/>
    </xf>
    <xf borderId="9" fillId="0" fontId="15" numFmtId="0" xfId="0" applyAlignment="1" applyBorder="1" applyFont="1">
      <alignment horizontal="center" readingOrder="0" shrinkToFit="0" vertical="center" wrapText="1"/>
    </xf>
    <xf borderId="10" fillId="0" fontId="15" numFmtId="0" xfId="0" applyAlignment="1" applyBorder="1" applyFont="1">
      <alignment horizontal="center" readingOrder="0" shrinkToFit="0" vertical="center" wrapText="1"/>
    </xf>
    <xf borderId="0" fillId="0" fontId="15" numFmtId="0" xfId="0" applyAlignment="1" applyFont="1">
      <alignment horizontal="center" readingOrder="0" shrinkToFit="0" vertical="center" wrapText="1"/>
    </xf>
    <xf borderId="0" fillId="0" fontId="16" numFmtId="0" xfId="0" applyAlignment="1" applyFont="1">
      <alignment readingOrder="0" shrinkToFit="0" vertical="center" wrapText="1"/>
    </xf>
    <xf borderId="11" fillId="0" fontId="15" numFmtId="0" xfId="0" applyAlignment="1" applyBorder="1" applyFont="1">
      <alignment horizontal="right" readingOrder="0" shrinkToFit="0" vertical="center" wrapText="1"/>
    </xf>
    <xf borderId="0" fillId="0" fontId="12"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10" fillId="0" fontId="17" numFmtId="0" xfId="0" applyAlignment="1" applyBorder="1" applyFont="1">
      <alignment horizontal="center" readingOrder="0" vertical="center"/>
    </xf>
    <xf borderId="0" fillId="0" fontId="15" numFmtId="0" xfId="0" applyAlignment="1" applyFont="1">
      <alignment readingOrder="0" shrinkToFit="0" vertical="center" wrapText="1"/>
    </xf>
    <xf borderId="9" fillId="0" fontId="18" numFmtId="0" xfId="0" applyAlignment="1" applyBorder="1" applyFont="1">
      <alignment horizontal="center" readingOrder="0" shrinkToFit="0" vertical="center" wrapText="1"/>
    </xf>
    <xf borderId="10" fillId="0" fontId="18" numFmtId="0" xfId="0" applyAlignment="1" applyBorder="1" applyFont="1">
      <alignment horizontal="center" readingOrder="0" shrinkToFit="0" vertical="center" wrapText="1"/>
    </xf>
    <xf borderId="9" fillId="0" fontId="19" numFmtId="0" xfId="0" applyAlignment="1" applyBorder="1" applyFont="1">
      <alignment horizontal="center" readingOrder="0" shrinkToFit="0" vertical="center" wrapText="1"/>
    </xf>
    <xf borderId="9" fillId="0" fontId="5" numFmtId="0" xfId="0" applyAlignment="1" applyBorder="1" applyFont="1">
      <alignment horizontal="center" readingOrder="0" shrinkToFit="0" vertical="center" wrapText="1"/>
    </xf>
    <xf borderId="8" fillId="3" fontId="20" numFmtId="0" xfId="0" applyAlignment="1" applyBorder="1" applyFont="1">
      <alignment horizontal="center" readingOrder="0" shrinkToFit="0" vertical="center" wrapText="1"/>
    </xf>
    <xf borderId="19" fillId="0" fontId="4" numFmtId="0" xfId="0" applyAlignment="1" applyBorder="1" applyFont="1">
      <alignment readingOrder="0" shrinkToFit="0" vertical="center" wrapText="1"/>
    </xf>
    <xf borderId="20" fillId="0" fontId="5" numFmtId="0" xfId="0" applyAlignment="1" applyBorder="1" applyFont="1">
      <alignment horizontal="center" readingOrder="0" shrinkToFit="0" vertical="center" wrapText="1"/>
    </xf>
    <xf borderId="21" fillId="0" fontId="5" numFmtId="0" xfId="0" applyAlignment="1" applyBorder="1" applyFont="1">
      <alignment horizontal="center" readingOrder="0" shrinkToFit="0" vertical="center" wrapText="1"/>
    </xf>
    <xf borderId="22" fillId="0" fontId="5" numFmtId="0" xfId="0" applyAlignment="1" applyBorder="1" applyFont="1">
      <alignment horizontal="center" readingOrder="0" shrinkToFit="0" vertical="center" wrapText="1"/>
    </xf>
    <xf borderId="22" fillId="0" fontId="5" numFmtId="0" xfId="0" applyAlignment="1" applyBorder="1" applyFont="1">
      <alignment readingOrder="0" shrinkToFit="0" vertical="center" wrapText="1"/>
    </xf>
    <xf borderId="23" fillId="0" fontId="5" numFmtId="0" xfId="0" applyAlignment="1" applyBorder="1" applyFont="1">
      <alignment horizontal="right" readingOrder="0" shrinkToFit="0" vertical="center" wrapText="1"/>
    </xf>
    <xf borderId="24" fillId="0" fontId="4" numFmtId="0" xfId="0" applyAlignment="1" applyBorder="1" applyFont="1">
      <alignment readingOrder="0" shrinkToFit="0" vertical="center" wrapText="1"/>
    </xf>
    <xf borderId="25" fillId="0" fontId="4" numFmtId="0" xfId="0" applyAlignment="1" applyBorder="1" applyFont="1">
      <alignment readingOrder="0" shrinkToFit="0" vertical="center" wrapText="1"/>
    </xf>
    <xf borderId="26" fillId="0" fontId="5" numFmtId="0" xfId="0" applyAlignment="1" applyBorder="1" applyFont="1">
      <alignment horizontal="center" readingOrder="0" shrinkToFit="0" vertical="center" wrapText="1"/>
    </xf>
    <xf borderId="27" fillId="0" fontId="5" numFmtId="0" xfId="0" applyAlignment="1" applyBorder="1" applyFont="1">
      <alignment horizontal="center" readingOrder="0" shrinkToFit="0" vertical="center" wrapText="1"/>
    </xf>
    <xf borderId="25" fillId="0" fontId="5" numFmtId="0" xfId="0" applyAlignment="1" applyBorder="1" applyFont="1">
      <alignment horizontal="center" readingOrder="0" shrinkToFit="0" vertical="center" wrapText="1"/>
    </xf>
    <xf borderId="25" fillId="0" fontId="5" numFmtId="0" xfId="0" applyAlignment="1" applyBorder="1" applyFont="1">
      <alignment readingOrder="0" shrinkToFit="0" vertical="center" wrapText="1"/>
    </xf>
    <xf borderId="28" fillId="0" fontId="5" numFmtId="0" xfId="0" applyAlignment="1" applyBorder="1" applyFont="1">
      <alignment horizontal="right" readingOrder="0" shrinkToFit="0" vertical="center" wrapText="1"/>
    </xf>
    <xf borderId="8" fillId="3" fontId="21" numFmtId="0" xfId="0" applyAlignment="1" applyBorder="1" applyFont="1">
      <alignment horizontal="center" readingOrder="0" shrinkToFit="0" vertical="center" wrapText="1"/>
    </xf>
    <xf borderId="9" fillId="0" fontId="3" numFmtId="0" xfId="0" applyAlignment="1" applyBorder="1" applyFont="1">
      <alignment horizontal="center" readingOrder="0" shrinkToFit="0" vertical="center" wrapText="1"/>
    </xf>
    <xf borderId="10" fillId="0" fontId="3" numFmtId="0" xfId="0" applyAlignment="1" applyBorder="1" applyFont="1">
      <alignment horizontal="center" readingOrder="0" shrinkToFit="0" vertical="center" wrapText="1"/>
    </xf>
    <xf borderId="0" fillId="0" fontId="3" numFmtId="0" xfId="0" applyAlignment="1" applyFont="1">
      <alignment horizontal="center" readingOrder="0" shrinkToFit="0" vertical="center" wrapText="1"/>
    </xf>
    <xf borderId="0" fillId="0" fontId="22" numFmtId="0" xfId="0" applyAlignment="1" applyFont="1">
      <alignment readingOrder="0" shrinkToFit="0" vertical="center" wrapText="1"/>
    </xf>
    <xf borderId="11" fillId="0" fontId="3" numFmtId="0" xfId="0" applyAlignment="1" applyBorder="1" applyFont="1">
      <alignment horizontal="right" readingOrder="0" shrinkToFit="0" vertical="bottom" wrapText="1"/>
    </xf>
    <xf borderId="0" fillId="0" fontId="22" numFmtId="0" xfId="0" applyAlignment="1" applyFont="1">
      <alignment readingOrder="0" shrinkToFit="0" vertical="center" wrapText="1"/>
    </xf>
    <xf borderId="0" fillId="0" fontId="3" numFmtId="0" xfId="0" applyAlignment="1" applyFont="1">
      <alignment readingOrder="0" shrinkToFit="0" vertical="center" wrapText="1"/>
    </xf>
    <xf borderId="0" fillId="0" fontId="3" numFmtId="0" xfId="0" applyAlignment="1" applyFont="1">
      <alignment shrinkToFit="0" vertical="center" wrapText="1"/>
    </xf>
    <xf borderId="29" fillId="0" fontId="3" numFmtId="0" xfId="0" applyAlignment="1" applyBorder="1" applyFont="1">
      <alignment horizontal="center" readingOrder="0" shrinkToFit="0" vertical="center" wrapText="1"/>
    </xf>
    <xf borderId="0" fillId="0" fontId="23" numFmtId="0" xfId="0" applyAlignment="1" applyFont="1">
      <alignment shrinkToFit="0" vertical="center" wrapText="1"/>
    </xf>
    <xf borderId="9" fillId="0" fontId="24" numFmtId="0" xfId="0" applyAlignment="1" applyBorder="1" applyFont="1">
      <alignment horizontal="center" readingOrder="0" shrinkToFit="0" vertical="center" wrapText="1"/>
    </xf>
    <xf borderId="0" fillId="0" fontId="24" numFmtId="0" xfId="0" applyAlignment="1" applyFont="1">
      <alignment horizontal="center" readingOrder="0" shrinkToFit="0" vertical="center" wrapText="1"/>
    </xf>
    <xf borderId="0" fillId="0" fontId="24" numFmtId="0" xfId="0" applyAlignment="1" applyFont="1">
      <alignment readingOrder="0" shrinkToFit="0" vertical="center" wrapText="1"/>
    </xf>
    <xf borderId="11" fillId="0" fontId="24" numFmtId="0" xfId="0" applyAlignment="1" applyBorder="1" applyFont="1">
      <alignment horizontal="right" readingOrder="0" vertical="center"/>
    </xf>
    <xf borderId="0" fillId="0" fontId="23" numFmtId="0" xfId="0" applyAlignment="1" applyFont="1">
      <alignment readingOrder="0" shrinkToFit="0" vertical="center" wrapText="1"/>
    </xf>
    <xf borderId="10" fillId="0" fontId="24" numFmtId="0" xfId="0" applyAlignment="1" applyBorder="1" applyFont="1">
      <alignment horizontal="center" readingOrder="0" shrinkToFit="0" vertical="center" wrapText="1"/>
    </xf>
    <xf borderId="0" fillId="0" fontId="3" numFmtId="0" xfId="0" applyAlignment="1" applyFont="1">
      <alignment readingOrder="0" shrinkToFit="0" vertical="center" wrapText="1"/>
    </xf>
    <xf borderId="9" fillId="0" fontId="25" numFmtId="0" xfId="0" applyAlignment="1" applyBorder="1" applyFont="1">
      <alignment horizontal="center" readingOrder="0" shrinkToFit="0" vertical="center" wrapText="1"/>
    </xf>
    <xf borderId="10" fillId="0" fontId="25" numFmtId="0" xfId="0" applyAlignment="1" applyBorder="1" applyFont="1">
      <alignment horizontal="center" readingOrder="0" shrinkToFit="0" vertical="center" wrapText="1"/>
    </xf>
    <xf borderId="0" fillId="4" fontId="26" numFmtId="0" xfId="0" applyAlignment="1" applyFill="1" applyFont="1">
      <alignment horizontal="left" readingOrder="0" shrinkToFit="0" vertical="center" wrapText="1"/>
    </xf>
    <xf borderId="11" fillId="0" fontId="3" numFmtId="0" xfId="0" applyAlignment="1" applyBorder="1" applyFont="1">
      <alignment horizontal="right" readingOrder="0" shrinkToFit="0" vertical="center" wrapText="1"/>
    </xf>
    <xf borderId="5" fillId="3" fontId="27" numFmtId="0" xfId="0" applyAlignment="1" applyBorder="1" applyFont="1">
      <alignment horizontal="center" readingOrder="0" shrinkToFit="0" vertical="center" wrapText="1"/>
    </xf>
    <xf borderId="5" fillId="0" fontId="4" numFmtId="0" xfId="0" applyAlignment="1" applyBorder="1" applyFont="1">
      <alignment readingOrder="0" shrinkToFit="0" vertical="center" wrapText="1"/>
    </xf>
    <xf borderId="6" fillId="0" fontId="4" numFmtId="0" xfId="0" applyAlignment="1" applyBorder="1" applyFont="1">
      <alignment readingOrder="0" shrinkToFit="0" vertical="center" wrapText="1"/>
    </xf>
    <xf borderId="30" fillId="0" fontId="3" numFmtId="0" xfId="0" applyAlignment="1" applyBorder="1" applyFont="1">
      <alignment horizontal="center" readingOrder="0" shrinkToFit="0" vertical="center" wrapText="1"/>
    </xf>
    <xf borderId="31" fillId="0" fontId="3" numFmtId="0" xfId="0" applyAlignment="1" applyBorder="1" applyFont="1">
      <alignment horizontal="center" readingOrder="0" shrinkToFit="0" vertical="center" wrapText="1"/>
    </xf>
    <xf borderId="6" fillId="0" fontId="3" numFmtId="0" xfId="0" applyAlignment="1" applyBorder="1" applyFont="1">
      <alignment horizontal="center" readingOrder="0" shrinkToFit="0" vertical="center" wrapText="1"/>
    </xf>
    <xf borderId="6" fillId="0" fontId="28" numFmtId="0" xfId="0" applyAlignment="1" applyBorder="1" applyFont="1">
      <alignment readingOrder="0" shrinkToFit="0" vertical="center" wrapText="1"/>
    </xf>
    <xf borderId="6" fillId="0" fontId="3" numFmtId="0" xfId="0" applyAlignment="1" applyBorder="1" applyFont="1">
      <alignment horizontal="right" readingOrder="0" shrinkToFit="0" vertical="bottom" wrapText="1"/>
    </xf>
    <xf borderId="14" fillId="0" fontId="3" numFmtId="0" xfId="0" applyAlignment="1" applyBorder="1" applyFont="1">
      <alignment horizontal="center" readingOrder="0" shrinkToFit="0" vertical="center" wrapText="1"/>
    </xf>
    <xf borderId="15" fillId="0" fontId="3" numFmtId="0" xfId="0" applyAlignment="1" applyBorder="1" applyFont="1">
      <alignment horizontal="center" readingOrder="0" shrinkToFit="0" vertical="center" wrapText="1"/>
    </xf>
    <xf borderId="13" fillId="0" fontId="3" numFmtId="0" xfId="0" applyAlignment="1" applyBorder="1" applyFont="1">
      <alignment horizontal="center" readingOrder="0" shrinkToFit="0" vertical="center" wrapText="1"/>
    </xf>
    <xf borderId="13" fillId="0" fontId="29" numFmtId="0" xfId="0" applyAlignment="1" applyBorder="1" applyFont="1">
      <alignment readingOrder="0" shrinkToFit="0" vertical="center" wrapText="1"/>
    </xf>
    <xf borderId="16" fillId="0" fontId="3" numFmtId="0" xfId="0" applyAlignment="1" applyBorder="1" applyFont="1">
      <alignment horizontal="right" readingOrder="0" shrinkToFit="0" vertical="bottom" wrapText="1"/>
    </xf>
    <xf borderId="32" fillId="5" fontId="28" numFmtId="0" xfId="0" applyAlignment="1" applyBorder="1" applyFill="1" applyFont="1">
      <alignment readingOrder="0" shrinkToFit="0" vertical="center" wrapText="1"/>
    </xf>
    <xf borderId="33" fillId="5" fontId="30" numFmtId="0" xfId="0" applyAlignment="1" applyBorder="1" applyFont="1">
      <alignment readingOrder="0" shrinkToFit="0" vertical="center" wrapText="1"/>
    </xf>
    <xf borderId="33" fillId="5" fontId="28" numFmtId="0" xfId="0" applyAlignment="1" applyBorder="1" applyFont="1">
      <alignment readingOrder="0" shrinkToFit="0" vertical="center" wrapText="1"/>
    </xf>
    <xf borderId="33" fillId="5" fontId="31" numFmtId="0" xfId="0" applyAlignment="1" applyBorder="1" applyFont="1">
      <alignment readingOrder="0" shrinkToFit="0" vertical="center" wrapText="1"/>
    </xf>
    <xf borderId="34" fillId="5" fontId="30" numFmtId="0" xfId="0" applyAlignment="1" applyBorder="1" applyFont="1">
      <alignment readingOrder="0" shrinkToFit="0" vertical="center" wrapText="1"/>
    </xf>
    <xf borderId="35" fillId="6" fontId="2" numFmtId="0" xfId="0" applyAlignment="1" applyBorder="1" applyFill="1" applyFont="1">
      <alignment horizontal="center" readingOrder="0" shrinkToFit="0" vertical="center" wrapText="1"/>
    </xf>
    <xf borderId="36" fillId="0" fontId="3" numFmtId="0" xfId="0" applyBorder="1" applyFont="1"/>
    <xf borderId="37" fillId="0" fontId="3" numFmtId="0" xfId="0" applyBorder="1" applyFont="1"/>
    <xf borderId="30" fillId="0" fontId="4" numFmtId="0" xfId="0" applyAlignment="1" applyBorder="1" applyFont="1">
      <alignment readingOrder="0" shrinkToFit="0" vertical="center" wrapText="1"/>
    </xf>
    <xf borderId="6" fillId="0" fontId="3" numFmtId="0" xfId="0" applyAlignment="1" applyBorder="1" applyFont="1">
      <alignment readingOrder="0" shrinkToFit="0" vertical="center" wrapText="1"/>
    </xf>
    <xf borderId="6" fillId="0" fontId="32" numFmtId="0" xfId="0" applyAlignment="1" applyBorder="1" applyFont="1">
      <alignment readingOrder="0" shrinkToFit="0" vertical="center" wrapText="1"/>
    </xf>
    <xf borderId="38" fillId="0" fontId="3" numFmtId="0" xfId="0" applyAlignment="1" applyBorder="1" applyFont="1">
      <alignment readingOrder="0" shrinkToFit="0" vertical="center" wrapText="1"/>
    </xf>
    <xf borderId="9" fillId="0" fontId="4" numFmtId="0" xfId="0" applyAlignment="1" applyBorder="1" applyFont="1">
      <alignment readingOrder="0" shrinkToFit="0" vertical="center" wrapText="1"/>
    </xf>
    <xf borderId="0" fillId="0" fontId="29" numFmtId="0" xfId="0" applyAlignment="1" applyFont="1">
      <alignment readingOrder="0" shrinkToFit="0" vertical="center" wrapText="1"/>
    </xf>
    <xf borderId="0" fillId="0" fontId="32" numFmtId="0" xfId="0" applyAlignment="1" applyFont="1">
      <alignment readingOrder="0" shrinkToFit="0" vertical="center" wrapText="1"/>
    </xf>
    <xf borderId="17" fillId="0" fontId="3" numFmtId="0" xfId="0" applyAlignment="1" applyBorder="1" applyFont="1">
      <alignment readingOrder="0" shrinkToFit="0" vertical="center" wrapText="1"/>
    </xf>
    <xf borderId="14" fillId="0" fontId="4" numFmtId="0" xfId="0" applyAlignment="1" applyBorder="1" applyFont="1">
      <alignment readingOrder="0" shrinkToFit="0" vertical="center" wrapText="1"/>
    </xf>
    <xf borderId="13" fillId="0" fontId="3" numFmtId="0" xfId="0" applyAlignment="1" applyBorder="1" applyFont="1">
      <alignment readingOrder="0" shrinkToFit="0" vertical="center" wrapText="1"/>
    </xf>
    <xf borderId="13" fillId="0" fontId="28" numFmtId="0" xfId="0" applyAlignment="1" applyBorder="1" applyFont="1">
      <alignment readingOrder="0" shrinkToFit="0" vertical="center" wrapText="1"/>
    </xf>
    <xf borderId="13" fillId="0" fontId="32" numFmtId="0" xfId="0" applyAlignment="1" applyBorder="1" applyFont="1">
      <alignment readingOrder="0" shrinkToFit="0" vertical="center" wrapText="1"/>
    </xf>
    <xf borderId="39" fillId="0" fontId="3" numFmtId="0" xfId="0" applyAlignment="1" applyBorder="1" applyFont="1">
      <alignment readingOrder="0" shrinkToFit="0" vertical="center" wrapText="1"/>
    </xf>
    <xf borderId="30" fillId="0" fontId="4" numFmtId="0" xfId="0" applyAlignment="1" applyBorder="1" applyFont="1">
      <alignment readingOrder="0" shrinkToFit="0" vertical="bottom" wrapText="1"/>
    </xf>
    <xf borderId="6" fillId="0" fontId="3" numFmtId="0" xfId="0" applyAlignment="1" applyBorder="1" applyFont="1">
      <alignment readingOrder="0" shrinkToFit="0" vertical="bottom" wrapText="1"/>
    </xf>
    <xf borderId="6" fillId="0" fontId="29" numFmtId="0" xfId="0" applyAlignment="1" applyBorder="1" applyFont="1">
      <alignment readingOrder="0" shrinkToFit="0" vertical="bottom" wrapText="1"/>
    </xf>
    <xf borderId="6" fillId="0" fontId="32" numFmtId="0" xfId="0" applyAlignment="1" applyBorder="1" applyFont="1">
      <alignment readingOrder="0" shrinkToFit="0" vertical="bottom" wrapText="1"/>
    </xf>
    <xf borderId="38" fillId="0" fontId="3" numFmtId="0" xfId="0" applyAlignment="1" applyBorder="1" applyFont="1">
      <alignment readingOrder="0" shrinkToFit="0" vertical="bottom" wrapText="1"/>
    </xf>
    <xf borderId="9" fillId="0" fontId="4"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29" numFmtId="0" xfId="0" applyAlignment="1" applyFont="1">
      <alignment readingOrder="0" shrinkToFit="0" vertical="top" wrapText="1"/>
    </xf>
    <xf borderId="0" fillId="0" fontId="32" numFmtId="0" xfId="0" applyAlignment="1" applyFont="1">
      <alignment readingOrder="0" shrinkToFit="0" vertical="top" wrapText="1"/>
    </xf>
    <xf borderId="17" fillId="0" fontId="3" numFmtId="0" xfId="0" applyAlignment="1" applyBorder="1" applyFont="1">
      <alignment readingOrder="0" shrinkToFit="0" vertical="top" wrapText="1"/>
    </xf>
    <xf borderId="40" fillId="0" fontId="4" numFmtId="0" xfId="0" applyAlignment="1" applyBorder="1" applyFont="1">
      <alignment readingOrder="0" shrinkToFit="0" vertical="center" wrapText="1"/>
    </xf>
    <xf borderId="41" fillId="0" fontId="3" numFmtId="0" xfId="0" applyAlignment="1" applyBorder="1" applyFont="1">
      <alignment readingOrder="0" shrinkToFit="0" vertical="center" wrapText="1"/>
    </xf>
    <xf borderId="41" fillId="0" fontId="29" numFmtId="0" xfId="0" applyAlignment="1" applyBorder="1" applyFont="1">
      <alignment readingOrder="0" shrinkToFit="0" vertical="center" wrapText="1"/>
    </xf>
    <xf borderId="41" fillId="0" fontId="32" numFmtId="0" xfId="0" applyAlignment="1" applyBorder="1" applyFont="1">
      <alignment readingOrder="0" shrinkToFit="0" vertical="center" wrapText="1"/>
    </xf>
    <xf borderId="42" fillId="0" fontId="3" numFmtId="0" xfId="0" applyAlignment="1" applyBorder="1" applyFont="1">
      <alignment readingOrder="0" shrinkToFit="0" vertical="center" wrapText="1"/>
    </xf>
    <xf borderId="0" fillId="0" fontId="28" numFmtId="0" xfId="0" applyAlignment="1" applyFont="1">
      <alignment readingOrder="0" shrinkToFit="0" vertical="center" wrapText="1"/>
    </xf>
    <xf borderId="43" fillId="0" fontId="4" numFmtId="0" xfId="0" applyAlignment="1" applyBorder="1" applyFont="1">
      <alignment readingOrder="0" shrinkToFit="0" vertical="center" wrapText="1"/>
    </xf>
    <xf borderId="44" fillId="0" fontId="3" numFmtId="0" xfId="0" applyAlignment="1" applyBorder="1" applyFont="1">
      <alignment readingOrder="0" shrinkToFit="0" vertical="center" wrapText="1"/>
    </xf>
    <xf borderId="44" fillId="0" fontId="28" numFmtId="0" xfId="0" applyAlignment="1" applyBorder="1" applyFont="1">
      <alignment readingOrder="0" shrinkToFit="0" vertical="center" wrapText="1"/>
    </xf>
    <xf borderId="44" fillId="0" fontId="32" numFmtId="0" xfId="0" applyAlignment="1" applyBorder="1" applyFont="1">
      <alignment readingOrder="0" shrinkToFit="0" vertical="center" wrapText="1"/>
    </xf>
    <xf borderId="45" fillId="0" fontId="3" numFmtId="0" xfId="0" applyAlignment="1" applyBorder="1" applyFont="1">
      <alignment readingOrder="0" shrinkToFit="0" vertical="center" wrapText="1"/>
    </xf>
    <xf borderId="6" fillId="0" fontId="29" numFmtId="0" xfId="0" applyAlignment="1" applyBorder="1" applyFont="1">
      <alignment readingOrder="0" shrinkToFit="0" vertical="center" wrapText="1"/>
    </xf>
    <xf borderId="44" fillId="0" fontId="29" numFmtId="0" xfId="0" applyAlignment="1" applyBorder="1" applyFont="1">
      <alignment readingOrder="0" shrinkToFit="0" vertical="center" wrapText="1"/>
    </xf>
    <xf borderId="0" fillId="0" fontId="32" numFmtId="0" xfId="0" applyAlignment="1" applyFont="1">
      <alignment shrinkToFit="0" vertical="center" wrapText="1"/>
    </xf>
    <xf borderId="0" fillId="0" fontId="30" numFmtId="0" xfId="0" applyAlignment="1" applyFont="1">
      <alignment readingOrder="0" shrinkToFit="0" vertical="center" wrapText="1"/>
    </xf>
    <xf borderId="0" fillId="0" fontId="33" numFmtId="0" xfId="0" applyAlignment="1" applyFont="1">
      <alignment readingOrder="0" shrinkToFit="0" vertical="center" wrapText="1"/>
    </xf>
    <xf borderId="0" fillId="0" fontId="34" numFmtId="0" xfId="0" applyAlignment="1" applyFont="1">
      <alignment readingOrder="0" shrinkToFit="0" vertical="center" wrapText="1"/>
    </xf>
    <xf borderId="13" fillId="7" fontId="0" numFmtId="0" xfId="0" applyAlignment="1" applyBorder="1" applyFill="1" applyFont="1">
      <alignment horizontal="left" readingOrder="0" vertical="center"/>
    </xf>
    <xf borderId="35" fillId="6" fontId="27" numFmtId="0" xfId="0" applyAlignment="1" applyBorder="1" applyFont="1">
      <alignment horizontal="center" readingOrder="0" shrinkToFit="0" vertical="center" wrapText="1"/>
    </xf>
    <xf borderId="0" fillId="0" fontId="35" numFmtId="0" xfId="0" applyAlignment="1" applyFont="1">
      <alignment readingOrder="0" shrinkToFit="0" vertical="center" wrapText="1"/>
    </xf>
    <xf borderId="9" fillId="7" fontId="4" numFmtId="0" xfId="0" applyAlignment="1" applyBorder="1" applyFont="1">
      <alignment readingOrder="0" shrinkToFit="0" vertical="center" wrapText="1"/>
    </xf>
    <xf borderId="0" fillId="7" fontId="36" numFmtId="0" xfId="0" applyAlignment="1" applyFont="1">
      <alignment readingOrder="0" shrinkToFit="0" vertical="center" wrapText="1"/>
    </xf>
    <xf borderId="0" fillId="7" fontId="37" numFmtId="0" xfId="0" applyAlignment="1" applyFont="1">
      <alignment readingOrder="0" shrinkToFit="0" vertical="center" wrapText="1"/>
    </xf>
    <xf borderId="0" fillId="7" fontId="38" numFmtId="0" xfId="0" applyAlignment="1" applyFont="1">
      <alignment horizontal="left" readingOrder="0" vertical="center"/>
    </xf>
    <xf borderId="0" fillId="7" fontId="32" numFmtId="0" xfId="0" applyAlignment="1" applyFont="1">
      <alignment shrinkToFit="0" vertical="center" wrapText="1"/>
    </xf>
    <xf borderId="17" fillId="7" fontId="3" numFmtId="0" xfId="0" applyAlignment="1" applyBorder="1" applyFont="1">
      <alignment readingOrder="0" shrinkToFit="0" vertical="center" wrapText="1"/>
    </xf>
    <xf borderId="0" fillId="7" fontId="38" numFmtId="0" xfId="0" applyAlignment="1" applyFont="1">
      <alignment horizontal="left" readingOrder="0"/>
    </xf>
    <xf borderId="14" fillId="4" fontId="4" numFmtId="0" xfId="0" applyAlignment="1" applyBorder="1" applyFont="1">
      <alignment readingOrder="0" shrinkToFit="0" vertical="center" wrapText="1"/>
    </xf>
    <xf borderId="13" fillId="4" fontId="36" numFmtId="0" xfId="0" applyAlignment="1" applyBorder="1" applyFont="1">
      <alignment readingOrder="0" shrinkToFit="0" vertical="center" wrapText="1"/>
    </xf>
    <xf borderId="13" fillId="4" fontId="37" numFmtId="0" xfId="0" applyAlignment="1" applyBorder="1" applyFont="1">
      <alignment readingOrder="0" shrinkToFit="0" vertical="center" wrapText="1"/>
    </xf>
    <xf borderId="13" fillId="4" fontId="32" numFmtId="0" xfId="0" applyAlignment="1" applyBorder="1" applyFont="1">
      <alignment shrinkToFit="0" vertical="center" wrapText="1"/>
    </xf>
    <xf borderId="39" fillId="4" fontId="3" numFmtId="0" xfId="0" applyAlignment="1" applyBorder="1" applyFont="1">
      <alignment readingOrder="0" shrinkToFit="0" vertical="center" wrapText="1"/>
    </xf>
    <xf borderId="35" fillId="6" fontId="39" numFmtId="0" xfId="0" applyAlignment="1" applyBorder="1" applyFont="1">
      <alignment horizontal="center" readingOrder="0" shrinkToFit="0" vertical="center" wrapText="1"/>
    </xf>
    <xf borderId="0" fillId="0" fontId="28" numFmtId="0" xfId="0" applyAlignment="1" applyFont="1">
      <alignment horizontal="center" readingOrder="0" shrinkToFit="0" vertical="center" wrapText="1"/>
    </xf>
    <xf borderId="0" fillId="0" fontId="28" numFmtId="0" xfId="0" applyAlignment="1" applyFont="1">
      <alignment horizontal="left" readingOrder="0" shrinkToFit="0" vertical="center" wrapText="1"/>
    </xf>
    <xf borderId="0" fillId="0" fontId="29" numFmtId="0" xfId="0" applyAlignment="1" applyFont="1">
      <alignment horizontal="left" readingOrder="0" shrinkToFit="0" vertical="center" wrapText="1"/>
    </xf>
    <xf borderId="0" fillId="0" fontId="40" numFmtId="0" xfId="0" applyAlignment="1" applyFont="1">
      <alignment horizontal="left" readingOrder="0" shrinkToFit="0" vertical="center" wrapText="1"/>
    </xf>
    <xf borderId="0" fillId="0" fontId="3" numFmtId="0" xfId="0" applyAlignment="1" applyFont="1">
      <alignment readingOrder="0" shrinkToFit="0" vertical="center" wrapText="0"/>
    </xf>
    <xf borderId="0" fillId="0" fontId="29" numFmtId="0" xfId="0" applyAlignment="1" applyFont="1">
      <alignment readingOrder="0" shrinkToFit="0" vertical="center" wrapText="1"/>
    </xf>
    <xf borderId="0" fillId="0" fontId="40" numFmtId="0" xfId="0" applyAlignment="1" applyFont="1">
      <alignment readingOrder="0" shrinkToFit="0" vertical="center" wrapText="1"/>
    </xf>
    <xf borderId="35" fillId="6" fontId="41" numFmtId="0" xfId="0" applyAlignment="1" applyBorder="1" applyFont="1">
      <alignment horizontal="center" readingOrder="0" shrinkToFit="0" vertical="center" wrapText="1"/>
    </xf>
    <xf borderId="0" fillId="8" fontId="42" numFmtId="0" xfId="0" applyAlignment="1" applyFill="1" applyFont="1">
      <alignment readingOrder="0" shrinkToFit="0" vertical="center" wrapText="1"/>
    </xf>
    <xf borderId="0" fillId="0" fontId="43" numFmtId="0" xfId="0" applyAlignment="1" applyFont="1">
      <alignment horizontal="center" shrinkToFit="0" vertical="center" wrapText="1"/>
    </xf>
    <xf borderId="0" fillId="0" fontId="44" numFmtId="0" xfId="0" applyAlignment="1" applyFont="1">
      <alignment horizontal="center" shrinkToFit="0" vertical="center" wrapText="1"/>
    </xf>
    <xf borderId="9" fillId="0" fontId="45" numFmtId="0" xfId="0" applyAlignment="1" applyBorder="1" applyFont="1">
      <alignment readingOrder="0" shrinkToFit="0" vertical="center" wrapText="1"/>
    </xf>
    <xf borderId="0" fillId="0" fontId="36" numFmtId="0" xfId="0" applyAlignment="1" applyFont="1">
      <alignment readingOrder="0" shrinkToFit="0" vertical="center" wrapText="1"/>
    </xf>
    <xf borderId="0" fillId="0" fontId="46" numFmtId="0" xfId="0" applyAlignment="1" applyFont="1">
      <alignment readingOrder="0" shrinkToFit="0" vertical="center" wrapText="1"/>
    </xf>
    <xf borderId="0" fillId="0" fontId="36" numFmtId="0" xfId="0" applyAlignment="1" applyFont="1">
      <alignment horizontal="left" readingOrder="0" shrinkToFit="0" vertical="center" wrapText="1"/>
    </xf>
    <xf borderId="0" fillId="0" fontId="47" numFmtId="0" xfId="0" applyAlignment="1" applyFont="1">
      <alignment horizontal="center" shrinkToFit="0" vertical="center" wrapText="1"/>
    </xf>
    <xf borderId="17" fillId="0" fontId="36" numFmtId="0" xfId="0" applyAlignment="1" applyBorder="1" applyFont="1">
      <alignment readingOrder="0" shrinkToFit="0" vertical="center" wrapText="1"/>
    </xf>
    <xf borderId="0" fillId="0" fontId="46" numFmtId="0" xfId="0" applyAlignment="1" applyFont="1">
      <alignment horizontal="left" readingOrder="0" shrinkToFit="0" vertical="center" wrapText="1"/>
    </xf>
    <xf borderId="0" fillId="0" fontId="48" numFmtId="0" xfId="0" applyAlignment="1" applyFont="1">
      <alignment horizontal="center" readingOrder="0" shrinkToFit="0" vertical="center" wrapText="1"/>
    </xf>
    <xf borderId="9" fillId="0" fontId="4" numFmtId="0" xfId="0" applyAlignment="1" applyBorder="1" applyFont="1">
      <alignment shrinkToFit="0" vertical="center" wrapText="1"/>
    </xf>
    <xf borderId="0" fillId="0" fontId="29" numFmtId="0" xfId="0" applyAlignment="1" applyFont="1">
      <alignment shrinkToFit="0" vertical="center" wrapText="1"/>
    </xf>
    <xf borderId="17" fillId="0" fontId="3" numFmtId="0" xfId="0" applyAlignment="1" applyBorder="1" applyFont="1">
      <alignment shrinkToFit="0" vertical="center" wrapText="1"/>
    </xf>
    <xf borderId="46" fillId="0" fontId="4" numFmtId="0" xfId="0" applyAlignment="1" applyBorder="1" applyFont="1">
      <alignment shrinkToFit="0" vertical="center" wrapText="1"/>
    </xf>
    <xf borderId="47" fillId="0" fontId="3" numFmtId="0" xfId="0" applyAlignment="1" applyBorder="1" applyFont="1">
      <alignment shrinkToFit="0" vertical="center" wrapText="1"/>
    </xf>
    <xf borderId="47" fillId="0" fontId="29" numFmtId="0" xfId="0" applyAlignment="1" applyBorder="1" applyFont="1">
      <alignment shrinkToFit="0" vertical="center" wrapText="1"/>
    </xf>
    <xf borderId="47" fillId="0" fontId="32" numFmtId="0" xfId="0" applyAlignment="1" applyBorder="1" applyFont="1">
      <alignment shrinkToFit="0" vertical="center" wrapText="1"/>
    </xf>
    <xf borderId="48" fillId="0" fontId="3" numFmtId="0" xfId="0" applyAlignment="1" applyBorder="1" applyFont="1">
      <alignment shrinkToFit="0" vertical="center" wrapText="1"/>
    </xf>
    <xf borderId="5" fillId="2" fontId="49" numFmtId="0" xfId="0" applyAlignment="1" applyBorder="1" applyFont="1">
      <alignment readingOrder="0" shrinkToFit="0" vertical="center" wrapText="1"/>
    </xf>
    <xf borderId="6" fillId="2" fontId="30" numFmtId="0" xfId="0" applyAlignment="1" applyBorder="1" applyFont="1">
      <alignment readingOrder="0" shrinkToFit="0" vertical="center" wrapText="1"/>
    </xf>
    <xf borderId="6" fillId="2" fontId="50" numFmtId="0" xfId="0" applyAlignment="1" applyBorder="1" applyFont="1">
      <alignment readingOrder="0" shrinkToFit="0" vertical="center" wrapText="1"/>
    </xf>
    <xf borderId="6" fillId="2" fontId="30" numFmtId="0" xfId="0" applyAlignment="1" applyBorder="1" applyFont="1">
      <alignment readingOrder="0" vertical="center"/>
    </xf>
    <xf borderId="5" fillId="0" fontId="25" numFmtId="0" xfId="0" applyAlignment="1" applyBorder="1" applyFont="1">
      <alignment readingOrder="0" shrinkToFit="0" vertical="center" wrapText="1"/>
    </xf>
    <xf borderId="6" fillId="0" fontId="30" numFmtId="0" xfId="0" applyAlignment="1" applyBorder="1" applyFont="1">
      <alignment readingOrder="0" shrinkToFit="0" vertical="center" wrapText="1"/>
    </xf>
    <xf borderId="6" fillId="0" fontId="25" numFmtId="0" xfId="0" applyAlignment="1" applyBorder="1" applyFont="1">
      <alignment readingOrder="0" shrinkToFit="0" vertical="center" wrapText="1"/>
    </xf>
    <xf borderId="7" fillId="0" fontId="3" numFmtId="0" xfId="0" applyAlignment="1" applyBorder="1" applyFont="1">
      <alignment readingOrder="0" vertical="center"/>
    </xf>
    <xf borderId="8" fillId="0" fontId="25" numFmtId="0" xfId="0" applyAlignment="1" applyBorder="1" applyFont="1">
      <alignment readingOrder="0" shrinkToFit="0" vertical="center" wrapText="1"/>
    </xf>
    <xf borderId="0" fillId="0" fontId="25" numFmtId="0" xfId="0" applyAlignment="1" applyFont="1">
      <alignment readingOrder="0" shrinkToFit="0" vertical="center" wrapText="1"/>
    </xf>
    <xf borderId="18" fillId="0" fontId="3" numFmtId="0" xfId="0" applyAlignment="1" applyBorder="1" applyFont="1">
      <alignment readingOrder="0" vertical="center"/>
    </xf>
    <xf borderId="0" fillId="0" fontId="32" numFmtId="0" xfId="0" applyAlignment="1" applyFont="1">
      <alignment readingOrder="0" shrinkToFit="0" vertical="center" wrapText="1"/>
    </xf>
    <xf borderId="12" fillId="0" fontId="25" numFmtId="0" xfId="0" applyAlignment="1" applyBorder="1" applyFont="1">
      <alignment readingOrder="0" shrinkToFit="0" vertical="center" wrapText="1"/>
    </xf>
    <xf borderId="13" fillId="0" fontId="30" numFmtId="0" xfId="0" applyAlignment="1" applyBorder="1" applyFont="1">
      <alignment readingOrder="0" shrinkToFit="0" vertical="center" wrapText="1"/>
    </xf>
    <xf borderId="13" fillId="0" fontId="25" numFmtId="0" xfId="0" applyAlignment="1" applyBorder="1" applyFont="1">
      <alignment readingOrder="0" shrinkToFit="0" vertical="center" wrapText="1"/>
    </xf>
    <xf borderId="13" fillId="0" fontId="32" numFmtId="0" xfId="0" applyAlignment="1" applyBorder="1" applyFont="1">
      <alignment shrinkToFit="0" vertical="center" wrapText="1"/>
    </xf>
    <xf borderId="49" fillId="0" fontId="3" numFmtId="0" xfId="0" applyAlignment="1" applyBorder="1" applyFont="1">
      <alignment readingOrder="0" vertical="center"/>
    </xf>
    <xf borderId="6" fillId="0" fontId="32" numFmtId="0" xfId="0" applyAlignment="1" applyBorder="1" applyFont="1">
      <alignment shrinkToFit="0" vertical="center" wrapText="1"/>
    </xf>
    <xf borderId="0" fillId="0" fontId="32" numFmtId="0" xfId="0" applyAlignment="1" applyFont="1">
      <alignment shrinkToFit="0" vertical="center" wrapText="1"/>
    </xf>
    <xf borderId="13" fillId="0" fontId="32" numFmtId="0" xfId="0" applyAlignment="1" applyBorder="1" applyFont="1">
      <alignment shrinkToFit="0" vertical="center" wrapText="1"/>
    </xf>
    <xf borderId="0" fillId="0" fontId="3" numFmtId="0" xfId="0" applyAlignment="1" applyFont="1">
      <alignment readingOrder="0" vertical="center"/>
    </xf>
    <xf borderId="0" fillId="0" fontId="30" numFmtId="0" xfId="0" applyAlignment="1" applyFont="1">
      <alignment shrinkToFit="0" vertical="center" wrapText="1"/>
    </xf>
    <xf borderId="0" fillId="0" fontId="3" numFmtId="0" xfId="0" applyAlignment="1" applyFont="1">
      <alignment shrinkToFit="0" vertical="center" wrapText="1"/>
    </xf>
    <xf borderId="0" fillId="0" fontId="25" numFmtId="0" xfId="0" applyAlignment="1" applyFont="1">
      <alignment shrinkToFit="0" vertical="center" wrapText="1"/>
    </xf>
    <xf borderId="0" fillId="0" fontId="3" numFmtId="0" xfId="0" applyAlignment="1" applyFont="1">
      <alignment vertical="center"/>
    </xf>
    <xf borderId="0" fillId="5" fontId="3" numFmtId="0" xfId="0" applyAlignment="1" applyFont="1">
      <alignment readingOrder="0" shrinkToFit="0" vertical="center" wrapText="1"/>
    </xf>
    <xf borderId="0" fillId="5" fontId="3" numFmtId="0" xfId="0" applyAlignment="1" applyFont="1">
      <alignment readingOrder="0" shrinkToFit="0" vertical="center" wrapText="0"/>
    </xf>
    <xf borderId="0" fillId="5" fontId="30" numFmtId="0" xfId="0" applyAlignment="1" applyFont="1">
      <alignment readingOrder="0" shrinkToFit="0" vertical="center" wrapText="1"/>
    </xf>
    <xf borderId="0" fillId="5" fontId="22" numFmtId="0" xfId="0" applyAlignment="1" applyFont="1">
      <alignment readingOrder="0" shrinkToFit="0" vertical="center" wrapText="1"/>
    </xf>
    <xf borderId="0" fillId="5" fontId="3" numFmtId="0" xfId="0" applyAlignment="1" applyFont="1">
      <alignment readingOrder="0" vertical="center"/>
    </xf>
    <xf borderId="5" fillId="9" fontId="3" numFmtId="0" xfId="0" applyAlignment="1" applyBorder="1" applyFill="1" applyFont="1">
      <alignment readingOrder="0" shrinkToFit="0" vertical="center" wrapText="1"/>
    </xf>
    <xf borderId="6" fillId="9" fontId="3" numFmtId="0" xfId="0" applyAlignment="1" applyBorder="1" applyFont="1">
      <alignment readingOrder="0" shrinkToFit="0" vertical="center" wrapText="0"/>
    </xf>
    <xf borderId="6" fillId="9" fontId="3" numFmtId="0" xfId="0" applyAlignment="1" applyBorder="1" applyFont="1">
      <alignment readingOrder="0" shrinkToFit="0" vertical="center" wrapText="1"/>
    </xf>
    <xf borderId="6" fillId="9" fontId="25" numFmtId="0" xfId="0" applyAlignment="1" applyBorder="1" applyFont="1">
      <alignment readingOrder="0" shrinkToFit="0" vertical="center" wrapText="1"/>
    </xf>
    <xf borderId="6" fillId="9" fontId="30" numFmtId="0" xfId="0" applyAlignment="1" applyBorder="1" applyFont="1">
      <alignment readingOrder="0" shrinkToFit="0" vertical="center" wrapText="1"/>
    </xf>
    <xf borderId="6" fillId="9" fontId="32" numFmtId="0" xfId="0" applyAlignment="1" applyBorder="1" applyFont="1">
      <alignment readingOrder="0" shrinkToFit="0" vertical="center" wrapText="1"/>
    </xf>
    <xf borderId="7" fillId="9" fontId="3" numFmtId="0" xfId="0" applyAlignment="1" applyBorder="1" applyFont="1">
      <alignment readingOrder="0" vertical="center"/>
    </xf>
    <xf borderId="8" fillId="9" fontId="3" numFmtId="0" xfId="0" applyAlignment="1" applyBorder="1" applyFont="1">
      <alignment readingOrder="0" shrinkToFit="0" vertical="center" wrapText="1"/>
    </xf>
    <xf borderId="0" fillId="9" fontId="3" numFmtId="0" xfId="0" applyAlignment="1" applyFont="1">
      <alignment readingOrder="0" shrinkToFit="0" vertical="center" wrapText="0"/>
    </xf>
    <xf borderId="0" fillId="9" fontId="3" numFmtId="0" xfId="0" applyAlignment="1" applyFont="1">
      <alignment readingOrder="0" shrinkToFit="0" vertical="center" wrapText="1"/>
    </xf>
    <xf borderId="0" fillId="9" fontId="25" numFmtId="0" xfId="0" applyAlignment="1" applyFont="1">
      <alignment readingOrder="0" shrinkToFit="0" vertical="center" wrapText="1"/>
    </xf>
    <xf borderId="0" fillId="9" fontId="30" numFmtId="0" xfId="0" applyAlignment="1" applyFont="1">
      <alignment readingOrder="0" shrinkToFit="0" vertical="center" wrapText="1"/>
    </xf>
    <xf borderId="0" fillId="9" fontId="32" numFmtId="0" xfId="0" applyAlignment="1" applyFont="1">
      <alignment readingOrder="0" shrinkToFit="0" vertical="center" wrapText="1"/>
    </xf>
    <xf borderId="18" fillId="9" fontId="3" numFmtId="0" xfId="0" applyAlignment="1" applyBorder="1" applyFont="1">
      <alignment readingOrder="0" vertical="center"/>
    </xf>
    <xf borderId="0" fillId="9" fontId="32" numFmtId="0" xfId="0" applyAlignment="1" applyFont="1">
      <alignment shrinkToFit="0" vertical="center" wrapText="1"/>
    </xf>
    <xf borderId="6" fillId="9" fontId="32" numFmtId="0" xfId="0" applyAlignment="1" applyBorder="1" applyFont="1">
      <alignment shrinkToFit="0" vertical="center" wrapText="1"/>
    </xf>
    <xf borderId="0" fillId="9" fontId="32" numFmtId="0" xfId="0" applyAlignment="1" applyFont="1">
      <alignment shrinkToFit="0" vertical="center" wrapText="1"/>
    </xf>
    <xf borderId="0" fillId="9" fontId="32" numFmtId="0" xfId="0" applyAlignment="1" applyFont="1">
      <alignment readingOrder="0" shrinkToFit="0" vertical="center" wrapText="1"/>
    </xf>
    <xf borderId="0" fillId="9" fontId="3" numFmtId="0" xfId="0" applyAlignment="1" applyFont="1">
      <alignment shrinkToFit="0" vertical="center" wrapText="0"/>
    </xf>
    <xf borderId="0" fillId="9" fontId="3" numFmtId="0" xfId="0" applyAlignment="1" applyFont="1">
      <alignment shrinkToFit="0" vertical="center" wrapText="1"/>
    </xf>
    <xf borderId="12" fillId="9" fontId="3" numFmtId="0" xfId="0" applyAlignment="1" applyBorder="1" applyFont="1">
      <alignment readingOrder="0" shrinkToFit="0" vertical="center" wrapText="1"/>
    </xf>
    <xf borderId="13" fillId="9" fontId="3" numFmtId="0" xfId="0" applyAlignment="1" applyBorder="1" applyFont="1">
      <alignment readingOrder="0" shrinkToFit="0" vertical="center" wrapText="0"/>
    </xf>
    <xf borderId="13" fillId="9" fontId="3" numFmtId="0" xfId="0" applyAlignment="1" applyBorder="1" applyFont="1">
      <alignment readingOrder="0" shrinkToFit="0" vertical="center" wrapText="1"/>
    </xf>
    <xf borderId="13" fillId="9" fontId="25" numFmtId="0" xfId="0" applyAlignment="1" applyBorder="1" applyFont="1">
      <alignment readingOrder="0" shrinkToFit="0" vertical="center" wrapText="1"/>
    </xf>
    <xf borderId="13" fillId="9" fontId="30" numFmtId="0" xfId="0" applyAlignment="1" applyBorder="1" applyFont="1">
      <alignment readingOrder="0" shrinkToFit="0" vertical="center" wrapText="1"/>
    </xf>
    <xf borderId="13" fillId="9" fontId="32" numFmtId="0" xfId="0" applyAlignment="1" applyBorder="1" applyFont="1">
      <alignment shrinkToFit="0" vertical="center" wrapText="1"/>
    </xf>
    <xf borderId="49" fillId="9" fontId="3" numFmtId="0" xfId="0" applyAlignment="1" applyBorder="1" applyFont="1">
      <alignment readingOrder="0" vertical="center"/>
    </xf>
    <xf borderId="0" fillId="9" fontId="3" numFmtId="0" xfId="0" applyAlignment="1" applyFont="1">
      <alignment readingOrder="0" vertical="center"/>
    </xf>
    <xf borderId="0" fillId="9" fontId="24" numFmtId="0" xfId="0" applyFont="1"/>
    <xf borderId="0" fillId="9" fontId="24" numFmtId="0" xfId="0" applyAlignment="1" applyFont="1">
      <alignment shrinkToFit="0" wrapText="0"/>
    </xf>
    <xf borderId="0" fillId="9" fontId="24" numFmtId="0" xfId="0" applyAlignment="1" applyFont="1">
      <alignment shrinkToFit="0" wrapText="1"/>
    </xf>
    <xf borderId="0" fillId="9" fontId="51" numFmtId="0" xfId="0" applyFont="1"/>
    <xf borderId="0" fillId="9" fontId="52" numFmtId="0" xfId="0" applyAlignment="1" applyFont="1">
      <alignment shrinkToFit="0" wrapText="1"/>
    </xf>
    <xf borderId="0" fillId="9" fontId="24" numFmtId="0" xfId="0" applyFont="1"/>
    <xf borderId="0" fillId="9" fontId="24" numFmtId="0" xfId="0" applyAlignment="1" applyFont="1">
      <alignment readingOrder="0"/>
    </xf>
    <xf borderId="0" fillId="9" fontId="25" numFmtId="0" xfId="0" applyAlignment="1" applyFont="1">
      <alignment shrinkToFit="0" vertical="center" wrapText="1"/>
    </xf>
    <xf borderId="0" fillId="9" fontId="49" numFmtId="0" xfId="0" applyAlignment="1" applyFont="1">
      <alignment readingOrder="0" shrinkToFit="0" vertical="center" wrapText="1"/>
    </xf>
    <xf borderId="0" fillId="9" fontId="53" numFmtId="0" xfId="0" applyAlignment="1" applyFont="1">
      <alignment readingOrder="0" shrinkToFit="0" vertical="center" wrapText="1"/>
    </xf>
    <xf borderId="0" fillId="9" fontId="3" numFmtId="164" xfId="0" applyAlignment="1" applyFont="1" applyNumberFormat="1">
      <alignment readingOrder="0" shrinkToFit="0" vertical="center" wrapText="0"/>
    </xf>
    <xf borderId="0" fillId="9" fontId="54" numFmtId="0" xfId="0" applyAlignment="1" applyFont="1">
      <alignment readingOrder="0" shrinkToFit="0" vertical="center" wrapText="1"/>
    </xf>
    <xf borderId="50" fillId="5" fontId="55" numFmtId="0" xfId="0" applyAlignment="1" applyBorder="1" applyFont="1">
      <alignment horizontal="center" readingOrder="0" shrinkToFit="0" vertical="center" wrapText="1"/>
    </xf>
    <xf borderId="51" fillId="0" fontId="3" numFmtId="0" xfId="0" applyBorder="1" applyFont="1"/>
    <xf borderId="52" fillId="0" fontId="3" numFmtId="0" xfId="0" applyBorder="1" applyFont="1"/>
    <xf borderId="0" fillId="9" fontId="56" numFmtId="0" xfId="0" applyAlignment="1" applyFont="1">
      <alignment readingOrder="0" shrinkToFit="0" vertical="center" wrapText="0"/>
    </xf>
    <xf borderId="8" fillId="5" fontId="28" numFmtId="0" xfId="0" applyAlignment="1" applyBorder="1" applyFont="1">
      <alignment readingOrder="0" shrinkToFit="0" vertical="center" wrapText="1"/>
    </xf>
    <xf borderId="0" fillId="5" fontId="40" numFmtId="0" xfId="0" applyAlignment="1" applyFont="1">
      <alignment horizontal="left" readingOrder="0" shrinkToFit="0" vertical="center" wrapText="1"/>
    </xf>
    <xf borderId="0" fillId="5" fontId="28" numFmtId="0" xfId="0" applyAlignment="1" applyFont="1">
      <alignment readingOrder="0" shrinkToFit="0" vertical="center" wrapText="1"/>
    </xf>
    <xf borderId="0" fillId="5" fontId="28" numFmtId="0" xfId="0" applyAlignment="1" applyFont="1">
      <alignment horizontal="center" readingOrder="0" shrinkToFit="0" vertical="center" wrapText="1"/>
    </xf>
    <xf borderId="0" fillId="5" fontId="28" numFmtId="0" xfId="0" applyAlignment="1" applyFont="1">
      <alignment horizontal="left" readingOrder="0" shrinkToFit="0" vertical="center" wrapText="1"/>
    </xf>
    <xf borderId="5" fillId="0" fontId="57" numFmtId="0" xfId="0" applyAlignment="1" applyBorder="1" applyFont="1">
      <alignment readingOrder="0" shrinkToFit="0" vertical="center" wrapText="1"/>
    </xf>
    <xf borderId="6" fillId="0" fontId="25" numFmtId="0" xfId="0" applyAlignment="1" applyBorder="1" applyFont="1">
      <alignment horizontal="left" readingOrder="0" shrinkToFit="0" vertical="center" wrapText="1"/>
    </xf>
    <xf borderId="6" fillId="0" fontId="3" numFmtId="0" xfId="0" applyAlignment="1" applyBorder="1" applyFont="1">
      <alignment horizontal="center" shrinkToFit="0" vertical="center" wrapText="1"/>
    </xf>
    <xf borderId="7" fillId="0" fontId="3" numFmtId="0" xfId="0" applyAlignment="1" applyBorder="1" applyFont="1">
      <alignment horizontal="left" readingOrder="0" shrinkToFit="0" vertical="center" wrapText="1"/>
    </xf>
    <xf borderId="8" fillId="0" fontId="57" numFmtId="0" xfId="0" applyAlignment="1" applyBorder="1" applyFont="1">
      <alignment readingOrder="0" shrinkToFit="0" vertical="center" wrapText="1"/>
    </xf>
    <xf borderId="0" fillId="0" fontId="3" numFmtId="0" xfId="0" applyAlignment="1" applyFont="1">
      <alignment horizontal="center" shrinkToFit="0" vertical="center" wrapText="1"/>
    </xf>
    <xf borderId="18" fillId="0" fontId="3" numFmtId="0" xfId="0" applyAlignment="1" applyBorder="1" applyFont="1">
      <alignment horizontal="left" readingOrder="0" shrinkToFit="0" vertical="center" wrapText="1"/>
    </xf>
    <xf borderId="12" fillId="0" fontId="57" numFmtId="0" xfId="0" applyAlignment="1" applyBorder="1" applyFont="1">
      <alignment readingOrder="0" shrinkToFit="0" vertical="top" wrapText="1"/>
    </xf>
    <xf borderId="13" fillId="0" fontId="30" numFmtId="0" xfId="0" applyAlignment="1" applyBorder="1" applyFont="1">
      <alignment readingOrder="0" shrinkToFit="0" vertical="top" wrapText="1"/>
    </xf>
    <xf borderId="13" fillId="0" fontId="3" numFmtId="0" xfId="0" applyAlignment="1" applyBorder="1" applyFont="1">
      <alignment shrinkToFit="0" vertical="top" wrapText="1"/>
    </xf>
    <xf borderId="13" fillId="0" fontId="3" numFmtId="0" xfId="0" applyAlignment="1" applyBorder="1" applyFont="1">
      <alignment readingOrder="0" shrinkToFit="0" vertical="top" wrapText="1"/>
    </xf>
    <xf borderId="13" fillId="0" fontId="3" numFmtId="0" xfId="0" applyAlignment="1" applyBorder="1" applyFont="1">
      <alignment horizontal="center" shrinkToFit="0" vertical="center" wrapText="1"/>
    </xf>
    <xf borderId="49" fillId="0" fontId="3" numFmtId="0" xfId="0" applyAlignment="1" applyBorder="1" applyFont="1">
      <alignment horizontal="left" readingOrder="0" shrinkToFit="0" vertical="center" wrapText="1"/>
    </xf>
    <xf borderId="19" fillId="0" fontId="57" numFmtId="0" xfId="0" applyAlignment="1" applyBorder="1" applyFont="1">
      <alignment readingOrder="0" shrinkToFit="0" vertical="center" wrapText="1"/>
    </xf>
    <xf borderId="22" fillId="0" fontId="25" numFmtId="0" xfId="0" applyAlignment="1" applyBorder="1" applyFont="1">
      <alignment horizontal="left" readingOrder="0" shrinkToFit="0" vertical="center" wrapText="1"/>
    </xf>
    <xf borderId="22" fillId="0" fontId="30" numFmtId="0" xfId="0" applyAlignment="1" applyBorder="1" applyFont="1">
      <alignment readingOrder="0" shrinkToFit="0" vertical="center" wrapText="1"/>
    </xf>
    <xf borderId="22" fillId="0" fontId="3" numFmtId="0" xfId="0" applyAlignment="1" applyBorder="1" applyFont="1">
      <alignment readingOrder="0" shrinkToFit="0" vertical="center" wrapText="1"/>
    </xf>
    <xf borderId="22" fillId="0" fontId="3" numFmtId="0" xfId="0" applyAlignment="1" applyBorder="1" applyFont="1">
      <alignment horizontal="center" readingOrder="0" shrinkToFit="0" vertical="center" wrapText="1"/>
    </xf>
    <xf borderId="53" fillId="0" fontId="3" numFmtId="0" xfId="0" applyAlignment="1" applyBorder="1" applyFont="1">
      <alignment horizontal="left" readingOrder="0" shrinkToFit="0" vertical="center" wrapText="1"/>
    </xf>
    <xf borderId="12" fillId="0" fontId="57" numFmtId="0" xfId="0" applyAlignment="1" applyBorder="1" applyFont="1">
      <alignment readingOrder="0" shrinkToFit="0" vertical="center" wrapText="1"/>
    </xf>
    <xf borderId="13" fillId="0" fontId="3" numFmtId="0" xfId="0" applyAlignment="1" applyBorder="1" applyFont="1">
      <alignment shrinkToFit="0" vertical="center" wrapText="1"/>
    </xf>
    <xf borderId="13" fillId="0" fontId="3" numFmtId="0" xfId="0" applyAlignment="1" applyBorder="1" applyFont="1">
      <alignment horizontal="left" readingOrder="0" shrinkToFit="0" vertical="center" wrapText="1"/>
    </xf>
    <xf borderId="13" fillId="0" fontId="25" numFmtId="0" xfId="0" applyAlignment="1" applyBorder="1" applyFont="1">
      <alignment horizontal="left" readingOrder="0" shrinkToFit="0" vertical="center" wrapText="1"/>
    </xf>
    <xf borderId="0" fillId="9" fontId="26" numFmtId="0" xfId="0" applyAlignment="1" applyFont="1">
      <alignment horizontal="left" readingOrder="0" shrinkToFit="0" vertical="center" wrapText="1"/>
    </xf>
    <xf borderId="22" fillId="0" fontId="3" numFmtId="0" xfId="0" applyAlignment="1" applyBorder="1" applyFont="1">
      <alignment shrinkToFit="0" vertical="center" wrapText="1"/>
    </xf>
    <xf borderId="22" fillId="0" fontId="3" numFmtId="0" xfId="0" applyAlignment="1" applyBorder="1" applyFont="1">
      <alignment horizontal="center" shrinkToFit="0" vertical="center" wrapText="1"/>
    </xf>
    <xf borderId="0" fillId="0" fontId="58" numFmtId="0" xfId="0" applyAlignment="1" applyFont="1">
      <alignment horizontal="center" readingOrder="0" shrinkToFit="0" vertical="center" wrapText="1"/>
    </xf>
    <xf borderId="0" fillId="0" fontId="25" numFmtId="0" xfId="0" applyAlignment="1" applyFont="1">
      <alignment horizontal="left" readingOrder="0" shrinkToFit="0" vertical="center" wrapText="1"/>
    </xf>
    <xf borderId="13" fillId="0" fontId="25" numFmtId="0" xfId="0" applyAlignment="1" applyBorder="1" applyFont="1">
      <alignment horizontal="center" readingOrder="0" shrinkToFit="0" vertical="center" wrapText="1"/>
    </xf>
    <xf borderId="8" fillId="0" fontId="57" numFmtId="0" xfId="0" applyAlignment="1" applyBorder="1" applyFont="1">
      <alignment readingOrder="0" shrinkToFit="0" vertical="bottom" wrapText="1"/>
    </xf>
    <xf borderId="0" fillId="0" fontId="25" numFmtId="0" xfId="0" applyAlignment="1" applyFont="1">
      <alignment horizontal="left" readingOrder="0" shrinkToFit="0" vertical="bottom" wrapText="1"/>
    </xf>
    <xf borderId="0" fillId="0" fontId="30" numFmtId="0" xfId="0" applyAlignment="1" applyFont="1">
      <alignment readingOrder="0" shrinkToFit="0" vertical="bottom" wrapText="1"/>
    </xf>
    <xf borderId="0" fillId="0" fontId="3" numFmtId="0" xfId="0" applyAlignment="1" applyFont="1">
      <alignment shrinkToFit="0" vertical="bottom" wrapText="1"/>
    </xf>
    <xf borderId="0" fillId="0" fontId="25" numFmtId="0" xfId="0" applyAlignment="1" applyFont="1">
      <alignment horizontal="center" readingOrder="0" shrinkToFit="0" vertical="bottom" wrapText="1"/>
    </xf>
    <xf borderId="0" fillId="0" fontId="25" numFmtId="0" xfId="0" applyAlignment="1" applyFont="1">
      <alignment horizontal="center" readingOrder="0" shrinkToFit="0" vertical="center" wrapText="1"/>
    </xf>
    <xf borderId="8" fillId="0" fontId="57" numFmtId="0" xfId="0" applyAlignment="1" applyBorder="1" applyFont="1">
      <alignment readingOrder="0" shrinkToFit="0" vertical="top" wrapText="1"/>
    </xf>
    <xf borderId="0" fillId="0" fontId="30" numFmtId="0" xfId="0" applyAlignment="1" applyFont="1">
      <alignment readingOrder="0" shrinkToFit="0" vertical="top" wrapText="1"/>
    </xf>
    <xf borderId="0" fillId="0" fontId="3" numFmtId="0" xfId="0" applyAlignment="1" applyFont="1">
      <alignment shrinkToFit="0" vertical="top" wrapText="1"/>
    </xf>
    <xf borderId="0" fillId="0" fontId="25" numFmtId="0" xfId="0" applyAlignment="1" applyFont="1">
      <alignment horizontal="center" readingOrder="0" shrinkToFit="0" vertical="top" wrapText="1"/>
    </xf>
    <xf borderId="54" fillId="0" fontId="57" numFmtId="0" xfId="0" applyAlignment="1" applyBorder="1" applyFont="1">
      <alignment readingOrder="0" shrinkToFit="0" vertical="center" wrapText="1"/>
    </xf>
    <xf borderId="44" fillId="0" fontId="25" numFmtId="0" xfId="0" applyAlignment="1" applyBorder="1" applyFont="1">
      <alignment horizontal="left" readingOrder="0" shrinkToFit="0" vertical="center" wrapText="1"/>
    </xf>
    <xf borderId="44" fillId="0" fontId="30" numFmtId="0" xfId="0" applyAlignment="1" applyBorder="1" applyFont="1">
      <alignment readingOrder="0" shrinkToFit="0" vertical="center" wrapText="1"/>
    </xf>
    <xf borderId="44" fillId="0" fontId="3" numFmtId="0" xfId="0" applyAlignment="1" applyBorder="1" applyFont="1">
      <alignment shrinkToFit="0" vertical="center" wrapText="1"/>
    </xf>
    <xf borderId="44" fillId="9" fontId="26" numFmtId="0" xfId="0" applyAlignment="1" applyBorder="1" applyFont="1">
      <alignment horizontal="left" readingOrder="0" shrinkToFit="0" vertical="center" wrapText="1"/>
    </xf>
    <xf borderId="44" fillId="0" fontId="25" numFmtId="0" xfId="0" applyAlignment="1" applyBorder="1" applyFont="1">
      <alignment horizontal="center" readingOrder="0" shrinkToFit="0" vertical="center" wrapText="1"/>
    </xf>
    <xf borderId="55" fillId="0" fontId="3" numFmtId="0" xfId="0" applyAlignment="1" applyBorder="1" applyFont="1">
      <alignment horizontal="left" readingOrder="0" shrinkToFit="0" vertical="center" wrapText="1"/>
    </xf>
    <xf borderId="6" fillId="0" fontId="3" numFmtId="0" xfId="0" applyAlignment="1" applyBorder="1" applyFont="1">
      <alignment shrinkToFit="0" vertical="center" wrapText="1"/>
    </xf>
    <xf borderId="18" fillId="0" fontId="30" numFmtId="0" xfId="0" applyAlignment="1" applyBorder="1" applyFont="1">
      <alignment horizontal="left" readingOrder="0" shrinkToFit="0" vertical="center" wrapText="1"/>
    </xf>
    <xf borderId="24" fillId="9" fontId="57" numFmtId="0" xfId="0" applyAlignment="1" applyBorder="1" applyFont="1">
      <alignment readingOrder="0" shrinkToFit="0" vertical="center" wrapText="1"/>
    </xf>
    <xf borderId="25" fillId="9" fontId="25" numFmtId="0" xfId="0" applyAlignment="1" applyBorder="1" applyFont="1">
      <alignment horizontal="left" readingOrder="0" shrinkToFit="0" vertical="center" wrapText="1"/>
    </xf>
    <xf borderId="25" fillId="9" fontId="30" numFmtId="0" xfId="0" applyAlignment="1" applyBorder="1" applyFont="1">
      <alignment readingOrder="0" shrinkToFit="0" vertical="center" wrapText="1"/>
    </xf>
    <xf borderId="25" fillId="9" fontId="3" numFmtId="0" xfId="0" applyAlignment="1" applyBorder="1" applyFont="1">
      <alignment shrinkToFit="0" vertical="center" wrapText="1"/>
    </xf>
    <xf borderId="25" fillId="9" fontId="3" numFmtId="0" xfId="0" applyAlignment="1" applyBorder="1" applyFont="1">
      <alignment readingOrder="0" shrinkToFit="0" vertical="center" wrapText="1"/>
    </xf>
    <xf borderId="25" fillId="9" fontId="3" numFmtId="0" xfId="0" applyAlignment="1" applyBorder="1" applyFont="1">
      <alignment horizontal="center" shrinkToFit="0" vertical="center" wrapText="1"/>
    </xf>
    <xf borderId="56" fillId="9" fontId="3" numFmtId="0" xfId="0" applyAlignment="1" applyBorder="1" applyFont="1">
      <alignment horizontal="left" readingOrder="0" shrinkToFit="0" vertical="center" wrapText="1"/>
    </xf>
    <xf borderId="8" fillId="9" fontId="57" numFmtId="0" xfId="0" applyAlignment="1" applyBorder="1" applyFont="1">
      <alignment readingOrder="0" shrinkToFit="0" vertical="center" wrapText="1"/>
    </xf>
    <xf borderId="0" fillId="9" fontId="25" numFmtId="0" xfId="0" applyAlignment="1" applyFont="1">
      <alignment horizontal="left" readingOrder="0" shrinkToFit="0" vertical="center" wrapText="1"/>
    </xf>
    <xf borderId="0" fillId="9" fontId="3" numFmtId="0" xfId="0" applyAlignment="1" applyFont="1">
      <alignment shrinkToFit="0" vertical="center" wrapText="1"/>
    </xf>
    <xf borderId="0" fillId="9" fontId="3" numFmtId="0" xfId="0" applyAlignment="1" applyFont="1">
      <alignment horizontal="center" shrinkToFit="0" vertical="center" wrapText="1"/>
    </xf>
    <xf borderId="18" fillId="9" fontId="3" numFmtId="0" xfId="0" applyAlignment="1" applyBorder="1" applyFont="1">
      <alignment horizontal="left" readingOrder="0" shrinkToFit="0" vertical="center" wrapText="1"/>
    </xf>
    <xf borderId="12" fillId="9" fontId="57" numFmtId="0" xfId="0" applyAlignment="1" applyBorder="1" applyFont="1">
      <alignment readingOrder="0" shrinkToFit="0" vertical="center" wrapText="1"/>
    </xf>
    <xf borderId="13" fillId="9" fontId="25" numFmtId="0" xfId="0" applyAlignment="1" applyBorder="1" applyFont="1">
      <alignment horizontal="left" readingOrder="0" shrinkToFit="0" vertical="center" wrapText="1"/>
    </xf>
    <xf borderId="13" fillId="9" fontId="3" numFmtId="0" xfId="0" applyAlignment="1" applyBorder="1" applyFont="1">
      <alignment horizontal="center" shrinkToFit="0" vertical="center" wrapText="1"/>
    </xf>
    <xf borderId="49" fillId="9" fontId="3" numFmtId="0" xfId="0" applyAlignment="1" applyBorder="1" applyFont="1">
      <alignment horizontal="left" readingOrder="0" shrinkToFit="0" vertical="center" wrapText="1"/>
    </xf>
    <xf borderId="0" fillId="0" fontId="3" numFmtId="0" xfId="0" applyAlignment="1" applyFont="1">
      <alignment horizontal="left" readingOrder="0" shrinkToFit="0" vertical="center" wrapText="1"/>
    </xf>
    <xf borderId="0" fillId="7" fontId="59" numFmtId="0" xfId="0" applyAlignment="1" applyFont="1">
      <alignment horizontal="left" readingOrder="0" shrinkToFit="0" wrapText="1"/>
    </xf>
    <xf borderId="6" fillId="9" fontId="0" numFmtId="0" xfId="0" applyAlignment="1" applyBorder="1" applyFont="1">
      <alignment readingOrder="0" shrinkToFit="0" vertical="center" wrapText="1"/>
    </xf>
    <xf borderId="6" fillId="0" fontId="32" numFmtId="0" xfId="0" applyAlignment="1" applyBorder="1" applyFont="1">
      <alignment horizontal="center" readingOrder="0" shrinkToFit="0" vertical="center" wrapText="1"/>
    </xf>
    <xf borderId="6" fillId="0" fontId="3" numFmtId="0" xfId="0" applyAlignment="1" applyBorder="1" applyFont="1">
      <alignment horizontal="left" readingOrder="0" shrinkToFit="0" vertical="center" wrapText="1"/>
    </xf>
    <xf borderId="0" fillId="0" fontId="25" numFmtId="0" xfId="0" applyAlignment="1" applyFont="1">
      <alignment horizontal="left" shrinkToFit="0" vertical="center" wrapText="1"/>
    </xf>
    <xf borderId="8" fillId="0" fontId="57" numFmtId="0" xfId="0" applyAlignment="1" applyBorder="1" applyFont="1">
      <alignment shrinkToFit="0" vertical="center" wrapText="1"/>
    </xf>
    <xf borderId="0" fillId="0" fontId="30" numFmtId="0" xfId="0" applyAlignment="1" applyFont="1">
      <alignment shrinkToFit="0" vertical="center" wrapText="1"/>
    </xf>
    <xf borderId="0" fillId="0" fontId="3" numFmtId="0" xfId="0" applyAlignment="1" applyFont="1">
      <alignment horizontal="left" shrinkToFit="0" vertical="center" wrapText="1"/>
    </xf>
    <xf borderId="57" fillId="5" fontId="57" numFmtId="0" xfId="0" applyAlignment="1" applyBorder="1" applyFont="1">
      <alignment readingOrder="0" shrinkToFit="0" vertical="center" wrapText="1"/>
    </xf>
    <xf borderId="58" fillId="5" fontId="49" numFmtId="0" xfId="0" applyAlignment="1" applyBorder="1" applyFont="1">
      <alignment horizontal="left" readingOrder="0" shrinkToFit="0" vertical="center" wrapText="1"/>
    </xf>
    <xf borderId="58" fillId="5" fontId="30" numFmtId="0" xfId="0" applyAlignment="1" applyBorder="1" applyFont="1">
      <alignment readingOrder="0" shrinkToFit="0" vertical="center" wrapText="1"/>
    </xf>
    <xf borderId="58" fillId="5" fontId="30" numFmtId="0" xfId="0" applyAlignment="1" applyBorder="1" applyFont="1">
      <alignment shrinkToFit="0" vertical="center" wrapText="1"/>
    </xf>
    <xf borderId="58" fillId="5" fontId="30" numFmtId="0" xfId="0" applyAlignment="1" applyBorder="1" applyFont="1">
      <alignment horizontal="center" shrinkToFit="0" vertical="center" wrapText="1"/>
    </xf>
    <xf borderId="58" fillId="5" fontId="30" numFmtId="0" xfId="0" applyAlignment="1" applyBorder="1" applyFont="1">
      <alignment horizontal="left" shrinkToFit="0" vertical="center" wrapText="1"/>
    </xf>
    <xf borderId="8" fillId="4" fontId="60" numFmtId="0" xfId="0" applyAlignment="1" applyBorder="1" applyFont="1">
      <alignment shrinkToFit="0" wrapText="1"/>
    </xf>
    <xf borderId="0" fillId="4" fontId="24" numFmtId="0" xfId="0" applyAlignment="1" applyFont="1">
      <alignment readingOrder="0" shrinkToFit="0" wrapText="1"/>
    </xf>
    <xf borderId="0" fillId="4" fontId="52" numFmtId="0" xfId="0" applyAlignment="1" applyFont="1">
      <alignment shrinkToFit="0" wrapText="1"/>
    </xf>
    <xf borderId="0" fillId="4" fontId="24" numFmtId="0" xfId="0" applyAlignment="1" applyFont="1">
      <alignment shrinkToFit="0" wrapText="1"/>
    </xf>
    <xf borderId="18" fillId="4" fontId="24" numFmtId="0" xfId="0" applyAlignment="1" applyBorder="1" applyFont="1">
      <alignment shrinkToFit="0" wrapText="1"/>
    </xf>
    <xf borderId="59" fillId="2" fontId="61" numFmtId="0" xfId="0" applyAlignment="1" applyBorder="1" applyFont="1">
      <alignment horizontal="center" readingOrder="0" shrinkToFit="0" textRotation="0" vertical="center" wrapText="1"/>
    </xf>
    <xf borderId="1" fillId="2" fontId="50" numFmtId="0" xfId="0" applyAlignment="1" applyBorder="1" applyFont="1">
      <alignment readingOrder="0" shrinkToFit="0" vertical="center" wrapText="1"/>
    </xf>
    <xf borderId="1" fillId="2" fontId="50" numFmtId="0" xfId="0" applyAlignment="1" applyBorder="1" applyFont="1">
      <alignment readingOrder="0" vertical="center"/>
    </xf>
    <xf borderId="29" fillId="10" fontId="62" numFmtId="0" xfId="0" applyAlignment="1" applyBorder="1" applyFill="1" applyFont="1">
      <alignment horizontal="left" readingOrder="0" shrinkToFit="0" textRotation="90" vertical="center" wrapText="1"/>
    </xf>
    <xf borderId="29" fillId="0" fontId="3" numFmtId="0" xfId="0" applyBorder="1" applyFont="1"/>
    <xf borderId="0" fillId="11" fontId="63" numFmtId="0" xfId="0" applyAlignment="1" applyFill="1" applyFont="1">
      <alignment readingOrder="0" shrinkToFit="0" vertical="center" wrapText="1"/>
    </xf>
    <xf borderId="44" fillId="0" fontId="25" numFmtId="0" xfId="0" applyAlignment="1" applyBorder="1" applyFont="1">
      <alignment readingOrder="0" shrinkToFit="0" vertical="center" wrapText="1"/>
    </xf>
    <xf borderId="44" fillId="0" fontId="63" numFmtId="0" xfId="0" applyAlignment="1" applyBorder="1" applyFont="1">
      <alignment readingOrder="0" shrinkToFit="0" vertical="center" wrapText="1"/>
    </xf>
    <xf borderId="55" fillId="0" fontId="3" numFmtId="0" xfId="0" applyAlignment="1" applyBorder="1" applyFont="1">
      <alignment readingOrder="0" vertical="center"/>
    </xf>
    <xf borderId="60" fillId="0" fontId="3" numFmtId="0" xfId="0" applyBorder="1" applyFont="1"/>
    <xf borderId="22" fillId="0" fontId="25" numFmtId="0" xfId="0" applyAlignment="1" applyBorder="1" applyFont="1">
      <alignment readingOrder="0" shrinkToFit="0" vertical="center" wrapText="1"/>
    </xf>
    <xf borderId="61" fillId="0" fontId="30" numFmtId="0" xfId="0" applyAlignment="1" applyBorder="1" applyFont="1">
      <alignment readingOrder="0" shrinkToFit="0" vertical="center" wrapText="1"/>
    </xf>
    <xf borderId="61" fillId="0" fontId="3" numFmtId="0" xfId="0" applyAlignment="1" applyBorder="1" applyFont="1">
      <alignment readingOrder="0" shrinkToFit="0" vertical="center" wrapText="1"/>
    </xf>
    <xf borderId="61" fillId="0" fontId="3" numFmtId="0" xfId="0" applyAlignment="1" applyBorder="1" applyFont="1">
      <alignment shrinkToFit="0" vertical="center" wrapText="1"/>
    </xf>
    <xf borderId="62" fillId="0" fontId="3" numFmtId="0" xfId="0" applyAlignment="1" applyBorder="1" applyFont="1">
      <alignment readingOrder="0" vertical="center"/>
    </xf>
    <xf borderId="29" fillId="0" fontId="62" numFmtId="0" xfId="0" applyAlignment="1" applyBorder="1" applyFont="1">
      <alignment horizontal="left" readingOrder="0" shrinkToFit="0" textRotation="90" vertical="center" wrapText="1"/>
    </xf>
    <xf borderId="6" fillId="0" fontId="63" numFmtId="0" xfId="0" applyAlignment="1" applyBorder="1" applyFont="1">
      <alignment readingOrder="0" shrinkToFit="0" vertical="center" wrapText="1"/>
    </xf>
    <xf borderId="63" fillId="0" fontId="62" numFmtId="0" xfId="0" applyAlignment="1" applyBorder="1" applyFont="1">
      <alignment horizontal="left" readingOrder="0" shrinkToFit="0" textRotation="90" vertical="center" wrapText="1"/>
    </xf>
    <xf borderId="0" fillId="0" fontId="63" numFmtId="0" xfId="0" applyAlignment="1" applyFont="1">
      <alignment readingOrder="0" shrinkToFit="0" vertical="center" wrapText="1"/>
    </xf>
    <xf borderId="64" fillId="0" fontId="62" numFmtId="0" xfId="0" applyAlignment="1" applyBorder="1" applyFont="1">
      <alignment horizontal="left" readingOrder="0" shrinkToFit="0" textRotation="90" vertical="center" wrapText="1"/>
    </xf>
    <xf borderId="63" fillId="4" fontId="62" numFmtId="0" xfId="0" applyAlignment="1" applyBorder="1" applyFont="1">
      <alignment horizontal="left" readingOrder="0" shrinkToFit="0" textRotation="90" vertical="center" wrapText="1"/>
    </xf>
    <xf borderId="6" fillId="4" fontId="25" numFmtId="0" xfId="0" applyAlignment="1" applyBorder="1" applyFont="1">
      <alignment readingOrder="0" shrinkToFit="0" vertical="center" wrapText="1"/>
    </xf>
    <xf borderId="6" fillId="4" fontId="30" numFmtId="0" xfId="0" applyAlignment="1" applyBorder="1" applyFont="1">
      <alignment readingOrder="0" shrinkToFit="0" vertical="center" wrapText="1"/>
    </xf>
    <xf borderId="6" fillId="4" fontId="3" numFmtId="0" xfId="0" applyAlignment="1" applyBorder="1" applyFont="1">
      <alignment readingOrder="0" shrinkToFit="0" vertical="center" wrapText="1"/>
    </xf>
    <xf borderId="6" fillId="4" fontId="3" numFmtId="0" xfId="0" applyAlignment="1" applyBorder="1" applyFont="1">
      <alignment shrinkToFit="0" vertical="center" wrapText="1"/>
    </xf>
    <xf borderId="7" fillId="4" fontId="3" numFmtId="0" xfId="0" applyAlignment="1" applyBorder="1" applyFont="1">
      <alignment readingOrder="0" vertical="center"/>
    </xf>
    <xf borderId="29" fillId="4" fontId="62" numFmtId="0" xfId="0" applyAlignment="1" applyBorder="1" applyFont="1">
      <alignment horizontal="left" readingOrder="0" shrinkToFit="0" textRotation="90" vertical="center" wrapText="1"/>
    </xf>
    <xf borderId="0" fillId="4" fontId="25" numFmtId="0" xfId="0" applyAlignment="1" applyFont="1">
      <alignment readingOrder="0" shrinkToFit="0" vertical="center" wrapText="1"/>
    </xf>
    <xf borderId="0" fillId="4" fontId="30" numFmtId="0" xfId="0" applyAlignment="1" applyFont="1">
      <alignment readingOrder="0" shrinkToFit="0" vertical="center" wrapText="1"/>
    </xf>
    <xf borderId="0" fillId="4" fontId="3" numFmtId="0" xfId="0" applyAlignment="1" applyFont="1">
      <alignment readingOrder="0" shrinkToFit="0" vertical="center" wrapText="1"/>
    </xf>
    <xf borderId="0" fillId="4" fontId="3" numFmtId="0" xfId="0" applyAlignment="1" applyFont="1">
      <alignment shrinkToFit="0" vertical="center" wrapText="1"/>
    </xf>
    <xf borderId="18" fillId="4" fontId="3" numFmtId="0" xfId="0" applyAlignment="1" applyBorder="1" applyFont="1">
      <alignment readingOrder="0" vertical="center"/>
    </xf>
    <xf borderId="29" fillId="7" fontId="62" numFmtId="0" xfId="0" applyAlignment="1" applyBorder="1" applyFont="1">
      <alignment horizontal="left" readingOrder="0" shrinkToFit="0" textRotation="90" vertical="center" wrapText="1"/>
    </xf>
    <xf borderId="0" fillId="7" fontId="25" numFmtId="0" xfId="0" applyAlignment="1" applyFont="1">
      <alignment readingOrder="0" shrinkToFit="0" vertical="center" wrapText="1"/>
    </xf>
    <xf borderId="0" fillId="7" fontId="30" numFmtId="0" xfId="0" applyAlignment="1" applyFont="1">
      <alignment readingOrder="0" shrinkToFit="0" vertical="center" wrapText="1"/>
    </xf>
    <xf borderId="0" fillId="7" fontId="3" numFmtId="0" xfId="0" applyAlignment="1" applyFont="1">
      <alignment readingOrder="0" shrinkToFit="0" vertical="center" wrapText="1"/>
    </xf>
    <xf borderId="0" fillId="7" fontId="3" numFmtId="0" xfId="0" applyAlignment="1" applyFont="1">
      <alignment shrinkToFit="0" vertical="center" wrapText="1"/>
    </xf>
    <xf borderId="18" fillId="7" fontId="3" numFmtId="0" xfId="0" applyAlignment="1" applyBorder="1" applyFont="1">
      <alignment readingOrder="0" vertical="center"/>
    </xf>
    <xf borderId="6" fillId="0" fontId="62" numFmtId="0" xfId="0" applyAlignment="1" applyBorder="1" applyFont="1">
      <alignment horizontal="left" readingOrder="0" shrinkToFit="0" textRotation="90" vertical="center" wrapText="1"/>
    </xf>
    <xf borderId="6" fillId="0" fontId="3" numFmtId="0" xfId="0" applyAlignment="1" applyBorder="1" applyFont="1">
      <alignment readingOrder="0" vertical="center"/>
    </xf>
    <xf borderId="29" fillId="0" fontId="62" numFmtId="0" xfId="0" applyAlignment="1" applyBorder="1" applyFont="1">
      <alignment horizontal="left" shrinkToFit="0" textRotation="90" vertical="center" wrapText="1"/>
    </xf>
    <xf borderId="0" fillId="0" fontId="25" numFmtId="0" xfId="0" applyAlignment="1" applyFont="1">
      <alignment shrinkToFit="0" vertical="center" wrapText="1"/>
    </xf>
    <xf borderId="0" fillId="0" fontId="3" numFmtId="0" xfId="0" applyAlignment="1" applyFont="1">
      <alignment vertical="center"/>
    </xf>
    <xf borderId="0" fillId="2" fontId="30" numFmtId="0" xfId="0" applyAlignment="1" applyFont="1">
      <alignment readingOrder="0" vertical="center"/>
    </xf>
    <xf borderId="0" fillId="2" fontId="30" numFmtId="0" xfId="0" applyAlignment="1" applyFont="1">
      <alignment readingOrder="0" shrinkToFit="0" vertical="center" wrapText="1"/>
    </xf>
    <xf borderId="0" fillId="2" fontId="50" numFmtId="0" xfId="0" applyAlignment="1" applyFont="1">
      <alignment readingOrder="0" shrinkToFit="0" vertical="center" wrapText="1"/>
    </xf>
    <xf borderId="0" fillId="0" fontId="64" numFmtId="0" xfId="0" applyAlignment="1" applyFont="1">
      <alignment shrinkToFit="0" vertical="center" wrapText="1"/>
    </xf>
    <xf borderId="0" fillId="0" fontId="64" numFmtId="0" xfId="0" applyAlignment="1" applyFont="1">
      <alignment readingOrder="0" shrinkToFit="0" vertical="center" wrapText="1"/>
    </xf>
    <xf borderId="0" fillId="7" fontId="3" numFmtId="0" xfId="0" applyAlignment="1" applyFont="1">
      <alignment vertical="center"/>
    </xf>
    <xf borderId="0" fillId="7" fontId="25" numFmtId="0" xfId="0" applyAlignment="1" applyFont="1">
      <alignment shrinkToFit="0" vertical="center" wrapText="1"/>
    </xf>
    <xf borderId="0" fillId="7" fontId="64" numFmtId="0" xfId="0" applyAlignment="1" applyFont="1">
      <alignment readingOrder="0" shrinkToFit="0" vertical="center" wrapText="1"/>
    </xf>
    <xf borderId="0" fillId="7" fontId="3" numFmtId="0" xfId="0" applyAlignment="1" applyFont="1">
      <alignment readingOrder="0" vertical="center"/>
    </xf>
    <xf borderId="1" fillId="2" fontId="52" numFmtId="0" xfId="0" applyAlignment="1" applyBorder="1" applyFont="1">
      <alignment readingOrder="0" shrinkToFit="0" vertical="center" wrapText="1"/>
    </xf>
    <xf borderId="1" fillId="2" fontId="65" numFmtId="0" xfId="0" applyAlignment="1" applyBorder="1" applyFont="1">
      <alignment readingOrder="0" shrinkToFit="0" vertical="center" wrapText="1"/>
    </xf>
    <xf borderId="1" fillId="2" fontId="66" numFmtId="0" xfId="0" applyAlignment="1" applyBorder="1" applyFont="1">
      <alignment readingOrder="0" shrinkToFit="0" vertical="center" wrapText="1"/>
    </xf>
    <xf borderId="1" fillId="2" fontId="46" numFmtId="0" xfId="0" applyAlignment="1" applyBorder="1" applyFont="1">
      <alignment readingOrder="0" shrinkToFit="0" vertical="center" wrapText="1"/>
    </xf>
    <xf borderId="4" fillId="2" fontId="52" numFmtId="0" xfId="0" applyAlignment="1" applyBorder="1" applyFont="1">
      <alignment readingOrder="0" shrinkToFit="0" vertical="bottom" wrapText="1"/>
    </xf>
    <xf borderId="0" fillId="0" fontId="51" numFmtId="0" xfId="0" applyAlignment="1" applyFont="1">
      <alignment shrinkToFit="0" vertical="center" wrapText="1"/>
    </xf>
    <xf borderId="0" fillId="0" fontId="24" numFmtId="0" xfId="0" applyAlignment="1" applyFont="1">
      <alignment shrinkToFit="0" vertical="center" wrapText="1"/>
    </xf>
    <xf borderId="0" fillId="0" fontId="51" numFmtId="0" xfId="0" applyAlignment="1" applyFont="1">
      <alignment readingOrder="0" shrinkToFit="0" vertical="center" wrapText="1"/>
    </xf>
    <xf borderId="0" fillId="0" fontId="67" numFmtId="0" xfId="0" applyAlignment="1" applyFont="1">
      <alignment readingOrder="0" shrinkToFit="0" vertical="center" wrapText="1"/>
    </xf>
    <xf borderId="0" fillId="0" fontId="68" numFmtId="0" xfId="0" applyAlignment="1" applyFont="1">
      <alignment readingOrder="0" shrinkToFit="0" vertical="center" wrapText="1"/>
    </xf>
    <xf borderId="0" fillId="0" fontId="48" numFmtId="0" xfId="0" applyAlignment="1" applyFont="1">
      <alignment readingOrder="0" shrinkToFit="0" vertical="center" wrapText="1"/>
    </xf>
    <xf borderId="11" fillId="0" fontId="24" numFmtId="0" xfId="0" applyAlignment="1" applyBorder="1" applyFont="1">
      <alignment readingOrder="0" shrinkToFit="0" vertical="bottom" wrapText="1"/>
    </xf>
    <xf borderId="0" fillId="0" fontId="65" numFmtId="0" xfId="0" applyAlignment="1" applyFont="1">
      <alignment readingOrder="0" shrinkToFit="0" vertical="center" wrapText="1"/>
    </xf>
    <xf borderId="0" fillId="0" fontId="48" numFmtId="0" xfId="0" applyAlignment="1" applyFont="1">
      <alignment shrinkToFit="0" vertical="center" wrapText="1"/>
    </xf>
    <xf borderId="0" fillId="0" fontId="66" numFmtId="0" xfId="0" applyAlignment="1" applyFont="1">
      <alignment readingOrder="0" shrinkToFit="0" vertical="center" wrapText="1"/>
    </xf>
    <xf borderId="0" fillId="0" fontId="69" numFmtId="0" xfId="0" applyAlignment="1" applyFont="1">
      <alignment readingOrder="0" shrinkToFit="0" vertical="center" wrapText="1"/>
    </xf>
    <xf borderId="0" fillId="12" fontId="70" numFmtId="0" xfId="0" applyAlignment="1" applyFill="1" applyFont="1">
      <alignment horizontal="left" readingOrder="0"/>
    </xf>
    <xf borderId="0" fillId="0" fontId="71" numFmtId="0" xfId="0" applyAlignment="1" applyFont="1">
      <alignment readingOrder="0" shrinkToFit="0" vertical="center" wrapText="1"/>
    </xf>
    <xf borderId="0" fillId="0" fontId="72" numFmtId="0" xfId="0" applyAlignment="1" applyFont="1">
      <alignment readingOrder="0" shrinkToFit="0" vertical="center" wrapText="1"/>
    </xf>
    <xf borderId="0" fillId="0" fontId="73" numFmtId="0" xfId="0" applyAlignment="1" applyFont="1">
      <alignment readingOrder="0" shrinkToFit="0" vertical="center" wrapText="1"/>
    </xf>
    <xf borderId="0" fillId="0" fontId="68" numFmtId="0" xfId="0" applyAlignment="1" applyFont="1">
      <alignment shrinkToFit="0" vertical="center" wrapText="1"/>
    </xf>
    <xf borderId="0" fillId="4" fontId="37" numFmtId="0" xfId="0" applyAlignment="1" applyFont="1">
      <alignment horizontal="left" readingOrder="0" shrinkToFit="0" vertical="center" wrapText="1"/>
    </xf>
    <xf borderId="0" fillId="4" fontId="65" numFmtId="0" xfId="0" applyAlignment="1" applyFont="1">
      <alignment horizontal="left" readingOrder="0" shrinkToFit="0" vertical="center" wrapText="1"/>
    </xf>
    <xf borderId="0" fillId="9" fontId="65" numFmtId="0" xfId="0" applyAlignment="1" applyFont="1">
      <alignment horizontal="left" readingOrder="0" shrinkToFit="0" vertical="center" wrapText="1"/>
    </xf>
    <xf borderId="0" fillId="0" fontId="65" numFmtId="0" xfId="0" applyAlignment="1" applyFont="1">
      <alignment readingOrder="0" shrinkToFit="0" vertical="center" wrapText="1"/>
    </xf>
    <xf borderId="65" fillId="2" fontId="74" numFmtId="0" xfId="0" applyAlignment="1" applyBorder="1" applyFont="1">
      <alignment horizontal="center" readingOrder="0" shrinkToFit="0" vertical="center" wrapText="1"/>
    </xf>
    <xf borderId="66" fillId="0" fontId="3" numFmtId="0" xfId="0" applyBorder="1" applyFont="1"/>
    <xf borderId="0" fillId="0" fontId="24" numFmtId="0" xfId="0" applyAlignment="1" applyFont="1">
      <alignment readingOrder="0" shrinkToFit="0" vertical="center" wrapText="1"/>
    </xf>
    <xf borderId="0" fillId="0" fontId="68" numFmtId="0" xfId="0" applyAlignment="1" applyFont="1">
      <alignment readingOrder="0" shrinkToFit="0" vertical="center" wrapText="1"/>
    </xf>
    <xf borderId="11" fillId="0" fontId="24" numFmtId="0" xfId="0" applyAlignment="1" applyBorder="1" applyFont="1">
      <alignment readingOrder="0" shrinkToFit="0" vertical="bottom" wrapText="1"/>
    </xf>
    <xf borderId="0" fillId="0" fontId="24" numFmtId="0" xfId="0" applyAlignment="1" applyFont="1">
      <alignment horizontal="center" readingOrder="0" shrinkToFit="0" vertical="center" wrapText="1"/>
    </xf>
    <xf borderId="0" fillId="0" fontId="24" numFmtId="0" xfId="0" applyAlignment="1" applyFont="1">
      <alignment horizontal="left" readingOrder="0" shrinkToFit="0" vertical="center" wrapText="1"/>
    </xf>
    <xf borderId="0" fillId="0" fontId="65" numFmtId="0" xfId="0" applyAlignment="1" applyFont="1">
      <alignment horizontal="left" readingOrder="0" shrinkToFit="0" vertical="center" wrapText="1"/>
    </xf>
    <xf borderId="0" fillId="0" fontId="68" numFmtId="0" xfId="0" applyAlignment="1" applyFont="1">
      <alignment horizontal="center" readingOrder="0" shrinkToFit="0" vertical="center" wrapText="1"/>
    </xf>
    <xf borderId="0" fillId="0" fontId="65" numFmtId="0" xfId="0" applyAlignment="1" applyFont="1">
      <alignment shrinkToFit="0" vertical="center" wrapText="1"/>
    </xf>
    <xf borderId="11" fillId="0" fontId="24" numFmtId="0" xfId="0" applyAlignment="1" applyBorder="1" applyFont="1">
      <alignment shrinkToFit="0" vertical="bottom" wrapText="1"/>
    </xf>
    <xf borderId="0" fillId="9" fontId="75" numFmtId="0" xfId="0" applyAlignment="1" applyFont="1">
      <alignment horizontal="left" readingOrder="0" shrinkToFit="0" wrapText="1"/>
    </xf>
    <xf borderId="0" fillId="0" fontId="76" numFmtId="0" xfId="0" applyAlignment="1" applyFont="1">
      <alignment readingOrder="0" shrinkToFit="0" vertical="center" wrapText="1"/>
    </xf>
    <xf borderId="5" fillId="2" fontId="61" numFmtId="0" xfId="0" applyAlignment="1" applyBorder="1" applyFont="1">
      <alignment readingOrder="0" shrinkToFit="0" vertical="center" wrapText="1"/>
    </xf>
    <xf borderId="6" fillId="2" fontId="61" numFmtId="0" xfId="0" applyAlignment="1" applyBorder="1" applyFont="1">
      <alignment readingOrder="0" shrinkToFit="0" vertical="center" wrapText="1"/>
    </xf>
    <xf borderId="6" fillId="2" fontId="61" numFmtId="0" xfId="0" applyAlignment="1" applyBorder="1" applyFont="1">
      <alignment horizontal="left" readingOrder="0" shrinkToFit="0" vertical="center" wrapText="1"/>
    </xf>
    <xf borderId="67" fillId="2" fontId="61" numFmtId="0" xfId="0" applyAlignment="1" applyBorder="1" applyFont="1">
      <alignment horizontal="center" readingOrder="0" shrinkToFit="0" vertical="center" wrapText="1"/>
    </xf>
    <xf borderId="8" fillId="0" fontId="29" numFmtId="0" xfId="0" applyAlignment="1" applyBorder="1" applyFont="1">
      <alignment readingOrder="0" shrinkToFit="0" vertical="center" wrapText="1"/>
    </xf>
    <xf borderId="0" fillId="0" fontId="77" numFmtId="0" xfId="0" applyAlignment="1" applyFont="1">
      <alignment horizontal="left" readingOrder="0" shrinkToFit="0" vertical="center" wrapText="1"/>
    </xf>
    <xf borderId="68" fillId="2" fontId="29" numFmtId="0" xfId="0" applyAlignment="1" applyBorder="1" applyFont="1">
      <alignment horizontal="center" readingOrder="0" shrinkToFit="0" vertical="center" wrapText="1"/>
    </xf>
    <xf borderId="0" fillId="9" fontId="26" numFmtId="0" xfId="0" applyAlignment="1" applyFont="1">
      <alignment horizontal="left" readingOrder="0" shrinkToFit="0" wrapText="1"/>
    </xf>
    <xf borderId="68" fillId="2" fontId="3" numFmtId="0" xfId="0" applyAlignment="1" applyBorder="1" applyFont="1">
      <alignment horizontal="center" readingOrder="0" vertical="center"/>
    </xf>
    <xf borderId="0" fillId="0" fontId="77" numFmtId="0" xfId="0" applyAlignment="1" applyFont="1">
      <alignment horizontal="left" shrinkToFit="0" vertical="center" wrapText="1"/>
    </xf>
    <xf borderId="0" fillId="12" fontId="29" numFmtId="0" xfId="0" applyAlignment="1" applyFont="1">
      <alignment readingOrder="0" shrinkToFit="0" vertical="center" wrapText="1"/>
    </xf>
    <xf borderId="8" fillId="0" fontId="35" numFmtId="0" xfId="0" applyAlignment="1" applyBorder="1" applyFont="1">
      <alignment readingOrder="0" shrinkToFit="0" vertical="center" wrapText="1"/>
    </xf>
    <xf borderId="0" fillId="0" fontId="78" numFmtId="0" xfId="0" applyAlignment="1" applyFont="1">
      <alignment readingOrder="0" shrinkToFit="0" vertical="center" wrapText="1"/>
    </xf>
    <xf borderId="68" fillId="2" fontId="29" numFmtId="0" xfId="0" applyAlignment="1" applyBorder="1" applyFont="1">
      <alignment horizontal="center" shrinkToFit="0" vertical="center" wrapText="1"/>
    </xf>
    <xf borderId="0" fillId="11" fontId="29" numFmtId="0" xfId="0" applyAlignment="1" applyFont="1">
      <alignment readingOrder="0" shrinkToFit="0" vertical="center" wrapText="1"/>
    </xf>
    <xf borderId="8" fillId="0" fontId="3" numFmtId="0" xfId="0" applyAlignment="1" applyBorder="1" applyFont="1">
      <alignment shrinkToFit="0" vertical="center" wrapText="1"/>
    </xf>
    <xf borderId="0" fillId="0" fontId="32" numFmtId="0" xfId="0" applyAlignment="1" applyFont="1">
      <alignment horizontal="left" shrinkToFit="0" vertical="center" wrapText="1"/>
    </xf>
    <xf borderId="68" fillId="2" fontId="3" numFmtId="0" xfId="0" applyAlignment="1" applyBorder="1" applyFont="1">
      <alignment horizontal="center" vertical="center"/>
    </xf>
    <xf borderId="0" fillId="0" fontId="32" numFmtId="0" xfId="0" applyAlignment="1" applyFont="1">
      <alignment horizontal="left" readingOrder="0" shrinkToFit="0" vertical="center" wrapText="1"/>
    </xf>
    <xf borderId="8" fillId="0" fontId="3" numFmtId="0" xfId="0" applyAlignment="1" applyBorder="1" applyFont="1">
      <alignment readingOrder="0" shrinkToFit="0" vertical="center" wrapText="1"/>
    </xf>
    <xf borderId="0" fillId="0" fontId="49" numFmtId="0" xfId="0" applyAlignment="1" applyFont="1">
      <alignment readingOrder="0" shrinkToFit="0" vertical="center" wrapText="1"/>
    </xf>
    <xf borderId="0" fillId="13" fontId="3" numFmtId="0" xfId="0" applyAlignment="1" applyFill="1" applyFont="1">
      <alignment readingOrder="0" shrinkToFit="0" vertical="center" wrapText="1"/>
    </xf>
    <xf borderId="0" fillId="5" fontId="79" numFmtId="0" xfId="0" applyAlignment="1" applyFont="1">
      <alignment horizontal="left" readingOrder="0" shrinkToFit="0" vertical="center" wrapText="1"/>
    </xf>
    <xf borderId="0" fillId="5" fontId="80" numFmtId="0" xfId="0" applyAlignment="1" applyFont="1">
      <alignment horizontal="left" readingOrder="0" shrinkToFit="0" vertical="center" wrapText="1"/>
    </xf>
    <xf borderId="0" fillId="5" fontId="81" numFmtId="0" xfId="0" applyAlignment="1" applyFont="1">
      <alignment horizontal="left" readingOrder="0" shrinkToFit="0" vertical="center" wrapText="1"/>
    </xf>
    <xf borderId="0" fillId="5" fontId="25" numFmtId="0" xfId="0" applyAlignment="1" applyFont="1">
      <alignment readingOrder="0" shrinkToFit="0" vertical="center" wrapText="1"/>
    </xf>
    <xf borderId="0" fillId="5" fontId="82" numFmtId="0" xfId="0" applyAlignment="1" applyFont="1">
      <alignment readingOrder="0" shrinkToFit="0" vertical="center" wrapText="1"/>
    </xf>
    <xf borderId="0" fillId="0" fontId="22" numFmtId="0" xfId="0" applyAlignment="1" applyFont="1">
      <alignment shrinkToFit="0" vertical="center" wrapText="1"/>
    </xf>
    <xf borderId="0" fillId="0" fontId="22" numFmtId="0" xfId="0" applyAlignment="1" applyFont="1">
      <alignment readingOrder="0" shrinkToFit="0" vertical="center" wrapText="1"/>
    </xf>
    <xf borderId="0" fillId="0" fontId="83" numFmtId="0" xfId="0" applyAlignment="1" applyFont="1">
      <alignment readingOrder="0" shrinkToFit="0" vertical="center" wrapText="1"/>
    </xf>
    <xf borderId="0" fillId="14" fontId="30" numFmtId="0" xfId="0" applyAlignment="1" applyFill="1" applyFont="1">
      <alignment shrinkToFit="0" vertical="center" wrapText="1"/>
    </xf>
    <xf borderId="0" fillId="14" fontId="30" numFmtId="0" xfId="0" applyAlignment="1" applyFont="1">
      <alignment horizontal="left" readingOrder="0" shrinkToFit="0" vertical="bottom" wrapText="1"/>
    </xf>
    <xf borderId="0" fillId="5" fontId="30" numFmtId="0" xfId="0" applyAlignment="1" applyFont="1">
      <alignment readingOrder="0" shrinkToFit="0" vertical="bottom" wrapText="1"/>
    </xf>
    <xf borderId="0" fillId="15" fontId="30" numFmtId="0" xfId="0" applyAlignment="1" applyFill="1" applyFont="1">
      <alignment readingOrder="0" shrinkToFit="0" vertical="center" wrapText="1"/>
    </xf>
    <xf borderId="0" fillId="9" fontId="30" numFmtId="0" xfId="0" applyAlignment="1" applyFont="1">
      <alignment horizontal="center" readingOrder="0" shrinkToFit="0" vertical="center" wrapText="1"/>
    </xf>
    <xf borderId="0" fillId="6" fontId="30" numFmtId="0" xfId="0" applyAlignment="1" applyFont="1">
      <alignment horizontal="center" readingOrder="0" shrinkToFit="0" vertical="center" wrapText="1"/>
    </xf>
    <xf borderId="0" fillId="3" fontId="30" numFmtId="0" xfId="0" applyAlignment="1" applyFont="1">
      <alignment horizontal="center" readingOrder="0" shrinkToFit="0" vertical="center" wrapText="1"/>
    </xf>
    <xf borderId="0" fillId="14" fontId="30" numFmtId="0" xfId="0" applyAlignment="1" applyFont="1">
      <alignment horizontal="left" readingOrder="0" shrinkToFit="0" vertical="center" wrapText="1"/>
    </xf>
    <xf borderId="0" fillId="14" fontId="30" numFmtId="0" xfId="0" applyAlignment="1" applyFont="1">
      <alignment readingOrder="0" shrinkToFit="0" vertical="center" wrapText="1"/>
    </xf>
    <xf borderId="0" fillId="16" fontId="30" numFmtId="0" xfId="0" applyAlignment="1" applyFill="1" applyFont="1">
      <alignment horizontal="center" readingOrder="0" shrinkToFit="0" vertical="center" wrapText="1"/>
    </xf>
    <xf borderId="0" fillId="17" fontId="30" numFmtId="0" xfId="0" applyAlignment="1" applyFill="1" applyFont="1">
      <alignment horizontal="center" readingOrder="0" shrinkToFit="0" vertical="center" wrapText="1"/>
    </xf>
    <xf borderId="69" fillId="14" fontId="49" numFmtId="0" xfId="0" applyAlignment="1" applyBorder="1" applyFont="1">
      <alignment readingOrder="0" shrinkToFit="0" vertical="center" wrapText="1"/>
    </xf>
    <xf borderId="70" fillId="18" fontId="3" numFmtId="0" xfId="0" applyAlignment="1" applyBorder="1" applyFill="1" applyFont="1">
      <alignment horizontal="center" readingOrder="0" shrinkToFit="0" vertical="center" wrapText="1"/>
    </xf>
    <xf borderId="70" fillId="0" fontId="3" numFmtId="0" xfId="0" applyBorder="1" applyFont="1"/>
    <xf borderId="70" fillId="19" fontId="3" numFmtId="0" xfId="0" applyAlignment="1" applyBorder="1" applyFill="1" applyFont="1">
      <alignment horizontal="center" readingOrder="0" shrinkToFit="0" vertical="center" wrapText="1"/>
    </xf>
    <xf borderId="70" fillId="20" fontId="3" numFmtId="0" xfId="0" applyAlignment="1" applyBorder="1" applyFill="1" applyFont="1">
      <alignment horizontal="center" readingOrder="0" shrinkToFit="0" vertical="center" wrapText="1"/>
    </xf>
    <xf borderId="70" fillId="0" fontId="3" numFmtId="0" xfId="0" applyAlignment="1" applyBorder="1" applyFont="1">
      <alignment horizontal="center" readingOrder="0" shrinkToFit="0" vertical="center" wrapText="1"/>
    </xf>
    <xf borderId="70" fillId="9" fontId="3" numFmtId="0" xfId="0" applyAlignment="1" applyBorder="1" applyFont="1">
      <alignment horizontal="center" readingOrder="0" shrinkToFit="0" vertical="center" wrapText="1"/>
    </xf>
    <xf borderId="70" fillId="21" fontId="3" numFmtId="0" xfId="0" applyAlignment="1" applyBorder="1" applyFill="1" applyFont="1">
      <alignment horizontal="center" readingOrder="0" shrinkToFit="0" vertical="center" wrapText="1"/>
    </xf>
    <xf borderId="70" fillId="0" fontId="3" numFmtId="0" xfId="0" applyAlignment="1" applyBorder="1" applyFont="1">
      <alignment horizontal="center" shrinkToFit="0" vertical="center" wrapText="1"/>
    </xf>
    <xf borderId="70" fillId="21" fontId="3" numFmtId="0" xfId="0" applyAlignment="1" applyBorder="1" applyFont="1">
      <alignment horizontal="left" readingOrder="0" shrinkToFit="0" vertical="center" wrapText="1"/>
    </xf>
    <xf borderId="71" fillId="14" fontId="30" numFmtId="0" xfId="0" applyAlignment="1" applyBorder="1" applyFont="1">
      <alignment readingOrder="0" shrinkToFit="0" vertical="center" wrapText="1"/>
    </xf>
    <xf borderId="33" fillId="0" fontId="3" numFmtId="0" xfId="0" applyAlignment="1" applyBorder="1" applyFont="1">
      <alignment horizontal="center" shrinkToFit="0" vertical="center" wrapText="1"/>
    </xf>
    <xf borderId="33" fillId="22" fontId="3" numFmtId="0" xfId="0" applyAlignment="1" applyBorder="1" applyFill="1" applyFont="1">
      <alignment horizontal="center" readingOrder="0" shrinkToFit="0" vertical="center" wrapText="1"/>
    </xf>
    <xf borderId="33" fillId="23" fontId="3" numFmtId="0" xfId="0" applyBorder="1" applyFill="1" applyFont="1"/>
    <xf borderId="33" fillId="24" fontId="3" numFmtId="0" xfId="0" applyAlignment="1" applyBorder="1" applyFill="1" applyFont="1">
      <alignment horizontal="center" readingOrder="0" shrinkToFit="0" vertical="center" wrapText="1"/>
    </xf>
    <xf borderId="33" fillId="0" fontId="3" numFmtId="0" xfId="0" applyBorder="1" applyFont="1"/>
    <xf borderId="33" fillId="25" fontId="3" numFmtId="0" xfId="0" applyAlignment="1" applyBorder="1" applyFill="1" applyFont="1">
      <alignment horizontal="center" readingOrder="0" shrinkToFit="0" vertical="center" wrapText="1"/>
    </xf>
    <xf borderId="33" fillId="9" fontId="3" numFmtId="0" xfId="0" applyAlignment="1" applyBorder="1" applyFont="1">
      <alignment horizontal="center" shrinkToFit="0" vertical="center" wrapText="1"/>
    </xf>
    <xf borderId="33" fillId="0" fontId="3" numFmtId="0" xfId="0" applyAlignment="1" applyBorder="1" applyFont="1">
      <alignment shrinkToFit="0" vertical="center" wrapText="1"/>
    </xf>
    <xf borderId="72" fillId="0" fontId="3" numFmtId="0" xfId="0" applyBorder="1" applyFont="1"/>
    <xf borderId="0" fillId="22" fontId="3" numFmtId="0" xfId="0" applyAlignment="1" applyFont="1">
      <alignment horizontal="center" readingOrder="0" shrinkToFit="0" vertical="center" wrapText="1"/>
    </xf>
    <xf borderId="0" fillId="24" fontId="3" numFmtId="0" xfId="0" applyAlignment="1" applyFont="1">
      <alignment horizontal="center" readingOrder="0" shrinkToFit="0" vertical="center" wrapText="1"/>
    </xf>
    <xf borderId="0" fillId="25" fontId="3" numFmtId="0" xfId="0" applyAlignment="1" applyFont="1">
      <alignment horizontal="center" readingOrder="0" shrinkToFit="0" vertical="center" wrapText="1"/>
    </xf>
    <xf borderId="0" fillId="26" fontId="3" numFmtId="0" xfId="0" applyAlignment="1" applyFill="1" applyFont="1">
      <alignment horizontal="center" readingOrder="0" shrinkToFit="0" vertical="center" wrapText="1"/>
    </xf>
    <xf borderId="69" fillId="0" fontId="3" numFmtId="0" xfId="0" applyBorder="1" applyFont="1"/>
    <xf borderId="47" fillId="0" fontId="3" numFmtId="0" xfId="0" applyAlignment="1" applyBorder="1" applyFont="1">
      <alignment horizontal="center" shrinkToFit="0" vertical="center" wrapText="1"/>
    </xf>
    <xf borderId="47" fillId="26" fontId="3" numFmtId="0" xfId="0" applyAlignment="1" applyBorder="1" applyFont="1">
      <alignment horizontal="center" readingOrder="0" shrinkToFit="0" vertical="center" wrapText="1"/>
    </xf>
    <xf borderId="47" fillId="0" fontId="3" numFmtId="0" xfId="0" applyBorder="1" applyFont="1"/>
    <xf borderId="47" fillId="9" fontId="3" numFmtId="0" xfId="0" applyAlignment="1" applyBorder="1" applyFont="1">
      <alignment horizontal="center" shrinkToFit="0" vertical="center" wrapText="1"/>
    </xf>
    <xf borderId="73" fillId="14" fontId="30" numFmtId="0" xfId="0" applyAlignment="1" applyBorder="1" applyFont="1">
      <alignment readingOrder="0" shrinkToFit="0" vertical="center" wrapText="1"/>
    </xf>
    <xf borderId="47" fillId="27" fontId="3" numFmtId="0" xfId="0" applyAlignment="1" applyBorder="1" applyFill="1" applyFont="1">
      <alignment horizontal="center" readingOrder="0" shrinkToFit="0" vertical="center" wrapText="1"/>
    </xf>
    <xf borderId="47" fillId="28" fontId="3" numFmtId="0" xfId="0" applyAlignment="1" applyBorder="1" applyFill="1" applyFont="1">
      <alignment horizontal="center" readingOrder="0" shrinkToFit="0" vertical="center" wrapText="1"/>
    </xf>
    <xf borderId="47" fillId="29" fontId="3" numFmtId="0" xfId="0" applyAlignment="1" applyBorder="1" applyFill="1" applyFont="1">
      <alignment horizontal="center" readingOrder="0" shrinkToFit="0" vertical="center" wrapText="1"/>
    </xf>
    <xf borderId="74" fillId="14" fontId="30" numFmtId="0" xfId="0" applyAlignment="1" applyBorder="1" applyFont="1">
      <alignment readingOrder="0" shrinkToFit="0" vertical="center" wrapText="1"/>
    </xf>
    <xf borderId="70" fillId="30" fontId="3" numFmtId="0" xfId="0" applyAlignment="1" applyBorder="1" applyFill="1" applyFont="1">
      <alignment horizontal="center" readingOrder="0" shrinkToFit="0" vertical="center" wrapText="1"/>
    </xf>
    <xf borderId="70" fillId="31" fontId="3" numFmtId="0" xfId="0" applyAlignment="1" applyBorder="1" applyFill="1" applyFont="1">
      <alignment horizontal="center" readingOrder="0" shrinkToFit="0" vertical="center" wrapText="1"/>
    </xf>
    <xf borderId="70" fillId="32" fontId="3" numFmtId="0" xfId="0" applyAlignment="1" applyBorder="1" applyFill="1" applyFont="1">
      <alignment horizontal="center" readingOrder="0" shrinkToFit="0" vertical="center" wrapText="1"/>
    </xf>
    <xf borderId="70" fillId="33" fontId="3" numFmtId="0" xfId="0" applyAlignment="1" applyBorder="1" applyFill="1" applyFont="1">
      <alignment horizontal="center" readingOrder="0" shrinkToFit="0" vertical="center" wrapText="1"/>
    </xf>
    <xf borderId="69" fillId="14" fontId="30" numFmtId="0" xfId="0" applyAlignment="1" applyBorder="1" applyFont="1">
      <alignment readingOrder="0" shrinkToFit="0" vertical="center" wrapText="1"/>
    </xf>
    <xf borderId="47" fillId="34" fontId="3" numFmtId="0" xfId="0" applyAlignment="1" applyBorder="1" applyFill="1" applyFont="1">
      <alignment horizontal="center" readingOrder="0" shrinkToFit="0" vertical="center" wrapText="1"/>
    </xf>
    <xf borderId="47" fillId="35" fontId="3" numFmtId="0" xfId="0" applyAlignment="1" applyBorder="1" applyFill="1" applyFont="1">
      <alignment horizontal="center" readingOrder="0" shrinkToFit="0" vertical="center" wrapText="1"/>
    </xf>
    <xf borderId="47" fillId="36" fontId="3" numFmtId="0" xfId="0" applyAlignment="1" applyBorder="1" applyFill="1" applyFont="1">
      <alignment horizontal="center" readingOrder="0" shrinkToFit="0" vertical="center" wrapText="1"/>
    </xf>
    <xf borderId="47" fillId="37" fontId="3" numFmtId="0" xfId="0" applyAlignment="1" applyBorder="1" applyFill="1" applyFont="1">
      <alignment horizontal="center" readingOrder="0" shrinkToFit="0" vertical="center" wrapText="1"/>
    </xf>
    <xf borderId="47" fillId="38" fontId="3" numFmtId="0" xfId="0" applyAlignment="1" applyBorder="1" applyFill="1" applyFont="1">
      <alignment horizontal="center" readingOrder="0" shrinkToFit="0" vertical="center" wrapText="1"/>
    </xf>
    <xf borderId="70" fillId="39" fontId="3" numFmtId="0" xfId="0" applyAlignment="1" applyBorder="1" applyFill="1" applyFont="1">
      <alignment horizontal="center" readingOrder="0" shrinkToFit="0" vertical="center" wrapText="1"/>
    </xf>
    <xf borderId="70" fillId="40" fontId="3" numFmtId="0" xfId="0" applyAlignment="1" applyBorder="1" applyFill="1" applyFont="1">
      <alignment horizontal="center" readingOrder="0" shrinkToFit="0" vertical="center" wrapText="1"/>
    </xf>
    <xf borderId="70" fillId="41" fontId="3" numFmtId="0" xfId="0" applyAlignment="1" applyBorder="1" applyFill="1" applyFont="1">
      <alignment horizontal="center" readingOrder="0" shrinkToFit="0" vertical="center" wrapText="1"/>
    </xf>
    <xf borderId="70" fillId="42" fontId="3" numFmtId="0" xfId="0" applyAlignment="1" applyBorder="1" applyFill="1" applyFont="1">
      <alignment horizontal="center" readingOrder="0" shrinkToFit="0" vertical="center" wrapText="1"/>
    </xf>
    <xf borderId="70" fillId="43" fontId="3" numFmtId="0" xfId="0" applyAlignment="1" applyBorder="1" applyFill="1" applyFont="1">
      <alignment horizontal="center" readingOrder="0" shrinkToFit="0" vertical="center" wrapText="1"/>
    </xf>
    <xf borderId="70" fillId="44" fontId="3" numFmtId="0" xfId="0" applyAlignment="1" applyBorder="1" applyFill="1" applyFont="1">
      <alignment horizontal="center" readingOrder="0" shrinkToFit="0" vertical="center" wrapText="1"/>
    </xf>
    <xf borderId="70" fillId="45" fontId="3" numFmtId="0" xfId="0" applyAlignment="1" applyBorder="1" applyFill="1" applyFont="1">
      <alignment horizontal="center" readingOrder="0" shrinkToFit="0" vertical="center" wrapText="1"/>
    </xf>
    <xf borderId="70" fillId="46" fontId="3" numFmtId="0" xfId="0" applyAlignment="1" applyBorder="1" applyFill="1" applyFont="1">
      <alignment horizontal="center" readingOrder="0" shrinkToFit="0" vertical="center" wrapText="1"/>
    </xf>
    <xf borderId="1" fillId="2" fontId="50" numFmtId="0" xfId="0" applyAlignment="1" applyBorder="1" applyFont="1">
      <alignment horizontal="left" readingOrder="0" shrinkToFit="0" vertical="center" wrapText="1"/>
    </xf>
    <xf borderId="1" fillId="2" fontId="84" numFmtId="0" xfId="0" applyAlignment="1" applyBorder="1" applyFont="1">
      <alignment readingOrder="0" shrinkToFit="0" vertical="center" wrapText="1"/>
    </xf>
    <xf borderId="1" fillId="2" fontId="55" numFmtId="0" xfId="0" applyAlignment="1" applyBorder="1" applyFont="1">
      <alignment readingOrder="0" shrinkToFit="0" vertical="center" wrapText="1"/>
    </xf>
    <xf borderId="1" fillId="2" fontId="85" numFmtId="0" xfId="0" applyAlignment="1" applyBorder="1" applyFont="1">
      <alignment horizontal="center" readingOrder="0" shrinkToFit="0" vertical="center" wrapText="1"/>
    </xf>
    <xf borderId="0" fillId="0" fontId="44" numFmtId="0" xfId="0" applyAlignment="1" applyFont="1">
      <alignment horizontal="center" readingOrder="0" shrinkToFit="0" vertical="center" wrapText="1"/>
    </xf>
    <xf borderId="0" fillId="0" fontId="42" numFmtId="0" xfId="0" applyAlignment="1" applyFont="1">
      <alignment horizontal="center" readingOrder="0" shrinkToFit="0" vertical="center" wrapText="1"/>
    </xf>
    <xf borderId="0" fillId="0" fontId="42" numFmtId="0" xfId="0" applyAlignment="1" applyFont="1">
      <alignment readingOrder="0" shrinkToFit="0" vertical="center" wrapText="1"/>
    </xf>
    <xf borderId="0" fillId="9" fontId="86" numFmtId="0" xfId="0" applyAlignment="1" applyFont="1">
      <alignment horizontal="center" readingOrder="0" shrinkToFit="0" vertical="center" wrapText="1"/>
    </xf>
    <xf borderId="0" fillId="9" fontId="87" numFmtId="0" xfId="0" applyAlignment="1" applyFont="1">
      <alignment horizontal="center" readingOrder="0" shrinkToFit="0" vertical="center" wrapText="1"/>
    </xf>
    <xf borderId="0" fillId="0" fontId="87" numFmtId="0" xfId="0" applyAlignment="1" applyFont="1">
      <alignment horizontal="center" readingOrder="0" shrinkToFit="0" vertical="center" wrapText="1"/>
    </xf>
    <xf borderId="0" fillId="0" fontId="88" numFmtId="0" xfId="0" applyAlignment="1" applyFont="1">
      <alignment horizontal="center" readingOrder="0" shrinkToFit="0" vertical="center" wrapText="1"/>
    </xf>
    <xf borderId="0" fillId="4" fontId="89" numFmtId="0" xfId="0" applyAlignment="1" applyFont="1">
      <alignment horizontal="center" readingOrder="0" shrinkToFit="0" vertical="center" wrapText="1"/>
    </xf>
    <xf borderId="0" fillId="0" fontId="90" numFmtId="0" xfId="0" applyAlignment="1" applyFont="1">
      <alignment horizontal="center" readingOrder="0" shrinkToFit="0" vertical="center" wrapText="1"/>
    </xf>
    <xf borderId="0" fillId="0" fontId="91" numFmtId="0" xfId="0" applyAlignment="1" applyFont="1">
      <alignment horizontal="center" readingOrder="0" shrinkToFit="0" vertical="center" wrapText="1"/>
    </xf>
    <xf borderId="0" fillId="4" fontId="92" numFmtId="0" xfId="0" applyAlignment="1" applyFont="1">
      <alignment horizontal="center" readingOrder="0" shrinkToFit="0" vertical="center" wrapText="1"/>
    </xf>
    <xf borderId="0" fillId="0" fontId="42" numFmtId="0" xfId="0" applyAlignment="1" applyFont="1">
      <alignment shrinkToFit="0" vertical="center" wrapText="1"/>
    </xf>
    <xf borderId="0" fillId="0" fontId="93" numFmtId="0" xfId="0" applyAlignment="1" applyFont="1">
      <alignment horizontal="center" readingOrder="0" shrinkToFit="0" vertical="center" wrapText="1"/>
    </xf>
    <xf borderId="0" fillId="0" fontId="94" numFmtId="0" xfId="0" applyAlignment="1" applyFont="1">
      <alignment horizontal="center" readingOrder="0" shrinkToFit="0" vertical="center" wrapText="1"/>
    </xf>
    <xf borderId="0" fillId="0" fontId="95" numFmtId="0" xfId="0" applyAlignment="1" applyFont="1">
      <alignment horizontal="center" readingOrder="0" shrinkToFit="0" vertical="center" wrapText="1"/>
    </xf>
    <xf borderId="0" fillId="0" fontId="96" numFmtId="0" xfId="0" applyAlignment="1" applyFont="1">
      <alignment horizontal="center" readingOrder="0" shrinkToFit="0" vertical="center" wrapText="1"/>
    </xf>
    <xf borderId="0" fillId="0" fontId="97" numFmtId="0" xfId="0" applyAlignment="1" applyFont="1">
      <alignment readingOrder="0" shrinkToFit="0" vertical="center" wrapText="1"/>
    </xf>
    <xf borderId="0" fillId="0" fontId="98" numFmtId="0" xfId="0" applyAlignment="1" applyFont="1">
      <alignment horizontal="center" readingOrder="0" shrinkToFit="0" vertical="center" wrapText="1"/>
    </xf>
    <xf borderId="0" fillId="9" fontId="99" numFmtId="0" xfId="0" applyAlignment="1" applyFont="1">
      <alignment horizontal="left" readingOrder="0" shrinkToFit="0" vertical="center" wrapText="1"/>
    </xf>
    <xf borderId="0" fillId="0" fontId="100" numFmtId="0" xfId="0" applyAlignment="1" applyFont="1">
      <alignment horizontal="center" readingOrder="0" shrinkToFit="0" vertical="center" wrapText="1"/>
    </xf>
    <xf borderId="0" fillId="0" fontId="75" numFmtId="0" xfId="0" applyAlignment="1" applyFont="1">
      <alignment horizontal="left" readingOrder="0" shrinkToFit="0" vertical="center" wrapText="1"/>
    </xf>
    <xf borderId="0" fillId="0" fontId="101" numFmtId="0" xfId="0" applyAlignment="1" applyFont="1">
      <alignment horizontal="left" readingOrder="0" vertical="center"/>
    </xf>
    <xf borderId="0" fillId="0" fontId="102" numFmtId="0" xfId="0" applyAlignment="1" applyFont="1">
      <alignment horizontal="center" readingOrder="0" shrinkToFit="0" vertical="center" wrapText="1"/>
    </xf>
    <xf borderId="0" fillId="9" fontId="103" numFmtId="0" xfId="0" applyAlignment="1" applyFont="1">
      <alignment horizontal="left" readingOrder="0" vertical="center"/>
    </xf>
    <xf borderId="0" fillId="0" fontId="104" numFmtId="0" xfId="0" applyAlignment="1" applyFont="1">
      <alignment horizontal="center" readingOrder="0" vertical="center"/>
    </xf>
    <xf borderId="0" fillId="9" fontId="105" numFmtId="0" xfId="0" applyAlignment="1" applyFont="1">
      <alignment horizontal="center" readingOrder="0" vertical="center"/>
    </xf>
    <xf borderId="0" fillId="0" fontId="42" numFmtId="0" xfId="0" applyAlignment="1" applyFont="1">
      <alignment horizontal="center" shrinkToFit="0" vertical="center" wrapText="1"/>
    </xf>
    <xf borderId="0" fillId="12" fontId="106" numFmtId="0" xfId="0" applyAlignment="1" applyFont="1">
      <alignment horizontal="left" readingOrder="0"/>
    </xf>
    <xf borderId="0" fillId="0" fontId="107" numFmtId="0" xfId="0" applyAlignment="1" applyFont="1">
      <alignment horizontal="center" readingOrder="0" vertical="center"/>
    </xf>
    <xf borderId="0" fillId="0" fontId="108" numFmtId="0" xfId="0" applyAlignment="1" applyFont="1">
      <alignment horizontal="center" readingOrder="0" vertical="center"/>
    </xf>
    <xf borderId="0" fillId="0" fontId="109" numFmtId="0" xfId="0" applyAlignment="1" applyFont="1">
      <alignment readingOrder="0" shrinkToFit="0" vertical="center" wrapText="1"/>
    </xf>
    <xf borderId="0" fillId="0" fontId="110" numFmtId="0" xfId="0" applyAlignment="1" applyFont="1">
      <alignment horizontal="center" readingOrder="0" shrinkToFit="0" vertical="center" wrapText="1"/>
    </xf>
    <xf borderId="0" fillId="0" fontId="111" numFmtId="0" xfId="0" applyAlignment="1" applyFont="1">
      <alignment horizontal="center" readingOrder="0" shrinkToFit="0" vertical="center" wrapText="1"/>
    </xf>
    <xf borderId="0" fillId="0" fontId="112" numFmtId="0" xfId="0" applyAlignment="1" applyFont="1">
      <alignment horizontal="center" readingOrder="0" shrinkToFit="0" vertical="center" wrapText="1"/>
    </xf>
    <xf borderId="0" fillId="0" fontId="113" numFmtId="0" xfId="0" applyAlignment="1" applyFont="1">
      <alignment horizontal="center"/>
    </xf>
    <xf borderId="0" fillId="0" fontId="102" numFmtId="0" xfId="0" applyAlignment="1" applyFont="1">
      <alignment horizontal="center" readingOrder="0" shrinkToFit="0" vertical="center" wrapText="0"/>
    </xf>
    <xf borderId="0" fillId="0" fontId="58" numFmtId="0" xfId="0" applyAlignment="1" applyFont="1">
      <alignment readingOrder="0" shrinkToFit="0" vertical="center" wrapText="1"/>
    </xf>
    <xf borderId="0" fillId="0" fontId="114" numFmtId="0" xfId="0" applyAlignment="1" applyFont="1">
      <alignment horizontal="center" readingOrder="0" shrinkToFit="0" vertical="center" wrapText="1"/>
    </xf>
    <xf borderId="0" fillId="0" fontId="42" numFmtId="0" xfId="0" applyAlignment="1" applyFont="1">
      <alignment horizontal="right" shrinkToFit="0" vertical="center" wrapText="1"/>
    </xf>
    <xf borderId="0" fillId="4" fontId="26" numFmtId="0" xfId="0" applyAlignment="1" applyFont="1">
      <alignment horizontal="left" readingOrder="0" shrinkToFit="0" wrapText="1"/>
    </xf>
    <xf borderId="0" fillId="0" fontId="115" numFmtId="0" xfId="0" applyAlignment="1" applyFont="1">
      <alignment readingOrder="0" shrinkToFit="0" vertical="center" wrapText="1"/>
    </xf>
    <xf borderId="0" fillId="12" fontId="116" numFmtId="0" xfId="0" applyAlignment="1" applyFont="1">
      <alignment horizontal="left" readingOrder="0" shrinkToFit="0" vertical="center" wrapText="1"/>
    </xf>
    <xf borderId="0" fillId="0" fontId="117" numFmtId="0" xfId="0" applyAlignment="1" applyFont="1">
      <alignment horizontal="center" readingOrder="0" shrinkToFit="0" vertical="center" wrapText="1"/>
    </xf>
    <xf borderId="0" fillId="0" fontId="118" numFmtId="0" xfId="0" applyAlignment="1" applyFont="1">
      <alignment readingOrder="0" shrinkToFit="0" vertical="center" wrapText="1"/>
    </xf>
    <xf borderId="0" fillId="0" fontId="119" numFmtId="0" xfId="0" applyAlignment="1" applyFont="1">
      <alignment horizontal="center" readingOrder="0" shrinkToFit="0" vertical="center" wrapText="1"/>
    </xf>
    <xf borderId="0" fillId="0" fontId="83" numFmtId="0" xfId="0" applyAlignment="1" applyFont="1">
      <alignment readingOrder="0" shrinkToFit="0" vertical="center" wrapText="1"/>
    </xf>
    <xf borderId="0" fillId="0" fontId="120" numFmtId="0" xfId="0" applyAlignment="1" applyFont="1">
      <alignment horizontal="center" readingOrder="0" shrinkToFit="0" vertical="center" wrapText="1"/>
    </xf>
    <xf borderId="0" fillId="12" fontId="121" numFmtId="0" xfId="0" applyAlignment="1" applyFont="1">
      <alignment horizontal="center" readingOrder="0" vertical="center"/>
    </xf>
    <xf borderId="0" fillId="0" fontId="91" numFmtId="0" xfId="0" applyAlignment="1" applyFont="1">
      <alignment horizontal="center" readingOrder="0" shrinkToFit="0" vertical="center" wrapText="1"/>
    </xf>
    <xf borderId="0" fillId="47" fontId="122" numFmtId="0" xfId="0" applyAlignment="1" applyFill="1" applyFont="1">
      <alignment horizontal="center" readingOrder="0" vertical="center"/>
    </xf>
    <xf borderId="0" fillId="0" fontId="123" numFmtId="0" xfId="0" applyAlignment="1" applyFont="1">
      <alignment readingOrder="0" shrinkToFit="0" vertical="center" wrapText="1"/>
    </xf>
    <xf borderId="0" fillId="12" fontId="124" numFmtId="0" xfId="0" applyAlignment="1" applyFont="1">
      <alignment horizontal="center" readingOrder="0" shrinkToFit="0" vertical="center" wrapText="1"/>
    </xf>
    <xf borderId="0" fillId="12" fontId="124" numFmtId="0" xfId="0" applyAlignment="1" applyFont="1">
      <alignment horizontal="center" readingOrder="0" shrinkToFit="0" wrapText="1"/>
    </xf>
    <xf borderId="0" fillId="12" fontId="106" numFmtId="0" xfId="0" applyAlignment="1" applyFont="1">
      <alignment horizontal="left" readingOrder="0" shrinkToFit="0" vertical="center" wrapText="1"/>
    </xf>
    <xf borderId="0" fillId="0" fontId="125" numFmtId="0" xfId="0" applyAlignment="1" applyFont="1">
      <alignment readingOrder="0" shrinkToFit="0" vertical="center" wrapText="1"/>
    </xf>
    <xf borderId="0" fillId="0" fontId="126" numFmtId="0" xfId="0" applyAlignment="1" applyFont="1">
      <alignment horizontal="center" readingOrder="0" shrinkToFit="0" vertical="center" wrapText="1"/>
    </xf>
    <xf borderId="0" fillId="9" fontId="26" numFmtId="0" xfId="0" applyAlignment="1" applyFont="1">
      <alignment readingOrder="0" shrinkToFit="0" vertical="center" wrapText="1"/>
    </xf>
    <xf borderId="0" fillId="12" fontId="26" numFmtId="0" xfId="0" applyAlignment="1" applyFont="1">
      <alignment horizontal="left" readingOrder="0" shrinkToFit="0" vertical="center" wrapText="1"/>
    </xf>
    <xf borderId="0" fillId="9" fontId="106" numFmtId="0" xfId="0" applyAlignment="1" applyFont="1">
      <alignment horizontal="left" readingOrder="0" shrinkToFit="0" vertical="center" wrapText="1"/>
    </xf>
    <xf borderId="0" fillId="0" fontId="127" numFmtId="0" xfId="0" applyAlignment="1" applyFont="1">
      <alignment horizontal="center" readingOrder="0" shrinkToFit="0" vertical="center" wrapText="1"/>
    </xf>
    <xf borderId="0" fillId="0" fontId="42" numFmtId="0" xfId="0" applyAlignment="1" applyFont="1">
      <alignment horizontal="right" readingOrder="0" shrinkToFit="0" vertical="center" wrapText="1"/>
    </xf>
    <xf borderId="0" fillId="12" fontId="106" numFmtId="0" xfId="0" applyAlignment="1" applyFont="1">
      <alignment horizontal="left" readingOrder="0" vertical="center"/>
    </xf>
    <xf borderId="0" fillId="0" fontId="128" numFmtId="0" xfId="0" applyAlignment="1" applyFont="1">
      <alignment horizontal="right" readingOrder="0" shrinkToFit="0" vertical="center" wrapText="1"/>
    </xf>
    <xf borderId="0" fillId="0" fontId="129" numFmtId="0" xfId="0" applyAlignment="1" applyFont="1">
      <alignment horizontal="right" readingOrder="0" shrinkToFit="0" vertical="center" wrapText="1"/>
    </xf>
    <xf borderId="0" fillId="12" fontId="130" numFmtId="0" xfId="0" applyAlignment="1" applyFont="1">
      <alignment horizontal="left" readingOrder="0" shrinkToFit="0" vertical="center" wrapText="1"/>
    </xf>
    <xf borderId="65" fillId="2" fontId="30" numFmtId="0" xfId="0" applyAlignment="1" applyBorder="1" applyFont="1">
      <alignment horizontal="center" readingOrder="0" shrinkToFit="0" vertical="center" wrapText="1"/>
    </xf>
    <xf borderId="0" fillId="3" fontId="3" numFmtId="0" xfId="0" applyAlignment="1" applyFont="1">
      <alignment shrinkToFit="0" vertical="center" wrapText="1"/>
    </xf>
    <xf borderId="0" fillId="3" fontId="3" numFmtId="0" xfId="0" applyAlignment="1" applyFont="1">
      <alignment horizontal="left" shrinkToFit="0" vertical="center" wrapText="1"/>
    </xf>
    <xf borderId="0" fillId="3" fontId="25" numFmtId="0" xfId="0" applyAlignment="1" applyFont="1">
      <alignment shrinkToFit="0" vertical="center" wrapText="1"/>
    </xf>
    <xf borderId="0" fillId="3" fontId="30" numFmtId="0" xfId="0" applyAlignment="1" applyFont="1">
      <alignment shrinkToFit="0" vertical="center" wrapText="1"/>
    </xf>
    <xf borderId="0" fillId="3" fontId="44" numFmtId="0" xfId="0" applyAlignment="1" applyFont="1">
      <alignment horizontal="center" readingOrder="0" shrinkToFit="0" vertical="center" wrapText="1"/>
    </xf>
    <xf borderId="0" fillId="3" fontId="131" numFmtId="0" xfId="0" applyAlignment="1" applyFont="1">
      <alignment readingOrder="0" shrinkToFit="0" vertical="center" wrapText="1"/>
    </xf>
    <xf borderId="0" fillId="3" fontId="32" numFmtId="0" xfId="0" applyAlignment="1" applyFont="1">
      <alignment shrinkToFit="0" vertical="center" wrapText="1"/>
    </xf>
    <xf borderId="0" fillId="3" fontId="42" numFmtId="0" xfId="0" applyAlignment="1" applyFont="1">
      <alignment readingOrder="0" shrinkToFit="0" vertical="center" wrapText="1"/>
    </xf>
    <xf borderId="0" fillId="3" fontId="44" numFmtId="0" xfId="0" applyAlignment="1" applyFont="1">
      <alignment horizontal="center" shrinkToFit="0" vertical="center" wrapText="1"/>
    </xf>
    <xf borderId="0" fillId="3" fontId="42" numFmtId="0" xfId="0" applyAlignment="1" applyFont="1">
      <alignment shrinkToFit="0" vertical="center" wrapText="1"/>
    </xf>
    <xf borderId="0" fillId="0" fontId="132" numFmtId="0" xfId="0" applyAlignment="1" applyFont="1">
      <alignment readingOrder="0" shrinkToFit="0" vertical="center" wrapText="1"/>
    </xf>
    <xf borderId="0" fillId="0" fontId="132" numFmtId="0" xfId="0" applyAlignment="1" applyFont="1">
      <alignment horizontal="center" readingOrder="0" shrinkToFit="0" vertical="center" wrapText="1"/>
    </xf>
    <xf borderId="0" fillId="0" fontId="31" numFmtId="0" xfId="0" applyAlignment="1" applyFont="1">
      <alignment readingOrder="0" shrinkToFit="0" vertical="center" wrapText="1"/>
    </xf>
    <xf borderId="0" fillId="0" fontId="133" numFmtId="0" xfId="0" applyAlignment="1" applyFont="1">
      <alignment readingOrder="0" shrinkToFit="0" vertical="center" wrapText="1"/>
    </xf>
    <xf borderId="0" fillId="0" fontId="134" numFmtId="0" xfId="0" applyAlignment="1" applyFont="1">
      <alignment readingOrder="0" shrinkToFit="0" vertical="center" wrapText="1"/>
    </xf>
  </cellXfs>
  <cellStyles count="1">
    <cellStyle xfId="0" name="Normal" builtinId="0"/>
  </cellStyles>
  <dxfs count="9">
    <dxf>
      <font/>
      <fill>
        <patternFill patternType="solid">
          <fgColor rgb="FFFCE8B2"/>
          <bgColor rgb="FFFCE8B2"/>
        </patternFill>
      </fill>
      <border/>
    </dxf>
    <dxf>
      <font/>
      <fill>
        <patternFill patternType="solid">
          <fgColor rgb="FFF4C7C3"/>
          <bgColor rgb="FFF4C7C3"/>
        </patternFill>
      </fill>
      <border/>
    </dxf>
    <dxf>
      <font/>
      <fill>
        <patternFill patternType="solid">
          <fgColor rgb="FFB7E1CD"/>
          <bgColor rgb="FFB7E1CD"/>
        </patternFill>
      </fill>
      <border/>
    </dxf>
    <dxf>
      <font>
        <color rgb="FFC53929"/>
      </font>
      <fill>
        <patternFill patternType="none"/>
      </fill>
      <border/>
    </dxf>
    <dxf>
      <font/>
      <fill>
        <patternFill patternType="none"/>
      </fill>
      <border/>
    </dxf>
    <dxf>
      <font>
        <b/>
        <color rgb="FFFFFFFF"/>
      </font>
      <fill>
        <patternFill patternType="solid">
          <fgColor rgb="FF00E900"/>
          <bgColor rgb="FF00E900"/>
        </patternFill>
      </fill>
      <border/>
    </dxf>
    <dxf>
      <font/>
      <fill>
        <patternFill patternType="solid">
          <fgColor rgb="FF26A69A"/>
          <bgColor rgb="FF26A69A"/>
        </patternFill>
      </fill>
      <border/>
    </dxf>
    <dxf>
      <font/>
      <fill>
        <patternFill patternType="solid">
          <fgColor rgb="FFFFFFFF"/>
          <bgColor rgb="FFFFFFFF"/>
        </patternFill>
      </fill>
      <border/>
    </dxf>
    <dxf>
      <font/>
      <fill>
        <patternFill patternType="solid">
          <fgColor rgb="FFDDF2F0"/>
          <bgColor rgb="FFDDF2F0"/>
        </patternFill>
      </fill>
      <border/>
    </dxf>
  </dxfs>
  <tableStyles count="1">
    <tableStyle count="3" pivot="0" name="Psych Theories-style">
      <tableStyleElement dxfId="6" type="headerRow"/>
      <tableStyleElement dxfId="7" type="firstRowStripe"/>
      <tableStyleElement dxfId="8"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1.xml.rels><?xml version="1.0" encoding="UTF-8" standalone="yes"?><Relationships xmlns="http://schemas.openxmlformats.org/package/2006/relationships"><Relationship Id="rId1" Type="http://schemas.openxmlformats.org/officeDocument/2006/relationships/image" Target="../media/image6.jpg"/><Relationship Id="rId2" Type="http://schemas.openxmlformats.org/officeDocument/2006/relationships/image" Target="../media/image4.jpg"/><Relationship Id="rId3" Type="http://schemas.openxmlformats.org/officeDocument/2006/relationships/image" Target="../media/image5.jpg"/><Relationship Id="rId4" Type="http://schemas.openxmlformats.org/officeDocument/2006/relationships/image" Target="../media/image3.jpg"/><Relationship Id="rId5" Type="http://schemas.openxmlformats.org/officeDocument/2006/relationships/image" Target="../media/image1.jpg"/><Relationship Id="rId6"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114300</xdr:colOff>
      <xdr:row>0</xdr:row>
      <xdr:rowOff>0</xdr:rowOff>
    </xdr:from>
    <xdr:ext cx="1971675" cy="1314450"/>
    <xdr:pic>
      <xdr:nvPicPr>
        <xdr:cNvPr id="0" name="image6.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17</xdr:col>
      <xdr:colOff>514350</xdr:colOff>
      <xdr:row>0</xdr:row>
      <xdr:rowOff>0</xdr:rowOff>
    </xdr:from>
    <xdr:ext cx="1085850" cy="1323975"/>
    <xdr:pic>
      <xdr:nvPicPr>
        <xdr:cNvPr id="0" name="image4.jp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31</xdr:col>
      <xdr:colOff>104775</xdr:colOff>
      <xdr:row>0</xdr:row>
      <xdr:rowOff>0</xdr:rowOff>
    </xdr:from>
    <xdr:ext cx="2076450" cy="1333500"/>
    <xdr:pic>
      <xdr:nvPicPr>
        <xdr:cNvPr id="0" name="image5.jp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36</xdr:col>
      <xdr:colOff>28575</xdr:colOff>
      <xdr:row>0</xdr:row>
      <xdr:rowOff>0</xdr:rowOff>
    </xdr:from>
    <xdr:ext cx="2486025" cy="1314450"/>
    <xdr:pic>
      <xdr:nvPicPr>
        <xdr:cNvPr id="0" name="image3.jp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38</xdr:col>
      <xdr:colOff>19050</xdr:colOff>
      <xdr:row>0</xdr:row>
      <xdr:rowOff>0</xdr:rowOff>
    </xdr:from>
    <xdr:ext cx="2428875" cy="1314450"/>
    <xdr:pic>
      <xdr:nvPicPr>
        <xdr:cNvPr id="0" name="image1.jp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26</xdr:col>
      <xdr:colOff>523875</xdr:colOff>
      <xdr:row>0</xdr:row>
      <xdr:rowOff>0</xdr:rowOff>
    </xdr:from>
    <xdr:ext cx="2628900" cy="1333500"/>
    <xdr:pic>
      <xdr:nvPicPr>
        <xdr:cNvPr id="0" name="image2.jpg" title="Image"/>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7" displayName="Table_1" id="1">
  <tableColumns count="9">
    <tableColumn name="Associated names to know:" id="1"/>
    <tableColumn name="Theory:" id="2"/>
    <tableColumn name="applied to Language" id="3"/>
    <tableColumn name="applied to Behavior:" id="4"/>
    <tableColumn name="applied to Personality:" id="5"/>
    <tableColumn name="applied to Attitudes:" id="6"/>
    <tableColumn name="applied to Society:" id="7"/>
    <tableColumn name="applied to Dreams:" id="8"/>
    <tableColumn name="Overarching Focus:" id="9"/>
  </tableColumns>
  <tableStyleInfo name="Psych Theorie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U5xnGyw2llY" TargetMode="External"/><Relationship Id="rId2" Type="http://schemas.openxmlformats.org/officeDocument/2006/relationships/hyperlink" Target="https://www.khanacademy.org/test-prep/mcat/processing-the-environment/cognition/v/schemas-assimilation-and-accommodation-2"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www.khanacademy.org/test-prep/mcat/biomolecules/genetic-mutations/v/the-effects-of-mutations" TargetMode="External"/><Relationship Id="rId11" Type="http://schemas.openxmlformats.org/officeDocument/2006/relationships/hyperlink" Target="https://www.khanacademy.org/test-prep/mcat/biomolecules/genetic-mutations/v/the-causes-of-genetic-mutations" TargetMode="External"/><Relationship Id="rId22" Type="http://schemas.openxmlformats.org/officeDocument/2006/relationships/drawing" Target="../drawings/drawing4.xml"/><Relationship Id="rId10" Type="http://schemas.openxmlformats.org/officeDocument/2006/relationships/hyperlink" Target="https://www.khanacademy.org/test-prep/mcat/biomolecules/genetic-mutations/v/the-causes-of-genetic-mutations" TargetMode="External"/><Relationship Id="rId21" Type="http://schemas.openxmlformats.org/officeDocument/2006/relationships/hyperlink" Target="https://www.khanacademy.org/test-prep/mcat/cells/viruses/v/retroviruses" TargetMode="External"/><Relationship Id="rId13" Type="http://schemas.openxmlformats.org/officeDocument/2006/relationships/hyperlink" Target="https://www.khanacademy.org/test-prep/mcat/biomolecules/genetic-mutations/v/mutagens-and-carcinogens" TargetMode="External"/><Relationship Id="rId12" Type="http://schemas.openxmlformats.org/officeDocument/2006/relationships/hyperlink" Target="https://www.khanacademy.org/test-prep/mcat/biomolecules/genetic-mutations/v/mutagens-and-carcinogens" TargetMode="External"/><Relationship Id="rId1" Type="http://schemas.openxmlformats.org/officeDocument/2006/relationships/hyperlink" Target="https://www.khanacademy.org/test-prep/mcat/biomolecules/dna/v/transcription-and-mrna-processing" TargetMode="External"/><Relationship Id="rId2" Type="http://schemas.openxmlformats.org/officeDocument/2006/relationships/hyperlink" Target="https://www.khanacademy.org/test-prep/mcat/biomolecules/dna/v/transcription-and-mrna-processing" TargetMode="External"/><Relationship Id="rId3" Type="http://schemas.openxmlformats.org/officeDocument/2006/relationships/hyperlink" Target="https://www.youtube.com/watch?v=H3i-OUb5z1k" TargetMode="External"/><Relationship Id="rId4" Type="http://schemas.openxmlformats.org/officeDocument/2006/relationships/hyperlink" Target="https://www.youtube.com/watch?v=_EYsykjsfiY" TargetMode="External"/><Relationship Id="rId9" Type="http://schemas.openxmlformats.org/officeDocument/2006/relationships/hyperlink" Target="https://www.khanacademy.org/test-prep/mcat/biomolecules/genetic-mutations/v/the-causes-of-genetic-mutations" TargetMode="External"/><Relationship Id="rId15" Type="http://schemas.openxmlformats.org/officeDocument/2006/relationships/hyperlink" Target="https://www.khanacademy.org/test-prep/mcat/biomolecules/genetic-mutations/v/mutagens-and-carcinogens" TargetMode="External"/><Relationship Id="rId14" Type="http://schemas.openxmlformats.org/officeDocument/2006/relationships/hyperlink" Target="https://www.khanacademy.org/test-prep/mcat/biomolecules/genetic-mutations/v/mutagens-and-carcinogens" TargetMode="External"/><Relationship Id="rId17" Type="http://schemas.openxmlformats.org/officeDocument/2006/relationships/hyperlink" Target="https://www.khanacademy.org/test-prep/mcat/biomolecules/genetic-mutations/v/the-causes-of-genetic-mutations" TargetMode="External"/><Relationship Id="rId16" Type="http://schemas.openxmlformats.org/officeDocument/2006/relationships/hyperlink" Target="https://www.khanacademy.org/test-prep/mcat/biomolecules/genetic-mutations/v/the-causes-of-genetic-mutations" TargetMode="External"/><Relationship Id="rId5" Type="http://schemas.openxmlformats.org/officeDocument/2006/relationships/hyperlink" Target="https://www.youtube.com/watch?v=nHi-3jP6Mvc" TargetMode="External"/><Relationship Id="rId19" Type="http://schemas.openxmlformats.org/officeDocument/2006/relationships/hyperlink" Target="https://www.khanacademy.org/test-prep/mcat/biomolecules/genetic-mutations/v/the-effects-of-mutations" TargetMode="External"/><Relationship Id="rId6" Type="http://schemas.openxmlformats.org/officeDocument/2006/relationships/hyperlink" Target="https://www.youtube.com/watch?v=Zps2uH8aWVU" TargetMode="External"/><Relationship Id="rId18" Type="http://schemas.openxmlformats.org/officeDocument/2006/relationships/hyperlink" Target="https://www.khanacademy.org/test-prep/mcat/biomolecules/genetic-mutations/v/the-effects-of-mutations" TargetMode="External"/><Relationship Id="rId7" Type="http://schemas.openxmlformats.org/officeDocument/2006/relationships/hyperlink" Target="https://www.khanacademy.org/test-prep/mcat/biomolecules/genetic-mutations/v/the-causes-of-genetic-mutations" TargetMode="External"/><Relationship Id="rId8" Type="http://schemas.openxmlformats.org/officeDocument/2006/relationships/hyperlink" Target="https://www.khanacademy.org/test-prep/mcat/biomolecules/genetic-mutations/v/the-causes-of-genetic-mutatio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drawing" Target="../drawings/drawing8.xml"/><Relationship Id="rId11" Type="http://schemas.openxmlformats.org/officeDocument/2006/relationships/hyperlink" Target="https://upload.wikimedia.org/wikipedia/commons/2/21/Haworth_Projection.png" TargetMode="External"/><Relationship Id="rId10" Type="http://schemas.openxmlformats.org/officeDocument/2006/relationships/hyperlink" Target="https://upload.wikimedia.org/wikipedia/commons/thumb/6/67/Beta-D-Fructofuranose.svg/1200px-Beta-D-Fructofuranose.svg.png" TargetMode="External"/><Relationship Id="rId13" Type="http://schemas.openxmlformats.org/officeDocument/2006/relationships/hyperlink" Target="https://qph.ec.quoracdn.net/main-qimg-bfd3f152aeec7be9968ba3fc97ff87df" TargetMode="External"/><Relationship Id="rId12" Type="http://schemas.openxmlformats.org/officeDocument/2006/relationships/hyperlink" Target="http://photobucket.com/gallery/http://s1005.photobucket.com/user/GaminiOC/media/mutarotation2.png.html" TargetMode="External"/><Relationship Id="rId1" Type="http://schemas.openxmlformats.org/officeDocument/2006/relationships/hyperlink" Target="https://illuminolist.files.wordpress.com/2013/04/d-and-l-configurations-of-glucose.png?w=300&amp;h=209" TargetMode="External"/><Relationship Id="rId2" Type="http://schemas.openxmlformats.org/officeDocument/2006/relationships/hyperlink" Target="https://illuminolist.files.wordpress.com/2013/04/d-and-l-configurations-of-glucose.png?w=300&amp;h=209" TargetMode="External"/><Relationship Id="rId3" Type="http://schemas.openxmlformats.org/officeDocument/2006/relationships/hyperlink" Target="https://illuminolist.files.wordpress.com/2013/04/d-and-l-configurations-of-glucose.png?w=300&amp;h=209" TargetMode="External"/><Relationship Id="rId4" Type="http://schemas.openxmlformats.org/officeDocument/2006/relationships/hyperlink" Target="http://mcat-review.org/epimers.gif" TargetMode="External"/><Relationship Id="rId9" Type="http://schemas.openxmlformats.org/officeDocument/2006/relationships/hyperlink" Target="http://www.chem.ucla.edu/~harding/IGOC/A/alpha_anomer02.png" TargetMode="External"/><Relationship Id="rId15" Type="http://schemas.openxmlformats.org/officeDocument/2006/relationships/hyperlink" Target="http://chemistry.berea.edu/~biochemistry/2008/ah/lactose.bmp" TargetMode="External"/><Relationship Id="rId14" Type="http://schemas.openxmlformats.org/officeDocument/2006/relationships/hyperlink" Target="http://fyi.uwex.edu/safepreserving/files/2014/05/sucrose.gif" TargetMode="External"/><Relationship Id="rId17" Type="http://schemas.openxmlformats.org/officeDocument/2006/relationships/hyperlink" Target="https://www.researchgate.net/profile/Fengwei_Xie/publication/274961277/figure/fig2/AS:294958704676867@1447335043832/Fig-2-Chemical-structures-of-amylose-and-amylopectin-molecules-of-starch.png" TargetMode="External"/><Relationship Id="rId16" Type="http://schemas.openxmlformats.org/officeDocument/2006/relationships/hyperlink" Target="https://img-nm.mnimgs.com/img/study_content/lp/1/12/5/273/961/2070/2031/16-6-09_LP_Utpal_chem_1.12.5.14.1.2_SJT_LVN_html_d46d845.png" TargetMode="External"/><Relationship Id="rId5" Type="http://schemas.openxmlformats.org/officeDocument/2006/relationships/hyperlink" Target="http://www.chem.ucla.edu/~harding/IGOC/A/anomeric_carbon01.png" TargetMode="External"/><Relationship Id="rId19" Type="http://schemas.openxmlformats.org/officeDocument/2006/relationships/hyperlink" Target="https://www.youtube.com/watch?v=ALLSsIDhFdU" TargetMode="External"/><Relationship Id="rId6" Type="http://schemas.openxmlformats.org/officeDocument/2006/relationships/hyperlink" Target="http://mcat-review.org/anomers.gif" TargetMode="External"/><Relationship Id="rId18" Type="http://schemas.openxmlformats.org/officeDocument/2006/relationships/hyperlink" Target="https://www.researchgate.net/profile/Fengwei_Xie/publication/274961277/figure/fig2/AS:294958704676867@1447335043832/Fig-2-Chemical-structures-of-amylose-and-amylopectin-molecules-of-starch.png" TargetMode="External"/><Relationship Id="rId7" Type="http://schemas.openxmlformats.org/officeDocument/2006/relationships/hyperlink" Target="http://www.harpercollege.edu/tm-ps/chm/100/dgodambe/thedisk/carbo/rx2gluc.gif" TargetMode="External"/><Relationship Id="rId8" Type="http://schemas.openxmlformats.org/officeDocument/2006/relationships/hyperlink" Target="http://www.ochempal.org/wp-content/images/A/alphaanomers3.png"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choolbag.info/physics/physics_math/physics_math.files/image653.jpg" TargetMode="External"/><Relationship Id="rId11" Type="http://schemas.openxmlformats.org/officeDocument/2006/relationships/hyperlink" Target="https://www.youtube.com/watch?v=yE3eQ6q39f4" TargetMode="External"/><Relationship Id="rId22" Type="http://schemas.openxmlformats.org/officeDocument/2006/relationships/drawing" Target="../drawings/drawing12.xml"/><Relationship Id="rId10" Type="http://schemas.openxmlformats.org/officeDocument/2006/relationships/hyperlink" Target="https://www.youtube.com/watch?v=yE3eQ6q39f4" TargetMode="External"/><Relationship Id="rId21" Type="http://schemas.openxmlformats.org/officeDocument/2006/relationships/hyperlink" Target="https://www.mcat-prep.com/mcat-physics-equations-sheet/" TargetMode="External"/><Relationship Id="rId13" Type="http://schemas.openxmlformats.org/officeDocument/2006/relationships/hyperlink" Target="https://www.youtube.com/watch?v=yF4cvbAYjwI&amp;index=130&amp;list=PL1O_shUH1zgVfrG2lDsMWuicLdsxm-Dzz" TargetMode="External"/><Relationship Id="rId12" Type="http://schemas.openxmlformats.org/officeDocument/2006/relationships/hyperlink" Target="https://www.khanacademy.org/test-prep/mcat/physical-processes/sound/v/sound-properties-amplitude-period-frequency-wavelength" TargetMode="External"/><Relationship Id="rId1" Type="http://schemas.openxmlformats.org/officeDocument/2006/relationships/hyperlink" Target="https://www.youtube.com/watch?v=Qz1g6kqvUG8&amp;list=PL1O_shUH1zgVfrG2lDsMWuicLdsxm-Dzz&amp;index=64" TargetMode="External"/><Relationship Id="rId2" Type="http://schemas.openxmlformats.org/officeDocument/2006/relationships/hyperlink" Target="https://www.youtube.com/watch?v=ZgDIX2GOaxQ&amp;list=PL1O_shUH1zgVfrG2lDsMWuicLdsxm-Dzz&amp;index=86" TargetMode="External"/><Relationship Id="rId3" Type="http://schemas.openxmlformats.org/officeDocument/2006/relationships/hyperlink" Target="https://www.youtube.com/watch?v=ZgDIX2GOaxQ&amp;list=PL1O_shUH1zgVfrG2lDsMWuicLdsxm-Dzz&amp;index=86" TargetMode="External"/><Relationship Id="rId4" Type="http://schemas.openxmlformats.org/officeDocument/2006/relationships/hyperlink" Target="https://www.youtube.com/watch?v=0YOGrTNgGhE" TargetMode="External"/><Relationship Id="rId9" Type="http://schemas.openxmlformats.org/officeDocument/2006/relationships/hyperlink" Target="https://www.youtube.com/watch?v=yE3eQ6q39f4" TargetMode="External"/><Relationship Id="rId15" Type="http://schemas.openxmlformats.org/officeDocument/2006/relationships/hyperlink" Target="http://www.ipodphysics.com/resources/alpha%20Uri.PNG" TargetMode="External"/><Relationship Id="rId14" Type="http://schemas.openxmlformats.org/officeDocument/2006/relationships/hyperlink" Target="https://www.khanacademy.org/test-prep/mcat/physical-processes/sound/v/ultrasound-medical-imaging" TargetMode="External"/><Relationship Id="rId17" Type="http://schemas.openxmlformats.org/officeDocument/2006/relationships/hyperlink" Target="https://karlgalephysics.files.wordpress.com/2017/02/beta-plus-decay1.jpg?w=1040" TargetMode="External"/><Relationship Id="rId16" Type="http://schemas.openxmlformats.org/officeDocument/2006/relationships/hyperlink" Target="https://www.antonine-education.co.uk/Image_library/Physics_5/Nuclear_physics/decay_05.JPG" TargetMode="External"/><Relationship Id="rId5" Type="http://schemas.openxmlformats.org/officeDocument/2006/relationships/hyperlink" Target="https://www.youtube.com/watch?v=0YOGrTNgGhE" TargetMode="External"/><Relationship Id="rId19" Type="http://schemas.openxmlformats.org/officeDocument/2006/relationships/hyperlink" Target="http://physicsnet.co.uk/wp-content/uploads/2010/08/electron-capture-equation.jpg" TargetMode="External"/><Relationship Id="rId6" Type="http://schemas.openxmlformats.org/officeDocument/2006/relationships/hyperlink" Target="https://www.youtube.com/watch?v=elJUghWSVh4&amp;list=PL1O_shUH1zgVfrG2lDsMWuicLdsxm-Dzz&amp;index=88" TargetMode="External"/><Relationship Id="rId18" Type="http://schemas.openxmlformats.org/officeDocument/2006/relationships/hyperlink" Target="https://www.wikipremed.com/image_science_archive_68/010701_68/177650_48805_68.jpg" TargetMode="External"/><Relationship Id="rId7" Type="http://schemas.openxmlformats.org/officeDocument/2006/relationships/hyperlink" Target="https://www.youtube.com/watch?v=zqGvUbvVQXg&amp;index=89&amp;list=PL1O_shUH1zgVfrG2lDsMWuicLdsxm-Dzz" TargetMode="External"/><Relationship Id="rId8" Type="http://schemas.openxmlformats.org/officeDocument/2006/relationships/hyperlink" Target="https://www.youtube.com/watch?v=4rsswT_Rv1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71"/>
    <col customWidth="1" min="2" max="2" width="16.0"/>
    <col customWidth="1" min="3" max="3" width="25.86"/>
    <col customWidth="1" min="4" max="4" width="26.0"/>
    <col customWidth="1" min="5" max="5" width="36.0"/>
    <col customWidth="1" min="6" max="6" width="80.29"/>
    <col customWidth="1" min="7" max="7" width="16.0"/>
  </cols>
  <sheetData>
    <row r="1" ht="21.0" customHeight="1">
      <c r="A1" s="1" t="s">
        <v>0</v>
      </c>
      <c r="B1" s="1" t="s">
        <v>1</v>
      </c>
      <c r="C1" s="2" t="s">
        <v>2</v>
      </c>
      <c r="D1" s="3" t="s">
        <v>3</v>
      </c>
      <c r="E1" s="4" t="s">
        <v>4</v>
      </c>
      <c r="F1" s="5" t="s">
        <v>5</v>
      </c>
      <c r="G1" s="6" t="s">
        <v>6</v>
      </c>
    </row>
    <row r="2" ht="36.75" customHeight="1">
      <c r="A2" s="7" t="s">
        <v>7</v>
      </c>
      <c r="B2" s="8"/>
      <c r="C2" s="8"/>
      <c r="D2" s="8"/>
      <c r="E2" s="8"/>
      <c r="F2" s="8"/>
      <c r="G2" s="9"/>
    </row>
    <row r="3">
      <c r="A3" s="10" t="s">
        <v>7</v>
      </c>
      <c r="B3" s="11" t="s">
        <v>8</v>
      </c>
      <c r="C3" s="12" t="s">
        <v>9</v>
      </c>
      <c r="D3" s="13" t="s">
        <v>10</v>
      </c>
      <c r="E3" s="14" t="s">
        <v>11</v>
      </c>
      <c r="F3" s="15" t="s">
        <v>12</v>
      </c>
      <c r="G3" s="16" t="s">
        <v>13</v>
      </c>
    </row>
    <row r="4" ht="92.25" customHeight="1">
      <c r="A4" s="10" t="s">
        <v>7</v>
      </c>
      <c r="B4" s="11" t="s">
        <v>14</v>
      </c>
      <c r="C4" s="12" t="s">
        <v>15</v>
      </c>
      <c r="D4" s="13" t="s">
        <v>16</v>
      </c>
      <c r="E4" s="14" t="s">
        <v>11</v>
      </c>
      <c r="F4" s="15" t="s">
        <v>17</v>
      </c>
      <c r="G4" s="16" t="s">
        <v>13</v>
      </c>
    </row>
    <row r="5" ht="27.0" customHeight="1">
      <c r="A5" s="10" t="s">
        <v>7</v>
      </c>
      <c r="B5" s="11" t="s">
        <v>18</v>
      </c>
      <c r="C5" s="12" t="s">
        <v>19</v>
      </c>
      <c r="D5" s="13" t="s">
        <v>20</v>
      </c>
      <c r="E5" s="14" t="s">
        <v>11</v>
      </c>
      <c r="F5" s="15" t="s">
        <v>21</v>
      </c>
      <c r="G5" s="16" t="s">
        <v>13</v>
      </c>
    </row>
    <row r="6" ht="27.0" customHeight="1">
      <c r="A6" s="10" t="s">
        <v>7</v>
      </c>
      <c r="B6" s="11" t="s">
        <v>22</v>
      </c>
      <c r="C6" s="12" t="s">
        <v>23</v>
      </c>
      <c r="D6" s="13" t="s">
        <v>24</v>
      </c>
      <c r="E6" s="14" t="s">
        <v>25</v>
      </c>
      <c r="F6" s="15" t="s">
        <v>26</v>
      </c>
      <c r="G6" s="16" t="s">
        <v>13</v>
      </c>
    </row>
    <row r="7" ht="63.0" customHeight="1">
      <c r="A7" s="17" t="s">
        <v>7</v>
      </c>
      <c r="B7" s="18" t="s">
        <v>27</v>
      </c>
      <c r="C7" s="19" t="s">
        <v>28</v>
      </c>
      <c r="D7" s="20" t="s">
        <v>29</v>
      </c>
      <c r="E7" s="21" t="s">
        <v>11</v>
      </c>
      <c r="F7" s="22" t="s">
        <v>30</v>
      </c>
      <c r="G7" s="23" t="s">
        <v>13</v>
      </c>
    </row>
    <row r="8" ht="36.75" customHeight="1">
      <c r="A8" s="24" t="s">
        <v>31</v>
      </c>
      <c r="B8" s="8"/>
      <c r="C8" s="8"/>
      <c r="D8" s="8"/>
      <c r="E8" s="8"/>
      <c r="F8" s="8"/>
      <c r="G8" s="9"/>
    </row>
    <row r="9" ht="50.25" customHeight="1">
      <c r="A9" s="10" t="s">
        <v>31</v>
      </c>
      <c r="B9" s="11" t="s">
        <v>32</v>
      </c>
      <c r="C9" s="12" t="s">
        <v>33</v>
      </c>
      <c r="D9" s="13" t="s">
        <v>34</v>
      </c>
      <c r="E9" s="14" t="s">
        <v>11</v>
      </c>
      <c r="F9" s="15" t="s">
        <v>35</v>
      </c>
      <c r="G9" s="16" t="s">
        <v>13</v>
      </c>
    </row>
    <row r="10" ht="57.75" customHeight="1">
      <c r="A10" s="10" t="s">
        <v>31</v>
      </c>
      <c r="B10" s="11" t="s">
        <v>32</v>
      </c>
      <c r="C10" s="12" t="s">
        <v>36</v>
      </c>
      <c r="D10" s="13" t="s">
        <v>37</v>
      </c>
      <c r="E10" s="14" t="s">
        <v>11</v>
      </c>
      <c r="F10" s="15" t="s">
        <v>38</v>
      </c>
      <c r="G10" s="16" t="s">
        <v>13</v>
      </c>
    </row>
    <row r="11" ht="51.0" customHeight="1">
      <c r="A11" s="10" t="s">
        <v>31</v>
      </c>
      <c r="B11" s="11" t="s">
        <v>32</v>
      </c>
      <c r="C11" s="12" t="s">
        <v>39</v>
      </c>
      <c r="D11" s="13" t="s">
        <v>40</v>
      </c>
      <c r="E11" s="14" t="s">
        <v>41</v>
      </c>
      <c r="F11" s="15" t="s">
        <v>42</v>
      </c>
      <c r="G11" s="16" t="s">
        <v>13</v>
      </c>
    </row>
    <row r="12" ht="152.25" customHeight="1">
      <c r="A12" s="10" t="s">
        <v>31</v>
      </c>
      <c r="B12" s="11" t="s">
        <v>32</v>
      </c>
      <c r="C12" s="12" t="s">
        <v>43</v>
      </c>
      <c r="D12" s="13" t="s">
        <v>44</v>
      </c>
      <c r="E12" s="14" t="s">
        <v>45</v>
      </c>
      <c r="F12" s="15" t="s">
        <v>46</v>
      </c>
      <c r="G12" s="16" t="s">
        <v>47</v>
      </c>
    </row>
    <row r="13" ht="54.75" customHeight="1">
      <c r="A13" s="10" t="s">
        <v>31</v>
      </c>
      <c r="B13" s="11" t="s">
        <v>48</v>
      </c>
      <c r="C13" s="12" t="s">
        <v>49</v>
      </c>
      <c r="D13" s="13" t="s">
        <v>50</v>
      </c>
      <c r="E13" s="14" t="s">
        <v>25</v>
      </c>
      <c r="F13" s="15" t="s">
        <v>51</v>
      </c>
      <c r="G13" s="16" t="s">
        <v>13</v>
      </c>
    </row>
    <row r="14" ht="40.5" customHeight="1">
      <c r="A14" s="10" t="s">
        <v>31</v>
      </c>
      <c r="B14" s="11" t="s">
        <v>52</v>
      </c>
      <c r="C14" s="12" t="s">
        <v>53</v>
      </c>
      <c r="D14" s="13" t="s">
        <v>54</v>
      </c>
      <c r="E14" s="14" t="s">
        <v>11</v>
      </c>
      <c r="F14" s="15" t="s">
        <v>55</v>
      </c>
      <c r="G14" s="16" t="s">
        <v>13</v>
      </c>
    </row>
    <row r="15" ht="69.0" customHeight="1">
      <c r="A15" s="10" t="s">
        <v>31</v>
      </c>
      <c r="B15" s="11" t="s">
        <v>52</v>
      </c>
      <c r="C15" s="12" t="s">
        <v>56</v>
      </c>
      <c r="D15" s="13" t="s">
        <v>57</v>
      </c>
      <c r="E15" s="14" t="s">
        <v>11</v>
      </c>
      <c r="F15" s="15" t="s">
        <v>58</v>
      </c>
      <c r="G15" s="16" t="s">
        <v>13</v>
      </c>
    </row>
    <row r="16">
      <c r="A16" s="10" t="s">
        <v>31</v>
      </c>
      <c r="B16" s="11" t="s">
        <v>59</v>
      </c>
      <c r="C16" s="12" t="s">
        <v>60</v>
      </c>
      <c r="D16" s="13" t="s">
        <v>61</v>
      </c>
      <c r="E16" s="14" t="s">
        <v>62</v>
      </c>
      <c r="F16" s="15" t="s">
        <v>63</v>
      </c>
      <c r="G16" s="16" t="s">
        <v>13</v>
      </c>
    </row>
    <row r="17">
      <c r="A17" s="10" t="s">
        <v>31</v>
      </c>
      <c r="B17" s="11" t="s">
        <v>59</v>
      </c>
      <c r="C17" s="25" t="s">
        <v>64</v>
      </c>
      <c r="D17" s="13" t="s">
        <v>65</v>
      </c>
      <c r="E17" s="14" t="s">
        <v>25</v>
      </c>
      <c r="F17" s="15" t="s">
        <v>66</v>
      </c>
      <c r="G17" s="16" t="s">
        <v>47</v>
      </c>
    </row>
    <row r="18" ht="19.5" customHeight="1">
      <c r="A18" s="10" t="s">
        <v>31</v>
      </c>
      <c r="B18" s="11" t="s">
        <v>59</v>
      </c>
      <c r="C18" s="26" t="s">
        <v>67</v>
      </c>
      <c r="D18" s="13" t="s">
        <v>68</v>
      </c>
      <c r="E18" s="14" t="s">
        <v>11</v>
      </c>
      <c r="F18" s="15" t="s">
        <v>69</v>
      </c>
      <c r="G18" s="16" t="s">
        <v>13</v>
      </c>
    </row>
    <row r="19" ht="19.5" customHeight="1">
      <c r="A19" s="10" t="s">
        <v>31</v>
      </c>
      <c r="B19" s="11" t="s">
        <v>59</v>
      </c>
      <c r="C19" s="26" t="s">
        <v>70</v>
      </c>
      <c r="D19" s="13" t="s">
        <v>68</v>
      </c>
      <c r="E19" s="14" t="s">
        <v>25</v>
      </c>
      <c r="F19" s="15" t="s">
        <v>71</v>
      </c>
      <c r="G19" s="16" t="s">
        <v>13</v>
      </c>
    </row>
    <row r="20" ht="19.5" customHeight="1">
      <c r="A20" s="10" t="s">
        <v>31</v>
      </c>
      <c r="B20" s="11" t="s">
        <v>59</v>
      </c>
      <c r="C20" s="26" t="s">
        <v>72</v>
      </c>
      <c r="D20" s="13" t="s">
        <v>73</v>
      </c>
      <c r="E20" s="14" t="s">
        <v>25</v>
      </c>
      <c r="F20" s="15" t="s">
        <v>74</v>
      </c>
      <c r="G20" s="16" t="s">
        <v>13</v>
      </c>
    </row>
    <row r="21" ht="60.0" customHeight="1">
      <c r="A21" s="10" t="s">
        <v>31</v>
      </c>
      <c r="B21" s="11" t="s">
        <v>75</v>
      </c>
      <c r="C21" s="12" t="s">
        <v>76</v>
      </c>
      <c r="D21" s="27" t="s">
        <v>77</v>
      </c>
      <c r="E21" s="14" t="s">
        <v>78</v>
      </c>
      <c r="F21" s="15" t="s">
        <v>79</v>
      </c>
      <c r="G21" s="16" t="s">
        <v>47</v>
      </c>
    </row>
    <row r="22" ht="60.0" customHeight="1">
      <c r="A22" s="28"/>
      <c r="C22" s="29"/>
      <c r="D22" s="13" t="s">
        <v>80</v>
      </c>
      <c r="E22" s="14" t="s">
        <v>11</v>
      </c>
      <c r="G22" s="16" t="s">
        <v>47</v>
      </c>
    </row>
    <row r="23" ht="93.75" customHeight="1">
      <c r="A23" s="10" t="s">
        <v>31</v>
      </c>
      <c r="B23" s="11" t="s">
        <v>75</v>
      </c>
      <c r="C23" s="12" t="s">
        <v>81</v>
      </c>
      <c r="D23" s="27" t="s">
        <v>82</v>
      </c>
      <c r="E23" s="14" t="s">
        <v>83</v>
      </c>
      <c r="F23" s="15" t="s">
        <v>84</v>
      </c>
      <c r="G23" s="16" t="s">
        <v>47</v>
      </c>
    </row>
    <row r="24" ht="93.75" customHeight="1">
      <c r="A24" s="28"/>
      <c r="C24" s="29"/>
      <c r="D24" s="13" t="s">
        <v>85</v>
      </c>
      <c r="E24" s="14" t="s">
        <v>11</v>
      </c>
      <c r="G24" s="16" t="s">
        <v>47</v>
      </c>
    </row>
    <row r="25" ht="47.25" customHeight="1">
      <c r="A25" s="10" t="s">
        <v>31</v>
      </c>
      <c r="B25" s="11" t="s">
        <v>75</v>
      </c>
      <c r="C25" s="12" t="s">
        <v>86</v>
      </c>
      <c r="D25" s="27" t="s">
        <v>87</v>
      </c>
      <c r="E25" s="14" t="s">
        <v>88</v>
      </c>
      <c r="F25" s="15" t="s">
        <v>89</v>
      </c>
      <c r="G25" s="16" t="s">
        <v>47</v>
      </c>
    </row>
    <row r="26" ht="76.5" customHeight="1">
      <c r="A26" s="28"/>
      <c r="C26" s="29"/>
      <c r="D26" s="13" t="s">
        <v>90</v>
      </c>
      <c r="E26" s="14" t="s">
        <v>91</v>
      </c>
      <c r="G26" s="16" t="s">
        <v>47</v>
      </c>
    </row>
    <row r="27" ht="47.25" customHeight="1">
      <c r="A27" s="10" t="s">
        <v>31</v>
      </c>
      <c r="B27" s="11" t="s">
        <v>92</v>
      </c>
      <c r="C27" s="12" t="s">
        <v>93</v>
      </c>
      <c r="D27" s="13" t="s">
        <v>94</v>
      </c>
      <c r="E27" s="14" t="s">
        <v>95</v>
      </c>
      <c r="F27" s="15" t="s">
        <v>96</v>
      </c>
      <c r="G27" s="16" t="s">
        <v>13</v>
      </c>
    </row>
    <row r="28" ht="195.75" customHeight="1">
      <c r="A28" s="10" t="s">
        <v>31</v>
      </c>
      <c r="B28" s="11" t="s">
        <v>97</v>
      </c>
      <c r="C28" s="12" t="s">
        <v>98</v>
      </c>
      <c r="D28" s="13" t="s">
        <v>99</v>
      </c>
      <c r="E28" s="14" t="s">
        <v>11</v>
      </c>
      <c r="F28" s="30" t="s">
        <v>100</v>
      </c>
      <c r="G28" s="16" t="s">
        <v>13</v>
      </c>
    </row>
    <row r="29" ht="33.75" customHeight="1">
      <c r="A29" s="10" t="s">
        <v>31</v>
      </c>
      <c r="B29" s="11" t="s">
        <v>97</v>
      </c>
      <c r="C29" s="12" t="s">
        <v>101</v>
      </c>
      <c r="D29" s="13" t="s">
        <v>99</v>
      </c>
      <c r="E29" s="14" t="s">
        <v>25</v>
      </c>
      <c r="F29" s="31" t="s">
        <v>102</v>
      </c>
      <c r="G29" s="16" t="s">
        <v>13</v>
      </c>
    </row>
    <row r="30" ht="34.5" customHeight="1">
      <c r="A30" s="11" t="s">
        <v>31</v>
      </c>
      <c r="B30" s="11" t="s">
        <v>103</v>
      </c>
      <c r="C30" s="12" t="s">
        <v>104</v>
      </c>
      <c r="D30" s="13" t="s">
        <v>105</v>
      </c>
      <c r="E30" s="14" t="s">
        <v>25</v>
      </c>
      <c r="F30" s="15" t="s">
        <v>106</v>
      </c>
      <c r="G30" s="32" t="s">
        <v>47</v>
      </c>
    </row>
    <row r="31" ht="34.5" customHeight="1">
      <c r="A31" s="11" t="s">
        <v>31</v>
      </c>
      <c r="B31" s="11" t="s">
        <v>107</v>
      </c>
      <c r="C31" s="12" t="s">
        <v>108</v>
      </c>
      <c r="D31" s="13" t="s">
        <v>109</v>
      </c>
      <c r="E31" s="14" t="s">
        <v>11</v>
      </c>
      <c r="F31" s="15" t="s">
        <v>110</v>
      </c>
      <c r="G31" s="33" t="s">
        <v>13</v>
      </c>
    </row>
    <row r="32" ht="34.5" customHeight="1">
      <c r="A32" s="11" t="s">
        <v>31</v>
      </c>
      <c r="B32" s="11" t="s">
        <v>111</v>
      </c>
      <c r="C32" s="12" t="s">
        <v>112</v>
      </c>
      <c r="D32" s="13" t="s">
        <v>113</v>
      </c>
      <c r="E32" s="14" t="s">
        <v>11</v>
      </c>
      <c r="F32" s="15" t="s">
        <v>114</v>
      </c>
      <c r="G32" s="33" t="s">
        <v>13</v>
      </c>
    </row>
    <row r="33" ht="34.5" customHeight="1">
      <c r="A33" s="11" t="s">
        <v>31</v>
      </c>
      <c r="B33" s="11" t="s">
        <v>111</v>
      </c>
      <c r="C33" s="12" t="s">
        <v>112</v>
      </c>
      <c r="D33" s="13" t="s">
        <v>115</v>
      </c>
      <c r="E33" s="14" t="s">
        <v>25</v>
      </c>
      <c r="G33" s="33" t="s">
        <v>13</v>
      </c>
    </row>
    <row r="34" ht="34.5" customHeight="1">
      <c r="A34" s="11" t="s">
        <v>31</v>
      </c>
      <c r="B34" s="11" t="s">
        <v>111</v>
      </c>
      <c r="C34" s="12" t="s">
        <v>112</v>
      </c>
      <c r="D34" s="13" t="s">
        <v>116</v>
      </c>
      <c r="E34" s="14" t="s">
        <v>25</v>
      </c>
      <c r="G34" s="33" t="s">
        <v>13</v>
      </c>
    </row>
    <row r="35" ht="34.5" customHeight="1">
      <c r="A35" s="11" t="s">
        <v>31</v>
      </c>
      <c r="B35" s="11" t="s">
        <v>111</v>
      </c>
      <c r="C35" s="12" t="s">
        <v>112</v>
      </c>
      <c r="D35" s="13" t="s">
        <v>117</v>
      </c>
      <c r="E35" s="14" t="s">
        <v>25</v>
      </c>
      <c r="G35" s="33" t="s">
        <v>13</v>
      </c>
    </row>
    <row r="36" ht="34.5" customHeight="1">
      <c r="A36" s="11" t="s">
        <v>31</v>
      </c>
      <c r="B36" s="11" t="s">
        <v>111</v>
      </c>
      <c r="C36" s="12" t="s">
        <v>112</v>
      </c>
      <c r="D36" s="13" t="s">
        <v>118</v>
      </c>
      <c r="E36" s="14" t="s">
        <v>11</v>
      </c>
      <c r="G36" s="33" t="s">
        <v>13</v>
      </c>
    </row>
    <row r="37" ht="36.75" customHeight="1">
      <c r="A37" s="34" t="s">
        <v>119</v>
      </c>
      <c r="G37" s="35"/>
    </row>
    <row r="38" ht="36.75" customHeight="1">
      <c r="A38" s="10" t="s">
        <v>119</v>
      </c>
      <c r="B38" s="11" t="s">
        <v>120</v>
      </c>
      <c r="C38" s="12" t="s">
        <v>121</v>
      </c>
      <c r="D38" s="13" t="s">
        <v>122</v>
      </c>
      <c r="E38" s="14" t="s">
        <v>11</v>
      </c>
      <c r="F38" s="36" t="s">
        <v>123</v>
      </c>
      <c r="G38" s="33" t="s">
        <v>13</v>
      </c>
    </row>
    <row r="39" ht="36.75" customHeight="1">
      <c r="A39" s="10" t="s">
        <v>119</v>
      </c>
      <c r="B39" s="11" t="s">
        <v>124</v>
      </c>
      <c r="C39" s="12" t="s">
        <v>125</v>
      </c>
      <c r="D39" s="13" t="s">
        <v>126</v>
      </c>
      <c r="E39" s="14" t="s">
        <v>11</v>
      </c>
      <c r="F39" s="15" t="s">
        <v>127</v>
      </c>
      <c r="G39" s="16" t="s">
        <v>13</v>
      </c>
    </row>
    <row r="40" ht="111.0" customHeight="1">
      <c r="A40" s="10" t="s">
        <v>119</v>
      </c>
      <c r="B40" s="11" t="s">
        <v>128</v>
      </c>
      <c r="C40" s="12" t="s">
        <v>129</v>
      </c>
      <c r="D40" s="13" t="s">
        <v>130</v>
      </c>
      <c r="E40" s="14" t="s">
        <v>11</v>
      </c>
      <c r="F40" s="15" t="s">
        <v>131</v>
      </c>
      <c r="G40" s="16" t="s">
        <v>13</v>
      </c>
    </row>
    <row r="41" ht="39.0" customHeight="1">
      <c r="A41" s="10" t="s">
        <v>119</v>
      </c>
      <c r="B41" s="11" t="s">
        <v>128</v>
      </c>
      <c r="C41" s="37" t="s">
        <v>132</v>
      </c>
      <c r="D41" s="13" t="s">
        <v>133</v>
      </c>
      <c r="E41" s="14" t="s">
        <v>25</v>
      </c>
      <c r="F41" s="15" t="s">
        <v>134</v>
      </c>
      <c r="G41" s="16" t="s">
        <v>47</v>
      </c>
    </row>
    <row r="42" ht="69.75" customHeight="1">
      <c r="A42" s="10" t="s">
        <v>119</v>
      </c>
      <c r="B42" s="11" t="s">
        <v>124</v>
      </c>
      <c r="C42" s="12" t="s">
        <v>135</v>
      </c>
      <c r="D42" s="13" t="s">
        <v>136</v>
      </c>
      <c r="E42" s="14" t="s">
        <v>137</v>
      </c>
      <c r="F42" s="15" t="s">
        <v>138</v>
      </c>
      <c r="G42" s="16" t="s">
        <v>13</v>
      </c>
    </row>
    <row r="43" ht="49.5" customHeight="1">
      <c r="A43" s="10" t="s">
        <v>119</v>
      </c>
      <c r="B43" s="11" t="s">
        <v>124</v>
      </c>
      <c r="C43" s="12" t="s">
        <v>139</v>
      </c>
      <c r="D43" s="13" t="s">
        <v>140</v>
      </c>
      <c r="E43" s="14" t="s">
        <v>11</v>
      </c>
      <c r="F43" s="15" t="s">
        <v>141</v>
      </c>
      <c r="G43" s="16" t="s">
        <v>13</v>
      </c>
    </row>
    <row r="44" ht="49.5" customHeight="1">
      <c r="A44" s="10" t="s">
        <v>119</v>
      </c>
      <c r="B44" s="11" t="s">
        <v>142</v>
      </c>
      <c r="C44" s="12" t="s">
        <v>143</v>
      </c>
      <c r="D44" s="13" t="s">
        <v>144</v>
      </c>
      <c r="E44" s="14" t="s">
        <v>11</v>
      </c>
      <c r="F44" s="15" t="s">
        <v>145</v>
      </c>
      <c r="G44" s="16" t="s">
        <v>13</v>
      </c>
    </row>
    <row r="45">
      <c r="A45" s="10" t="s">
        <v>119</v>
      </c>
      <c r="B45" s="11" t="s">
        <v>146</v>
      </c>
      <c r="C45" s="12" t="s">
        <v>147</v>
      </c>
      <c r="D45" s="13" t="s">
        <v>148</v>
      </c>
      <c r="E45" s="14" t="s">
        <v>11</v>
      </c>
      <c r="F45" s="15" t="s">
        <v>149</v>
      </c>
      <c r="G45" s="16" t="s">
        <v>13</v>
      </c>
    </row>
    <row r="46">
      <c r="A46" s="10" t="s">
        <v>119</v>
      </c>
      <c r="B46" s="11" t="s">
        <v>150</v>
      </c>
      <c r="C46" s="12" t="s">
        <v>151</v>
      </c>
      <c r="D46" s="38" t="s">
        <v>152</v>
      </c>
      <c r="E46" s="14" t="s">
        <v>25</v>
      </c>
      <c r="F46" s="36" t="s">
        <v>153</v>
      </c>
      <c r="G46" s="16" t="s">
        <v>13</v>
      </c>
    </row>
    <row r="47">
      <c r="A47" s="10" t="s">
        <v>119</v>
      </c>
      <c r="B47" s="11" t="s">
        <v>150</v>
      </c>
      <c r="C47" s="12" t="s">
        <v>154</v>
      </c>
      <c r="D47" s="13" t="s">
        <v>155</v>
      </c>
      <c r="E47" s="14" t="s">
        <v>11</v>
      </c>
      <c r="F47" s="15" t="s">
        <v>156</v>
      </c>
      <c r="G47" s="16" t="s">
        <v>13</v>
      </c>
    </row>
    <row r="48">
      <c r="A48" s="10" t="s">
        <v>119</v>
      </c>
      <c r="B48" s="11" t="s">
        <v>150</v>
      </c>
      <c r="C48" s="12" t="s">
        <v>152</v>
      </c>
      <c r="D48" s="13" t="s">
        <v>157</v>
      </c>
      <c r="E48" s="14" t="s">
        <v>25</v>
      </c>
      <c r="F48" s="39" t="s">
        <v>158</v>
      </c>
      <c r="G48" s="16" t="s">
        <v>13</v>
      </c>
    </row>
    <row r="49">
      <c r="A49" s="10" t="s">
        <v>119</v>
      </c>
      <c r="B49" s="11" t="s">
        <v>150</v>
      </c>
      <c r="C49" s="12" t="s">
        <v>159</v>
      </c>
      <c r="D49" s="38" t="s">
        <v>152</v>
      </c>
      <c r="E49" s="14" t="s">
        <v>25</v>
      </c>
      <c r="F49" s="40" t="s">
        <v>160</v>
      </c>
      <c r="G49" s="16" t="s">
        <v>13</v>
      </c>
    </row>
    <row r="50">
      <c r="A50" s="10" t="s">
        <v>119</v>
      </c>
      <c r="B50" s="11" t="s">
        <v>161</v>
      </c>
      <c r="C50" s="12" t="s">
        <v>162</v>
      </c>
      <c r="D50" s="13" t="s">
        <v>163</v>
      </c>
      <c r="E50" s="14" t="s">
        <v>25</v>
      </c>
      <c r="F50" s="41" t="s">
        <v>164</v>
      </c>
      <c r="G50" s="16" t="s">
        <v>13</v>
      </c>
    </row>
    <row r="51">
      <c r="A51" s="10" t="s">
        <v>119</v>
      </c>
      <c r="B51" s="11" t="s">
        <v>161</v>
      </c>
      <c r="C51" s="12" t="s">
        <v>163</v>
      </c>
      <c r="D51" s="13" t="s">
        <v>165</v>
      </c>
      <c r="E51" s="14" t="s">
        <v>11</v>
      </c>
      <c r="F51" s="41" t="s">
        <v>166</v>
      </c>
      <c r="G51" s="16" t="s">
        <v>13</v>
      </c>
    </row>
    <row r="52">
      <c r="A52" s="10" t="s">
        <v>119</v>
      </c>
      <c r="B52" s="11" t="s">
        <v>167</v>
      </c>
      <c r="C52" s="12" t="s">
        <v>168</v>
      </c>
      <c r="D52" s="13" t="s">
        <v>148</v>
      </c>
      <c r="E52" s="14" t="s">
        <v>11</v>
      </c>
      <c r="F52" s="15" t="s">
        <v>169</v>
      </c>
      <c r="G52" s="16" t="s">
        <v>13</v>
      </c>
    </row>
    <row r="53">
      <c r="A53" s="10" t="s">
        <v>119</v>
      </c>
      <c r="B53" s="11" t="s">
        <v>167</v>
      </c>
      <c r="C53" s="12" t="s">
        <v>168</v>
      </c>
      <c r="D53" s="13" t="s">
        <v>170</v>
      </c>
      <c r="E53" s="14" t="s">
        <v>171</v>
      </c>
      <c r="F53" s="15" t="s">
        <v>172</v>
      </c>
      <c r="G53" s="16" t="s">
        <v>13</v>
      </c>
    </row>
    <row r="54" ht="34.5" customHeight="1">
      <c r="A54" s="10" t="s">
        <v>119</v>
      </c>
      <c r="B54" s="11" t="s">
        <v>167</v>
      </c>
      <c r="C54" s="12" t="s">
        <v>173</v>
      </c>
      <c r="D54" s="13" t="s">
        <v>168</v>
      </c>
      <c r="E54" s="14" t="s">
        <v>25</v>
      </c>
      <c r="F54" s="15" t="s">
        <v>174</v>
      </c>
      <c r="G54" s="16" t="s">
        <v>13</v>
      </c>
    </row>
    <row r="55" ht="34.5" customHeight="1">
      <c r="A55" s="10" t="s">
        <v>119</v>
      </c>
      <c r="B55" s="11" t="s">
        <v>175</v>
      </c>
      <c r="C55" s="12" t="s">
        <v>176</v>
      </c>
      <c r="D55" s="13" t="s">
        <v>177</v>
      </c>
      <c r="E55" s="14" t="s">
        <v>11</v>
      </c>
      <c r="F55" s="36" t="s">
        <v>178</v>
      </c>
      <c r="G55" s="16" t="s">
        <v>13</v>
      </c>
    </row>
    <row r="56" ht="34.5" customHeight="1">
      <c r="A56" s="10" t="s">
        <v>119</v>
      </c>
      <c r="B56" s="11" t="s">
        <v>179</v>
      </c>
      <c r="C56" s="12" t="s">
        <v>180</v>
      </c>
      <c r="D56" s="13" t="s">
        <v>181</v>
      </c>
      <c r="E56" s="14" t="s">
        <v>182</v>
      </c>
      <c r="F56" s="36" t="s">
        <v>183</v>
      </c>
      <c r="G56" s="16" t="s">
        <v>13</v>
      </c>
    </row>
    <row r="57" ht="34.5" customHeight="1">
      <c r="A57" s="10" t="s">
        <v>119</v>
      </c>
      <c r="B57" s="11" t="s">
        <v>184</v>
      </c>
      <c r="C57" s="12" t="s">
        <v>185</v>
      </c>
      <c r="D57" s="13" t="s">
        <v>186</v>
      </c>
      <c r="E57" s="14" t="s">
        <v>11</v>
      </c>
      <c r="F57" s="36" t="s">
        <v>187</v>
      </c>
      <c r="G57" s="16" t="s">
        <v>13</v>
      </c>
    </row>
    <row r="58" ht="34.5" customHeight="1">
      <c r="A58" s="10" t="s">
        <v>119</v>
      </c>
      <c r="B58" s="11" t="s">
        <v>184</v>
      </c>
      <c r="C58" s="12" t="s">
        <v>188</v>
      </c>
      <c r="D58" s="13" t="s">
        <v>189</v>
      </c>
      <c r="E58" s="14" t="s">
        <v>11</v>
      </c>
      <c r="F58" s="36" t="s">
        <v>190</v>
      </c>
      <c r="G58" s="16" t="s">
        <v>13</v>
      </c>
    </row>
    <row r="59" ht="34.5" customHeight="1">
      <c r="A59" s="10" t="s">
        <v>119</v>
      </c>
      <c r="B59" s="11" t="s">
        <v>184</v>
      </c>
      <c r="C59" s="12" t="s">
        <v>191</v>
      </c>
      <c r="D59" s="13" t="s">
        <v>192</v>
      </c>
      <c r="E59" s="14" t="s">
        <v>25</v>
      </c>
      <c r="F59" s="36" t="s">
        <v>193</v>
      </c>
      <c r="G59" s="16" t="s">
        <v>13</v>
      </c>
    </row>
    <row r="60" ht="34.5" customHeight="1">
      <c r="A60" s="10" t="s">
        <v>119</v>
      </c>
      <c r="B60" s="11" t="s">
        <v>194</v>
      </c>
      <c r="C60" s="12" t="s">
        <v>195</v>
      </c>
      <c r="D60" s="13" t="s">
        <v>196</v>
      </c>
      <c r="E60" s="14" t="s">
        <v>11</v>
      </c>
      <c r="F60" s="40" t="s">
        <v>197</v>
      </c>
      <c r="G60" s="16" t="s">
        <v>13</v>
      </c>
    </row>
    <row r="61" ht="34.5" customHeight="1">
      <c r="A61" s="10" t="s">
        <v>119</v>
      </c>
      <c r="B61" s="11" t="s">
        <v>194</v>
      </c>
      <c r="C61" s="12" t="s">
        <v>198</v>
      </c>
      <c r="D61" s="13" t="s">
        <v>199</v>
      </c>
      <c r="E61" s="14" t="s">
        <v>200</v>
      </c>
      <c r="F61" s="36" t="s">
        <v>201</v>
      </c>
      <c r="G61" s="16" t="s">
        <v>13</v>
      </c>
    </row>
    <row r="62" ht="34.5" customHeight="1">
      <c r="A62" s="10" t="s">
        <v>119</v>
      </c>
      <c r="B62" s="11" t="s">
        <v>194</v>
      </c>
      <c r="C62" s="12" t="s">
        <v>202</v>
      </c>
      <c r="D62" s="13" t="s">
        <v>203</v>
      </c>
      <c r="E62" s="14" t="s">
        <v>11</v>
      </c>
      <c r="F62" s="40" t="s">
        <v>204</v>
      </c>
      <c r="G62" s="16" t="s">
        <v>47</v>
      </c>
    </row>
    <row r="63" ht="34.5" customHeight="1">
      <c r="A63" s="10" t="s">
        <v>119</v>
      </c>
      <c r="B63" s="11" t="s">
        <v>194</v>
      </c>
      <c r="C63" s="12" t="s">
        <v>205</v>
      </c>
      <c r="D63" s="13" t="s">
        <v>206</v>
      </c>
      <c r="E63" s="14" t="s">
        <v>11</v>
      </c>
      <c r="F63" s="40" t="s">
        <v>207</v>
      </c>
      <c r="G63" s="16" t="s">
        <v>13</v>
      </c>
    </row>
    <row r="64" ht="34.5" customHeight="1">
      <c r="A64" s="10" t="s">
        <v>119</v>
      </c>
      <c r="B64" s="11" t="s">
        <v>208</v>
      </c>
      <c r="C64" s="12" t="s">
        <v>209</v>
      </c>
      <c r="D64" s="13" t="s">
        <v>210</v>
      </c>
      <c r="E64" s="14" t="s">
        <v>11</v>
      </c>
      <c r="F64" s="36" t="s">
        <v>211</v>
      </c>
      <c r="G64" s="16" t="s">
        <v>47</v>
      </c>
    </row>
    <row r="65" ht="34.5" customHeight="1">
      <c r="A65" s="10" t="s">
        <v>119</v>
      </c>
      <c r="B65" s="11" t="s">
        <v>208</v>
      </c>
      <c r="C65" s="12" t="s">
        <v>212</v>
      </c>
      <c r="D65" s="13" t="s">
        <v>210</v>
      </c>
      <c r="E65" s="14" t="s">
        <v>25</v>
      </c>
      <c r="G65" s="16" t="s">
        <v>47</v>
      </c>
    </row>
    <row r="66" ht="34.5" customHeight="1">
      <c r="A66" s="10" t="s">
        <v>119</v>
      </c>
      <c r="B66" s="11" t="s">
        <v>208</v>
      </c>
      <c r="C66" s="12" t="s">
        <v>213</v>
      </c>
      <c r="D66" s="13" t="s">
        <v>214</v>
      </c>
      <c r="E66" s="14" t="s">
        <v>11</v>
      </c>
      <c r="F66" s="40" t="s">
        <v>215</v>
      </c>
      <c r="G66" s="16" t="s">
        <v>47</v>
      </c>
    </row>
    <row r="67" ht="34.5" customHeight="1">
      <c r="A67" s="10" t="s">
        <v>119</v>
      </c>
      <c r="B67" s="11" t="s">
        <v>216</v>
      </c>
      <c r="C67" s="12" t="s">
        <v>217</v>
      </c>
      <c r="D67" s="13" t="s">
        <v>218</v>
      </c>
      <c r="E67" s="14" t="s">
        <v>11</v>
      </c>
      <c r="F67" s="40" t="s">
        <v>219</v>
      </c>
      <c r="G67" s="16" t="s">
        <v>47</v>
      </c>
    </row>
    <row r="68" ht="34.5" customHeight="1">
      <c r="A68" s="10" t="s">
        <v>119</v>
      </c>
      <c r="B68" s="11" t="s">
        <v>220</v>
      </c>
      <c r="C68" s="12" t="s">
        <v>221</v>
      </c>
      <c r="D68" s="13" t="s">
        <v>222</v>
      </c>
      <c r="E68" s="14" t="s">
        <v>11</v>
      </c>
      <c r="F68" s="40" t="s">
        <v>223</v>
      </c>
      <c r="G68" s="16" t="s">
        <v>13</v>
      </c>
    </row>
    <row r="69" ht="34.5" customHeight="1">
      <c r="A69" s="10" t="s">
        <v>119</v>
      </c>
      <c r="B69" s="11" t="s">
        <v>224</v>
      </c>
      <c r="C69" s="12" t="s">
        <v>225</v>
      </c>
      <c r="D69" s="13" t="s">
        <v>226</v>
      </c>
      <c r="E69" s="14" t="s">
        <v>11</v>
      </c>
      <c r="F69" s="36" t="s">
        <v>227</v>
      </c>
      <c r="G69" s="16" t="s">
        <v>13</v>
      </c>
    </row>
    <row r="70" ht="104.25" customHeight="1">
      <c r="A70" s="10" t="s">
        <v>119</v>
      </c>
      <c r="B70" s="11" t="s">
        <v>228</v>
      </c>
      <c r="C70" s="42" t="s">
        <v>229</v>
      </c>
      <c r="D70" s="13" t="s">
        <v>230</v>
      </c>
      <c r="E70" s="14" t="s">
        <v>11</v>
      </c>
      <c r="F70" s="36" t="s">
        <v>231</v>
      </c>
      <c r="G70" s="16" t="s">
        <v>47</v>
      </c>
    </row>
    <row r="71" ht="44.25" customHeight="1">
      <c r="A71" s="43" t="s">
        <v>119</v>
      </c>
      <c r="B71" s="44" t="s">
        <v>232</v>
      </c>
      <c r="C71" s="45" t="s">
        <v>233</v>
      </c>
      <c r="D71" s="46" t="s">
        <v>234</v>
      </c>
      <c r="E71" s="47" t="s">
        <v>25</v>
      </c>
      <c r="F71" s="48" t="s">
        <v>235</v>
      </c>
      <c r="G71" s="49" t="s">
        <v>236</v>
      </c>
    </row>
    <row r="72" ht="44.25" customHeight="1">
      <c r="A72" s="43" t="s">
        <v>119</v>
      </c>
      <c r="B72" s="44" t="s">
        <v>232</v>
      </c>
      <c r="C72" s="45" t="s">
        <v>237</v>
      </c>
      <c r="D72" s="46" t="s">
        <v>234</v>
      </c>
      <c r="E72" s="47" t="s">
        <v>11</v>
      </c>
      <c r="G72" s="49" t="s">
        <v>13</v>
      </c>
    </row>
    <row r="73" ht="46.5" customHeight="1">
      <c r="A73" s="10" t="s">
        <v>119</v>
      </c>
      <c r="B73" s="11" t="s">
        <v>238</v>
      </c>
      <c r="C73" s="12" t="s">
        <v>239</v>
      </c>
      <c r="D73" s="13" t="s">
        <v>240</v>
      </c>
      <c r="E73" s="14" t="s">
        <v>11</v>
      </c>
      <c r="F73" s="15" t="s">
        <v>241</v>
      </c>
      <c r="G73" s="16" t="s">
        <v>13</v>
      </c>
    </row>
    <row r="74" ht="46.5" customHeight="1">
      <c r="A74" s="10" t="s">
        <v>119</v>
      </c>
      <c r="B74" s="11" t="s">
        <v>238</v>
      </c>
      <c r="C74" s="12" t="s">
        <v>242</v>
      </c>
      <c r="D74" s="13" t="s">
        <v>243</v>
      </c>
      <c r="E74" s="14" t="s">
        <v>25</v>
      </c>
      <c r="F74" s="15" t="s">
        <v>244</v>
      </c>
      <c r="G74" s="16" t="s">
        <v>13</v>
      </c>
    </row>
    <row r="75" ht="46.5" customHeight="1">
      <c r="A75" s="10" t="s">
        <v>119</v>
      </c>
      <c r="B75" s="11" t="s">
        <v>238</v>
      </c>
      <c r="C75" s="12" t="s">
        <v>245</v>
      </c>
      <c r="D75" s="13" t="s">
        <v>246</v>
      </c>
      <c r="E75" s="14" t="s">
        <v>11</v>
      </c>
      <c r="F75" s="15" t="s">
        <v>247</v>
      </c>
      <c r="G75" s="16" t="s">
        <v>13</v>
      </c>
    </row>
    <row r="76" ht="46.5" customHeight="1">
      <c r="A76" s="10" t="s">
        <v>119</v>
      </c>
      <c r="B76" s="11" t="s">
        <v>238</v>
      </c>
      <c r="C76" s="12" t="s">
        <v>248</v>
      </c>
      <c r="D76" s="13" t="s">
        <v>249</v>
      </c>
      <c r="E76" s="14" t="s">
        <v>11</v>
      </c>
      <c r="F76" s="15" t="s">
        <v>250</v>
      </c>
      <c r="G76" s="16" t="s">
        <v>13</v>
      </c>
    </row>
    <row r="77" ht="74.25" customHeight="1">
      <c r="A77" s="10" t="s">
        <v>119</v>
      </c>
      <c r="B77" s="11" t="s">
        <v>238</v>
      </c>
      <c r="C77" s="12" t="s">
        <v>251</v>
      </c>
      <c r="D77" s="13" t="s">
        <v>252</v>
      </c>
      <c r="E77" s="50" t="s">
        <v>253</v>
      </c>
      <c r="F77" s="15" t="s">
        <v>254</v>
      </c>
      <c r="G77" s="16" t="s">
        <v>47</v>
      </c>
    </row>
    <row r="78" ht="150.75" customHeight="1">
      <c r="A78" s="10" t="s">
        <v>119</v>
      </c>
      <c r="B78" s="11" t="s">
        <v>255</v>
      </c>
      <c r="C78" s="12" t="s">
        <v>256</v>
      </c>
      <c r="D78" s="13" t="s">
        <v>257</v>
      </c>
      <c r="E78" s="51" t="s">
        <v>11</v>
      </c>
      <c r="F78" s="15" t="s">
        <v>258</v>
      </c>
      <c r="G78" s="16" t="s">
        <v>47</v>
      </c>
    </row>
    <row r="79" ht="66.0" customHeight="1">
      <c r="A79" s="10" t="s">
        <v>119</v>
      </c>
      <c r="B79" s="11" t="s">
        <v>259</v>
      </c>
      <c r="C79" s="12" t="s">
        <v>260</v>
      </c>
      <c r="D79" s="13" t="s">
        <v>261</v>
      </c>
      <c r="E79" s="51" t="s">
        <v>11</v>
      </c>
      <c r="F79" s="15" t="s">
        <v>262</v>
      </c>
      <c r="G79" s="16" t="s">
        <v>13</v>
      </c>
    </row>
    <row r="80" ht="66.0" customHeight="1">
      <c r="A80" s="10" t="s">
        <v>119</v>
      </c>
      <c r="B80" s="11" t="s">
        <v>263</v>
      </c>
      <c r="C80" s="12" t="s">
        <v>264</v>
      </c>
      <c r="D80" s="13" t="s">
        <v>265</v>
      </c>
      <c r="E80" s="51" t="s">
        <v>11</v>
      </c>
      <c r="F80" s="39" t="s">
        <v>266</v>
      </c>
      <c r="G80" s="16" t="s">
        <v>13</v>
      </c>
    </row>
    <row r="81" ht="66.0" customHeight="1">
      <c r="A81" s="10" t="s">
        <v>119</v>
      </c>
      <c r="B81" s="11" t="s">
        <v>263</v>
      </c>
      <c r="C81" s="12" t="s">
        <v>267</v>
      </c>
      <c r="D81" s="13" t="s">
        <v>265</v>
      </c>
      <c r="E81" s="51" t="s">
        <v>25</v>
      </c>
      <c r="F81" s="41" t="s">
        <v>268</v>
      </c>
      <c r="G81" s="16" t="s">
        <v>13</v>
      </c>
    </row>
    <row r="82" ht="66.0" customHeight="1">
      <c r="A82" s="10" t="s">
        <v>119</v>
      </c>
      <c r="B82" s="11" t="s">
        <v>269</v>
      </c>
      <c r="C82" s="12" t="s">
        <v>267</v>
      </c>
      <c r="D82" s="13" t="s">
        <v>270</v>
      </c>
      <c r="E82" s="51" t="s">
        <v>25</v>
      </c>
      <c r="F82" s="41" t="s">
        <v>271</v>
      </c>
      <c r="G82" s="16" t="s">
        <v>13</v>
      </c>
    </row>
    <row r="83" ht="22.5" customHeight="1">
      <c r="A83" s="10" t="s">
        <v>119</v>
      </c>
      <c r="B83" s="11" t="s">
        <v>272</v>
      </c>
      <c r="C83" s="12" t="s">
        <v>273</v>
      </c>
      <c r="D83" s="13" t="s">
        <v>274</v>
      </c>
      <c r="E83" s="14" t="s">
        <v>25</v>
      </c>
      <c r="F83" s="15" t="s">
        <v>275</v>
      </c>
      <c r="G83" s="16" t="s">
        <v>13</v>
      </c>
    </row>
    <row r="84" ht="22.5" customHeight="1">
      <c r="A84" s="10" t="s">
        <v>119</v>
      </c>
      <c r="B84" s="11" t="s">
        <v>276</v>
      </c>
      <c r="C84" s="12" t="s">
        <v>277</v>
      </c>
      <c r="D84" s="13" t="s">
        <v>274</v>
      </c>
      <c r="E84" s="14" t="s">
        <v>25</v>
      </c>
      <c r="F84" s="15" t="s">
        <v>278</v>
      </c>
      <c r="G84" s="16" t="s">
        <v>13</v>
      </c>
    </row>
    <row r="85" ht="22.5" customHeight="1">
      <c r="A85" s="10" t="s">
        <v>119</v>
      </c>
      <c r="B85" s="11" t="s">
        <v>276</v>
      </c>
      <c r="C85" s="12" t="s">
        <v>212</v>
      </c>
      <c r="D85" s="13" t="s">
        <v>274</v>
      </c>
      <c r="E85" s="14" t="s">
        <v>11</v>
      </c>
      <c r="F85" s="15" t="s">
        <v>279</v>
      </c>
      <c r="G85" s="16" t="s">
        <v>13</v>
      </c>
    </row>
    <row r="86" ht="22.5" customHeight="1">
      <c r="A86" s="10" t="s">
        <v>119</v>
      </c>
      <c r="B86" s="11" t="s">
        <v>276</v>
      </c>
      <c r="C86" s="12" t="s">
        <v>280</v>
      </c>
      <c r="D86" s="13" t="s">
        <v>274</v>
      </c>
      <c r="E86" s="14" t="s">
        <v>11</v>
      </c>
      <c r="F86" s="15" t="s">
        <v>281</v>
      </c>
      <c r="G86" s="16" t="s">
        <v>13</v>
      </c>
    </row>
    <row r="87" ht="22.5" customHeight="1">
      <c r="A87" s="10" t="s">
        <v>119</v>
      </c>
      <c r="B87" s="11" t="s">
        <v>282</v>
      </c>
      <c r="C87" s="12" t="s">
        <v>283</v>
      </c>
      <c r="D87" s="52" t="s">
        <v>284</v>
      </c>
      <c r="E87" s="14" t="s">
        <v>11</v>
      </c>
      <c r="F87" s="15" t="s">
        <v>285</v>
      </c>
      <c r="G87" s="16" t="s">
        <v>47</v>
      </c>
    </row>
    <row r="88" ht="22.5" customHeight="1">
      <c r="A88" s="10" t="s">
        <v>119</v>
      </c>
      <c r="B88" s="11" t="s">
        <v>282</v>
      </c>
      <c r="C88" s="12" t="s">
        <v>283</v>
      </c>
      <c r="D88" s="52" t="s">
        <v>286</v>
      </c>
      <c r="E88" s="14" t="s">
        <v>25</v>
      </c>
      <c r="F88" s="15" t="s">
        <v>287</v>
      </c>
      <c r="G88" s="16" t="s">
        <v>47</v>
      </c>
    </row>
    <row r="89" ht="22.5" customHeight="1">
      <c r="A89" s="10" t="s">
        <v>119</v>
      </c>
      <c r="B89" s="11" t="s">
        <v>282</v>
      </c>
      <c r="C89" s="12" t="s">
        <v>283</v>
      </c>
      <c r="D89" s="52" t="s">
        <v>288</v>
      </c>
      <c r="E89" s="14" t="s">
        <v>11</v>
      </c>
      <c r="F89" s="15" t="s">
        <v>289</v>
      </c>
      <c r="G89" s="16" t="s">
        <v>47</v>
      </c>
    </row>
    <row r="90" ht="22.5" customHeight="1">
      <c r="A90" s="10" t="s">
        <v>119</v>
      </c>
      <c r="B90" s="11" t="s">
        <v>282</v>
      </c>
      <c r="C90" s="12" t="s">
        <v>290</v>
      </c>
      <c r="D90" s="52" t="s">
        <v>291</v>
      </c>
      <c r="E90" s="14" t="s">
        <v>11</v>
      </c>
      <c r="F90" s="15" t="s">
        <v>292</v>
      </c>
      <c r="G90" s="16" t="s">
        <v>13</v>
      </c>
    </row>
    <row r="91" ht="22.5" customHeight="1">
      <c r="A91" s="10" t="s">
        <v>119</v>
      </c>
      <c r="B91" s="11" t="s">
        <v>293</v>
      </c>
      <c r="C91" s="12" t="s">
        <v>294</v>
      </c>
      <c r="D91" s="13" t="s">
        <v>295</v>
      </c>
      <c r="E91" s="14" t="s">
        <v>11</v>
      </c>
      <c r="F91" s="15" t="s">
        <v>296</v>
      </c>
      <c r="G91" s="16" t="s">
        <v>13</v>
      </c>
    </row>
    <row r="92" ht="22.5" customHeight="1">
      <c r="A92" s="10" t="s">
        <v>119</v>
      </c>
      <c r="B92" s="11" t="s">
        <v>293</v>
      </c>
      <c r="C92" s="12" t="s">
        <v>209</v>
      </c>
      <c r="D92" s="13" t="s">
        <v>297</v>
      </c>
      <c r="E92" s="14" t="s">
        <v>11</v>
      </c>
      <c r="F92" s="15" t="s">
        <v>298</v>
      </c>
      <c r="G92" s="16" t="s">
        <v>236</v>
      </c>
    </row>
    <row r="93" ht="57.75" customHeight="1">
      <c r="A93" s="10" t="s">
        <v>119</v>
      </c>
      <c r="B93" s="11" t="s">
        <v>293</v>
      </c>
      <c r="C93" s="12" t="s">
        <v>299</v>
      </c>
      <c r="D93" s="13" t="s">
        <v>300</v>
      </c>
      <c r="E93" s="14" t="s">
        <v>301</v>
      </c>
      <c r="F93" s="15" t="s">
        <v>302</v>
      </c>
      <c r="G93" s="16" t="s">
        <v>13</v>
      </c>
    </row>
    <row r="94" ht="57.75" customHeight="1">
      <c r="A94" s="10" t="s">
        <v>119</v>
      </c>
      <c r="B94" s="11" t="s">
        <v>293</v>
      </c>
      <c r="C94" s="12" t="s">
        <v>303</v>
      </c>
      <c r="D94" s="13" t="s">
        <v>304</v>
      </c>
      <c r="E94" s="14" t="s">
        <v>11</v>
      </c>
      <c r="F94" s="15" t="s">
        <v>305</v>
      </c>
      <c r="G94" s="16" t="s">
        <v>47</v>
      </c>
    </row>
    <row r="95" ht="57.75" customHeight="1">
      <c r="A95" s="10" t="s">
        <v>119</v>
      </c>
      <c r="B95" s="11" t="s">
        <v>306</v>
      </c>
      <c r="C95" s="12" t="s">
        <v>307</v>
      </c>
      <c r="D95" s="13" t="s">
        <v>308</v>
      </c>
      <c r="E95" s="14" t="s">
        <v>25</v>
      </c>
      <c r="F95" s="15" t="s">
        <v>309</v>
      </c>
      <c r="G95" s="16" t="s">
        <v>13</v>
      </c>
    </row>
    <row r="96" ht="57.75" customHeight="1">
      <c r="A96" s="10" t="s">
        <v>119</v>
      </c>
      <c r="B96" s="11" t="s">
        <v>310</v>
      </c>
      <c r="C96" s="12" t="s">
        <v>311</v>
      </c>
      <c r="D96" s="13" t="s">
        <v>312</v>
      </c>
      <c r="E96" s="14" t="s">
        <v>25</v>
      </c>
      <c r="F96" s="15" t="s">
        <v>313</v>
      </c>
      <c r="G96" s="16" t="s">
        <v>13</v>
      </c>
    </row>
    <row r="97" ht="87.0" customHeight="1">
      <c r="A97" s="10" t="s">
        <v>119</v>
      </c>
      <c r="B97" s="11" t="s">
        <v>310</v>
      </c>
      <c r="C97" s="12" t="s">
        <v>314</v>
      </c>
      <c r="D97" s="13" t="s">
        <v>315</v>
      </c>
      <c r="E97" s="14" t="s">
        <v>11</v>
      </c>
      <c r="F97" s="15" t="s">
        <v>316</v>
      </c>
      <c r="G97" s="16" t="s">
        <v>13</v>
      </c>
    </row>
    <row r="98" ht="87.0" customHeight="1">
      <c r="A98" s="10" t="s">
        <v>119</v>
      </c>
      <c r="B98" s="11" t="s">
        <v>310</v>
      </c>
      <c r="C98" s="12" t="s">
        <v>317</v>
      </c>
      <c r="D98" s="13" t="s">
        <v>318</v>
      </c>
      <c r="E98" s="14" t="s">
        <v>25</v>
      </c>
      <c r="F98" s="15" t="s">
        <v>319</v>
      </c>
      <c r="G98" s="16" t="s">
        <v>13</v>
      </c>
    </row>
    <row r="99" ht="40.5" customHeight="1">
      <c r="A99" s="10" t="s">
        <v>119</v>
      </c>
      <c r="B99" s="11" t="s">
        <v>310</v>
      </c>
      <c r="C99" s="12" t="s">
        <v>320</v>
      </c>
      <c r="D99" s="13" t="s">
        <v>321</v>
      </c>
      <c r="E99" s="14" t="s">
        <v>25</v>
      </c>
      <c r="F99" s="15" t="s">
        <v>322</v>
      </c>
      <c r="G99" s="16" t="s">
        <v>13</v>
      </c>
    </row>
    <row r="100" ht="40.5" customHeight="1">
      <c r="A100" s="10" t="s">
        <v>119</v>
      </c>
      <c r="B100" s="11" t="s">
        <v>310</v>
      </c>
      <c r="C100" s="12" t="s">
        <v>323</v>
      </c>
      <c r="D100" s="13" t="s">
        <v>324</v>
      </c>
      <c r="E100" s="14" t="s">
        <v>325</v>
      </c>
      <c r="F100" s="15" t="s">
        <v>326</v>
      </c>
      <c r="G100" s="16" t="s">
        <v>47</v>
      </c>
    </row>
    <row r="101" ht="63.0" customHeight="1">
      <c r="A101" s="10" t="s">
        <v>119</v>
      </c>
      <c r="B101" s="11" t="s">
        <v>327</v>
      </c>
      <c r="C101" s="12" t="s">
        <v>328</v>
      </c>
      <c r="D101" s="13" t="s">
        <v>329</v>
      </c>
      <c r="E101" s="14" t="s">
        <v>11</v>
      </c>
      <c r="F101" s="15" t="s">
        <v>330</v>
      </c>
      <c r="G101" s="16" t="s">
        <v>13</v>
      </c>
    </row>
    <row r="102" ht="63.0" customHeight="1">
      <c r="A102" s="10" t="s">
        <v>119</v>
      </c>
      <c r="B102" s="11" t="s">
        <v>331</v>
      </c>
      <c r="C102" s="12" t="s">
        <v>332</v>
      </c>
      <c r="D102" s="13" t="s">
        <v>333</v>
      </c>
      <c r="E102" s="14" t="s">
        <v>11</v>
      </c>
      <c r="F102" s="36" t="s">
        <v>334</v>
      </c>
      <c r="G102" s="16" t="s">
        <v>47</v>
      </c>
    </row>
    <row r="103" ht="63.0" customHeight="1">
      <c r="A103" s="10" t="s">
        <v>119</v>
      </c>
      <c r="B103" s="11" t="s">
        <v>335</v>
      </c>
      <c r="C103" s="12" t="s">
        <v>294</v>
      </c>
      <c r="D103" s="27" t="s">
        <v>336</v>
      </c>
      <c r="E103" s="14" t="s">
        <v>11</v>
      </c>
      <c r="F103" s="36" t="s">
        <v>337</v>
      </c>
      <c r="G103" s="16" t="s">
        <v>13</v>
      </c>
    </row>
    <row r="104" ht="27.0" customHeight="1">
      <c r="A104" s="10" t="s">
        <v>119</v>
      </c>
      <c r="B104" s="11" t="s">
        <v>335</v>
      </c>
      <c r="C104" s="42" t="s">
        <v>338</v>
      </c>
      <c r="D104" s="27" t="s">
        <v>339</v>
      </c>
      <c r="E104" s="14" t="s">
        <v>25</v>
      </c>
      <c r="F104" s="40" t="s">
        <v>340</v>
      </c>
      <c r="G104" s="16" t="s">
        <v>13</v>
      </c>
    </row>
    <row r="105" ht="27.0" customHeight="1">
      <c r="A105" s="10" t="s">
        <v>119</v>
      </c>
      <c r="B105" s="11" t="s">
        <v>335</v>
      </c>
      <c r="C105" s="42" t="s">
        <v>338</v>
      </c>
      <c r="D105" s="27" t="s">
        <v>341</v>
      </c>
      <c r="E105" s="14" t="s">
        <v>25</v>
      </c>
      <c r="F105" s="40" t="s">
        <v>342</v>
      </c>
      <c r="G105" s="16" t="s">
        <v>13</v>
      </c>
    </row>
    <row r="106" ht="27.0" customHeight="1">
      <c r="A106" s="10" t="s">
        <v>119</v>
      </c>
      <c r="B106" s="11" t="s">
        <v>335</v>
      </c>
      <c r="C106" s="42" t="s">
        <v>339</v>
      </c>
      <c r="D106" s="27" t="s">
        <v>343</v>
      </c>
      <c r="E106" s="14" t="s">
        <v>25</v>
      </c>
      <c r="G106" s="16" t="s">
        <v>13</v>
      </c>
    </row>
    <row r="107">
      <c r="A107" s="10" t="s">
        <v>119</v>
      </c>
      <c r="B107" s="11" t="s">
        <v>335</v>
      </c>
      <c r="C107" s="42" t="s">
        <v>344</v>
      </c>
      <c r="D107" s="13" t="s">
        <v>345</v>
      </c>
      <c r="E107" s="14" t="s">
        <v>11</v>
      </c>
      <c r="F107" s="15" t="s">
        <v>346</v>
      </c>
      <c r="G107" s="16" t="s">
        <v>13</v>
      </c>
    </row>
    <row r="108">
      <c r="A108" s="10" t="s">
        <v>119</v>
      </c>
      <c r="B108" s="11" t="s">
        <v>335</v>
      </c>
      <c r="C108" s="42" t="s">
        <v>347</v>
      </c>
      <c r="D108" s="13" t="s">
        <v>348</v>
      </c>
      <c r="E108" s="14" t="s">
        <v>11</v>
      </c>
      <c r="F108" s="15" t="s">
        <v>349</v>
      </c>
      <c r="G108" s="16" t="s">
        <v>13</v>
      </c>
    </row>
    <row r="109">
      <c r="A109" s="10" t="s">
        <v>119</v>
      </c>
      <c r="B109" s="11" t="s">
        <v>335</v>
      </c>
      <c r="C109" s="42" t="s">
        <v>350</v>
      </c>
      <c r="D109" s="13" t="s">
        <v>345</v>
      </c>
      <c r="E109" s="14" t="s">
        <v>25</v>
      </c>
      <c r="F109" s="15" t="s">
        <v>351</v>
      </c>
      <c r="G109" s="16" t="s">
        <v>13</v>
      </c>
    </row>
    <row r="110">
      <c r="A110" s="10" t="s">
        <v>119</v>
      </c>
      <c r="B110" s="11" t="s">
        <v>335</v>
      </c>
      <c r="C110" s="42" t="s">
        <v>352</v>
      </c>
      <c r="D110" s="13" t="s">
        <v>348</v>
      </c>
      <c r="E110" s="14" t="s">
        <v>25</v>
      </c>
      <c r="F110" s="15" t="s">
        <v>353</v>
      </c>
      <c r="G110" s="16" t="s">
        <v>13</v>
      </c>
    </row>
    <row r="111" ht="51.75" customHeight="1">
      <c r="A111" s="43" t="s">
        <v>119</v>
      </c>
      <c r="B111" s="44" t="s">
        <v>335</v>
      </c>
      <c r="C111" s="45" t="s">
        <v>354</v>
      </c>
      <c r="D111" s="13" t="s">
        <v>345</v>
      </c>
      <c r="E111" s="47" t="s">
        <v>11</v>
      </c>
      <c r="F111" s="53" t="s">
        <v>355</v>
      </c>
      <c r="G111" s="49" t="s">
        <v>13</v>
      </c>
    </row>
    <row r="112" ht="67.5" customHeight="1">
      <c r="A112" s="43" t="s">
        <v>119</v>
      </c>
      <c r="B112" s="44" t="s">
        <v>335</v>
      </c>
      <c r="C112" s="45" t="s">
        <v>356</v>
      </c>
      <c r="D112" s="13" t="s">
        <v>357</v>
      </c>
      <c r="E112" s="47" t="s">
        <v>11</v>
      </c>
      <c r="F112" s="53" t="s">
        <v>358</v>
      </c>
      <c r="G112" s="49" t="s">
        <v>47</v>
      </c>
    </row>
    <row r="113" ht="67.5" customHeight="1">
      <c r="A113" s="43" t="s">
        <v>119</v>
      </c>
      <c r="B113" s="44" t="s">
        <v>359</v>
      </c>
      <c r="C113" s="54" t="s">
        <v>360</v>
      </c>
      <c r="D113" s="27" t="s">
        <v>361</v>
      </c>
      <c r="E113" s="47" t="s">
        <v>25</v>
      </c>
      <c r="F113" s="53" t="s">
        <v>362</v>
      </c>
      <c r="G113" s="49" t="s">
        <v>13</v>
      </c>
    </row>
    <row r="114" ht="46.5" customHeight="1">
      <c r="A114" s="43" t="s">
        <v>119</v>
      </c>
      <c r="B114" s="44" t="s">
        <v>359</v>
      </c>
      <c r="C114" s="45" t="s">
        <v>294</v>
      </c>
      <c r="D114" s="13" t="s">
        <v>363</v>
      </c>
      <c r="E114" s="47" t="s">
        <v>11</v>
      </c>
      <c r="F114" s="53" t="s">
        <v>364</v>
      </c>
      <c r="G114" s="49" t="s">
        <v>13</v>
      </c>
    </row>
    <row r="115" ht="46.5" customHeight="1">
      <c r="A115" s="43" t="s">
        <v>119</v>
      </c>
      <c r="B115" s="44" t="s">
        <v>359</v>
      </c>
      <c r="C115" s="45" t="s">
        <v>365</v>
      </c>
      <c r="D115" s="13" t="s">
        <v>366</v>
      </c>
      <c r="E115" s="47" t="s">
        <v>367</v>
      </c>
      <c r="F115" s="53" t="s">
        <v>368</v>
      </c>
      <c r="G115" s="49" t="s">
        <v>13</v>
      </c>
    </row>
    <row r="116" ht="46.5" customHeight="1">
      <c r="A116" s="43" t="s">
        <v>119</v>
      </c>
      <c r="B116" s="44" t="s">
        <v>359</v>
      </c>
      <c r="C116" s="45" t="s">
        <v>369</v>
      </c>
      <c r="D116" s="13" t="s">
        <v>370</v>
      </c>
      <c r="E116" s="47" t="s">
        <v>11</v>
      </c>
      <c r="F116" s="53" t="s">
        <v>371</v>
      </c>
      <c r="G116" s="49" t="s">
        <v>13</v>
      </c>
    </row>
    <row r="117" ht="46.5" customHeight="1">
      <c r="A117" s="43" t="s">
        <v>119</v>
      </c>
      <c r="B117" s="44" t="s">
        <v>359</v>
      </c>
      <c r="C117" s="45" t="s">
        <v>372</v>
      </c>
      <c r="D117" s="13" t="s">
        <v>373</v>
      </c>
      <c r="E117" s="47" t="s">
        <v>25</v>
      </c>
      <c r="F117" s="53" t="s">
        <v>374</v>
      </c>
      <c r="G117" s="49" t="s">
        <v>13</v>
      </c>
    </row>
    <row r="118" ht="46.5" customHeight="1">
      <c r="A118" s="43" t="s">
        <v>119</v>
      </c>
      <c r="B118" s="44" t="s">
        <v>375</v>
      </c>
      <c r="C118" s="45" t="s">
        <v>376</v>
      </c>
      <c r="D118" s="55" t="s">
        <v>360</v>
      </c>
      <c r="E118" s="47" t="s">
        <v>25</v>
      </c>
      <c r="F118" s="53" t="s">
        <v>377</v>
      </c>
      <c r="G118" s="49" t="s">
        <v>13</v>
      </c>
    </row>
    <row r="119" ht="46.5" customHeight="1">
      <c r="A119" s="43" t="s">
        <v>119</v>
      </c>
      <c r="B119" s="44" t="s">
        <v>375</v>
      </c>
      <c r="C119" s="56" t="s">
        <v>378</v>
      </c>
      <c r="D119" s="55" t="s">
        <v>379</v>
      </c>
      <c r="E119" s="47" t="s">
        <v>380</v>
      </c>
      <c r="F119" s="53" t="s">
        <v>381</v>
      </c>
      <c r="G119" s="49" t="s">
        <v>47</v>
      </c>
    </row>
    <row r="120" ht="59.25" customHeight="1">
      <c r="A120" s="10" t="s">
        <v>119</v>
      </c>
      <c r="B120" s="11" t="s">
        <v>359</v>
      </c>
      <c r="C120" s="12" t="s">
        <v>382</v>
      </c>
      <c r="D120" s="13" t="s">
        <v>383</v>
      </c>
      <c r="E120" s="14" t="s">
        <v>11</v>
      </c>
      <c r="F120" s="15" t="s">
        <v>384</v>
      </c>
      <c r="G120" s="16" t="s">
        <v>13</v>
      </c>
    </row>
    <row r="121" ht="63.75" customHeight="1">
      <c r="A121" s="10" t="s">
        <v>119</v>
      </c>
      <c r="B121" s="11" t="s">
        <v>359</v>
      </c>
      <c r="C121" s="12" t="s">
        <v>385</v>
      </c>
      <c r="D121" s="13" t="s">
        <v>386</v>
      </c>
      <c r="E121" s="14" t="s">
        <v>11</v>
      </c>
      <c r="F121" s="15" t="s">
        <v>387</v>
      </c>
      <c r="G121" s="16" t="s">
        <v>13</v>
      </c>
    </row>
    <row r="122" ht="73.5" customHeight="1">
      <c r="A122" s="10" t="s">
        <v>119</v>
      </c>
      <c r="B122" s="11" t="s">
        <v>388</v>
      </c>
      <c r="C122" s="37" t="s">
        <v>389</v>
      </c>
      <c r="D122" s="13" t="s">
        <v>390</v>
      </c>
      <c r="E122" s="14" t="s">
        <v>391</v>
      </c>
      <c r="F122" s="15" t="s">
        <v>392</v>
      </c>
      <c r="G122" s="16" t="s">
        <v>13</v>
      </c>
    </row>
    <row r="123" ht="48.0" customHeight="1">
      <c r="A123" s="10" t="s">
        <v>119</v>
      </c>
      <c r="B123" s="11" t="s">
        <v>388</v>
      </c>
      <c r="C123" s="57" t="s">
        <v>393</v>
      </c>
      <c r="D123" s="13" t="s">
        <v>394</v>
      </c>
      <c r="E123" s="14" t="s">
        <v>11</v>
      </c>
      <c r="F123" s="15" t="s">
        <v>395</v>
      </c>
      <c r="G123" s="16" t="s">
        <v>13</v>
      </c>
    </row>
    <row r="124" ht="36.75" customHeight="1">
      <c r="A124" s="58" t="s">
        <v>396</v>
      </c>
    </row>
    <row r="125" ht="34.5" customHeight="1">
      <c r="A125" s="10" t="s">
        <v>397</v>
      </c>
      <c r="B125" s="11" t="s">
        <v>388</v>
      </c>
      <c r="C125" s="57" t="s">
        <v>398</v>
      </c>
      <c r="D125" s="13" t="s">
        <v>399</v>
      </c>
      <c r="E125" s="14" t="s">
        <v>11</v>
      </c>
      <c r="F125" s="15" t="s">
        <v>400</v>
      </c>
      <c r="G125" s="16" t="s">
        <v>236</v>
      </c>
    </row>
    <row r="126" ht="24.0" customHeight="1">
      <c r="A126" s="10" t="s">
        <v>396</v>
      </c>
      <c r="B126" s="11" t="s">
        <v>388</v>
      </c>
      <c r="C126" s="57" t="s">
        <v>401</v>
      </c>
      <c r="D126" s="13" t="s">
        <v>399</v>
      </c>
      <c r="E126" s="14" t="s">
        <v>25</v>
      </c>
      <c r="F126" s="15" t="s">
        <v>402</v>
      </c>
      <c r="G126" s="16" t="s">
        <v>236</v>
      </c>
    </row>
    <row r="127" ht="24.0" customHeight="1">
      <c r="A127" s="10" t="s">
        <v>396</v>
      </c>
      <c r="B127" s="11" t="s">
        <v>403</v>
      </c>
      <c r="C127" s="12" t="s">
        <v>404</v>
      </c>
      <c r="D127" s="13" t="s">
        <v>405</v>
      </c>
      <c r="E127" s="14" t="s">
        <v>25</v>
      </c>
      <c r="F127" s="15" t="s">
        <v>406</v>
      </c>
      <c r="G127" s="16" t="s">
        <v>47</v>
      </c>
    </row>
    <row r="128" ht="24.0" customHeight="1">
      <c r="A128" s="10" t="s">
        <v>396</v>
      </c>
      <c r="B128" s="11" t="s">
        <v>403</v>
      </c>
      <c r="C128" s="12" t="s">
        <v>407</v>
      </c>
      <c r="D128" s="13" t="s">
        <v>408</v>
      </c>
      <c r="E128" s="14" t="s">
        <v>11</v>
      </c>
      <c r="F128" s="15" t="s">
        <v>409</v>
      </c>
      <c r="G128" s="16" t="s">
        <v>13</v>
      </c>
    </row>
    <row r="129" ht="24.0" customHeight="1">
      <c r="A129" s="59" t="s">
        <v>396</v>
      </c>
      <c r="B129" s="11" t="s">
        <v>403</v>
      </c>
      <c r="C129" s="60" t="s">
        <v>410</v>
      </c>
      <c r="D129" s="61" t="s">
        <v>411</v>
      </c>
      <c r="E129" s="62" t="s">
        <v>11</v>
      </c>
      <c r="F129" s="63" t="s">
        <v>412</v>
      </c>
      <c r="G129" s="64" t="s">
        <v>13</v>
      </c>
    </row>
    <row r="130" ht="36.0" customHeight="1">
      <c r="A130" s="10" t="s">
        <v>396</v>
      </c>
      <c r="B130" s="11" t="s">
        <v>413</v>
      </c>
      <c r="C130" s="12" t="s">
        <v>414</v>
      </c>
      <c r="D130" s="13" t="s">
        <v>415</v>
      </c>
      <c r="E130" s="14" t="s">
        <v>11</v>
      </c>
      <c r="F130" s="15" t="s">
        <v>416</v>
      </c>
      <c r="G130" s="16" t="s">
        <v>13</v>
      </c>
    </row>
    <row r="131" ht="126.75" customHeight="1">
      <c r="A131" s="10" t="s">
        <v>396</v>
      </c>
      <c r="B131" s="11" t="s">
        <v>413</v>
      </c>
      <c r="C131" s="12" t="s">
        <v>417</v>
      </c>
      <c r="D131" s="13" t="s">
        <v>418</v>
      </c>
      <c r="E131" s="14" t="s">
        <v>11</v>
      </c>
      <c r="F131" s="15" t="s">
        <v>419</v>
      </c>
      <c r="G131" s="16" t="s">
        <v>47</v>
      </c>
    </row>
    <row r="132" ht="60.0" customHeight="1">
      <c r="A132" s="10" t="s">
        <v>396</v>
      </c>
      <c r="B132" s="11" t="s">
        <v>413</v>
      </c>
      <c r="C132" s="12" t="s">
        <v>420</v>
      </c>
      <c r="D132" s="13" t="s">
        <v>421</v>
      </c>
      <c r="E132" s="14" t="s">
        <v>25</v>
      </c>
      <c r="F132" s="15" t="s">
        <v>422</v>
      </c>
      <c r="G132" s="16" t="s">
        <v>47</v>
      </c>
    </row>
    <row r="133" ht="126.75" customHeight="1">
      <c r="A133" s="10" t="s">
        <v>396</v>
      </c>
      <c r="B133" s="11" t="s">
        <v>413</v>
      </c>
      <c r="C133" s="12" t="s">
        <v>423</v>
      </c>
      <c r="D133" s="13" t="s">
        <v>424</v>
      </c>
      <c r="E133" s="14" t="s">
        <v>25</v>
      </c>
      <c r="F133" s="36" t="s">
        <v>425</v>
      </c>
      <c r="G133" s="16" t="s">
        <v>47</v>
      </c>
    </row>
    <row r="134" ht="78.75" customHeight="1">
      <c r="A134" s="10" t="s">
        <v>396</v>
      </c>
      <c r="B134" s="11" t="s">
        <v>426</v>
      </c>
      <c r="C134" s="12" t="s">
        <v>427</v>
      </c>
      <c r="D134" s="13" t="s">
        <v>428</v>
      </c>
      <c r="E134" s="14" t="s">
        <v>11</v>
      </c>
      <c r="F134" s="36" t="s">
        <v>429</v>
      </c>
      <c r="G134" s="16" t="s">
        <v>13</v>
      </c>
    </row>
    <row r="135" ht="126.75" customHeight="1">
      <c r="A135" s="10" t="s">
        <v>396</v>
      </c>
      <c r="B135" s="11" t="s">
        <v>426</v>
      </c>
      <c r="C135" s="12" t="s">
        <v>430</v>
      </c>
      <c r="D135" s="13" t="s">
        <v>431</v>
      </c>
      <c r="E135" s="14" t="s">
        <v>11</v>
      </c>
      <c r="F135" s="36" t="s">
        <v>432</v>
      </c>
      <c r="G135" s="16" t="s">
        <v>13</v>
      </c>
    </row>
    <row r="136" ht="63.0" customHeight="1">
      <c r="A136" s="10" t="s">
        <v>396</v>
      </c>
      <c r="B136" s="11" t="s">
        <v>426</v>
      </c>
      <c r="C136" s="12" t="s">
        <v>433</v>
      </c>
      <c r="D136" s="13" t="s">
        <v>434</v>
      </c>
      <c r="E136" s="14" t="s">
        <v>11</v>
      </c>
      <c r="F136" s="15" t="s">
        <v>435</v>
      </c>
      <c r="G136" s="16" t="s">
        <v>13</v>
      </c>
    </row>
    <row r="137" ht="126.75" customHeight="1">
      <c r="A137" s="10" t="s">
        <v>396</v>
      </c>
      <c r="B137" s="11" t="s">
        <v>436</v>
      </c>
      <c r="C137" s="12" t="s">
        <v>437</v>
      </c>
      <c r="D137" s="13" t="s">
        <v>438</v>
      </c>
      <c r="E137" s="14" t="s">
        <v>11</v>
      </c>
      <c r="F137" s="15" t="s">
        <v>439</v>
      </c>
      <c r="G137" s="16" t="s">
        <v>236</v>
      </c>
    </row>
    <row r="138">
      <c r="A138" s="65" t="s">
        <v>396</v>
      </c>
      <c r="B138" s="66" t="s">
        <v>440</v>
      </c>
      <c r="C138" s="67" t="s">
        <v>441</v>
      </c>
      <c r="D138" s="68" t="s">
        <v>442</v>
      </c>
      <c r="E138" s="69" t="s">
        <v>25</v>
      </c>
      <c r="F138" s="70" t="s">
        <v>443</v>
      </c>
      <c r="G138" s="71" t="s">
        <v>236</v>
      </c>
    </row>
    <row r="139" ht="36.75" customHeight="1">
      <c r="A139" s="72" t="s">
        <v>444</v>
      </c>
    </row>
    <row r="140" ht="42.75" customHeight="1">
      <c r="A140" s="10" t="s">
        <v>444</v>
      </c>
      <c r="B140" s="11" t="s">
        <v>445</v>
      </c>
      <c r="C140" s="73" t="s">
        <v>446</v>
      </c>
      <c r="D140" s="74" t="s">
        <v>447</v>
      </c>
      <c r="E140" s="75" t="s">
        <v>25</v>
      </c>
      <c r="F140" s="76" t="s">
        <v>448</v>
      </c>
      <c r="G140" s="77" t="s">
        <v>13</v>
      </c>
    </row>
    <row r="141" ht="81.0" customHeight="1">
      <c r="A141" s="10" t="s">
        <v>444</v>
      </c>
      <c r="B141" s="11" t="s">
        <v>445</v>
      </c>
      <c r="C141" s="73" t="s">
        <v>449</v>
      </c>
      <c r="D141" s="74" t="s">
        <v>450</v>
      </c>
      <c r="E141" s="75" t="s">
        <v>11</v>
      </c>
      <c r="F141" s="78" t="s">
        <v>451</v>
      </c>
      <c r="G141" s="77" t="s">
        <v>13</v>
      </c>
    </row>
    <row r="142" ht="46.5" customHeight="1">
      <c r="A142" s="10" t="s">
        <v>444</v>
      </c>
      <c r="B142" s="11" t="s">
        <v>445</v>
      </c>
      <c r="C142" s="73" t="s">
        <v>452</v>
      </c>
      <c r="D142" s="74" t="s">
        <v>450</v>
      </c>
      <c r="E142" s="75" t="s">
        <v>453</v>
      </c>
      <c r="F142" s="78" t="s">
        <v>454</v>
      </c>
      <c r="G142" s="77" t="s">
        <v>13</v>
      </c>
    </row>
    <row r="143" ht="63.0" customHeight="1">
      <c r="A143" s="10" t="s">
        <v>444</v>
      </c>
      <c r="B143" s="11" t="s">
        <v>455</v>
      </c>
      <c r="C143" s="73" t="s">
        <v>456</v>
      </c>
      <c r="D143" s="74" t="s">
        <v>457</v>
      </c>
      <c r="E143" s="75" t="s">
        <v>11</v>
      </c>
      <c r="F143" s="79" t="s">
        <v>458</v>
      </c>
      <c r="G143" s="77" t="s">
        <v>13</v>
      </c>
    </row>
    <row r="144" ht="21.75" customHeight="1">
      <c r="A144" s="10" t="s">
        <v>444</v>
      </c>
      <c r="B144" s="11" t="s">
        <v>455</v>
      </c>
      <c r="C144" s="73" t="s">
        <v>459</v>
      </c>
      <c r="D144" s="74" t="s">
        <v>460</v>
      </c>
      <c r="E144" s="75" t="s">
        <v>11</v>
      </c>
      <c r="F144" s="80"/>
      <c r="G144" s="77" t="s">
        <v>13</v>
      </c>
    </row>
    <row r="145" ht="113.25" customHeight="1">
      <c r="A145" s="11" t="s">
        <v>444</v>
      </c>
      <c r="B145" s="11" t="s">
        <v>461</v>
      </c>
      <c r="C145" s="73" t="s">
        <v>462</v>
      </c>
      <c r="D145" s="74" t="s">
        <v>463</v>
      </c>
      <c r="E145" s="75" t="s">
        <v>464</v>
      </c>
      <c r="F145" s="79" t="s">
        <v>465</v>
      </c>
      <c r="G145" s="77" t="s">
        <v>13</v>
      </c>
    </row>
    <row r="146" ht="54.75" customHeight="1">
      <c r="A146" s="11" t="s">
        <v>444</v>
      </c>
      <c r="B146" s="11" t="s">
        <v>466</v>
      </c>
      <c r="C146" s="73" t="s">
        <v>467</v>
      </c>
      <c r="D146" s="74" t="s">
        <v>468</v>
      </c>
      <c r="E146" s="75" t="s">
        <v>11</v>
      </c>
      <c r="F146" s="79" t="s">
        <v>469</v>
      </c>
      <c r="G146" s="77" t="s">
        <v>13</v>
      </c>
    </row>
    <row r="147" ht="54.75" customHeight="1">
      <c r="A147" s="11" t="s">
        <v>444</v>
      </c>
      <c r="B147" s="11" t="s">
        <v>470</v>
      </c>
      <c r="C147" s="73" t="s">
        <v>471</v>
      </c>
      <c r="D147" s="74" t="s">
        <v>472</v>
      </c>
      <c r="E147" s="75" t="s">
        <v>11</v>
      </c>
      <c r="F147" s="79" t="s">
        <v>473</v>
      </c>
      <c r="G147" s="77" t="s">
        <v>13</v>
      </c>
    </row>
    <row r="148" ht="54.75" customHeight="1">
      <c r="A148" s="11" t="s">
        <v>444</v>
      </c>
      <c r="B148" s="11" t="s">
        <v>474</v>
      </c>
      <c r="C148" s="73" t="s">
        <v>475</v>
      </c>
      <c r="D148" s="74" t="s">
        <v>476</v>
      </c>
      <c r="E148" s="81" t="s">
        <v>25</v>
      </c>
      <c r="F148" s="79" t="s">
        <v>477</v>
      </c>
      <c r="G148" s="77" t="s">
        <v>13</v>
      </c>
    </row>
    <row r="149" ht="37.5" customHeight="1">
      <c r="A149" s="11" t="s">
        <v>444</v>
      </c>
      <c r="B149" s="11" t="s">
        <v>474</v>
      </c>
      <c r="C149" s="73" t="s">
        <v>478</v>
      </c>
      <c r="D149" s="74" t="s">
        <v>479</v>
      </c>
      <c r="E149" s="75" t="s">
        <v>25</v>
      </c>
      <c r="F149" s="79" t="s">
        <v>480</v>
      </c>
      <c r="G149" s="77" t="s">
        <v>13</v>
      </c>
    </row>
    <row r="150" ht="54.75" customHeight="1">
      <c r="A150" s="11" t="s">
        <v>444</v>
      </c>
      <c r="B150" s="11" t="s">
        <v>474</v>
      </c>
      <c r="C150" s="73" t="s">
        <v>481</v>
      </c>
      <c r="D150" s="74" t="s">
        <v>482</v>
      </c>
      <c r="E150" s="75" t="s">
        <v>25</v>
      </c>
      <c r="F150" s="79" t="s">
        <v>483</v>
      </c>
      <c r="G150" s="77" t="s">
        <v>13</v>
      </c>
    </row>
    <row r="151" ht="54.75" customHeight="1">
      <c r="A151" s="11" t="s">
        <v>444</v>
      </c>
      <c r="B151" s="11" t="s">
        <v>484</v>
      </c>
      <c r="C151" s="73" t="s">
        <v>294</v>
      </c>
      <c r="D151" s="74" t="s">
        <v>485</v>
      </c>
      <c r="E151" s="75" t="s">
        <v>11</v>
      </c>
      <c r="F151" s="79" t="s">
        <v>486</v>
      </c>
      <c r="G151" s="77" t="s">
        <v>13</v>
      </c>
    </row>
    <row r="152" ht="54.75" customHeight="1">
      <c r="A152" s="11" t="s">
        <v>444</v>
      </c>
      <c r="B152" s="11" t="s">
        <v>487</v>
      </c>
      <c r="C152" s="73" t="s">
        <v>488</v>
      </c>
      <c r="D152" s="74" t="s">
        <v>489</v>
      </c>
      <c r="E152" s="75" t="s">
        <v>11</v>
      </c>
      <c r="F152" s="79" t="s">
        <v>490</v>
      </c>
      <c r="G152" s="77" t="s">
        <v>47</v>
      </c>
    </row>
    <row r="153" ht="54.75" customHeight="1">
      <c r="A153" s="11" t="s">
        <v>444</v>
      </c>
      <c r="B153" s="11" t="s">
        <v>487</v>
      </c>
      <c r="C153" s="73" t="s">
        <v>491</v>
      </c>
      <c r="D153" s="74" t="s">
        <v>492</v>
      </c>
      <c r="E153" s="75" t="s">
        <v>11</v>
      </c>
      <c r="F153" s="79" t="s">
        <v>493</v>
      </c>
      <c r="G153" s="77" t="s">
        <v>47</v>
      </c>
    </row>
    <row r="154" ht="54.75" customHeight="1">
      <c r="A154" s="82" t="s">
        <v>444</v>
      </c>
      <c r="B154" s="82" t="s">
        <v>487</v>
      </c>
      <c r="C154" s="83" t="s">
        <v>494</v>
      </c>
      <c r="D154" s="74" t="s">
        <v>495</v>
      </c>
      <c r="E154" s="84" t="s">
        <v>25</v>
      </c>
      <c r="F154" s="85" t="s">
        <v>496</v>
      </c>
      <c r="G154" s="86" t="s">
        <v>47</v>
      </c>
    </row>
    <row r="155" ht="54.75" customHeight="1">
      <c r="A155" s="82" t="s">
        <v>444</v>
      </c>
      <c r="B155" s="82" t="s">
        <v>487</v>
      </c>
      <c r="C155" s="83" t="s">
        <v>497</v>
      </c>
      <c r="D155" s="74" t="s">
        <v>498</v>
      </c>
      <c r="E155" s="84" t="s">
        <v>25</v>
      </c>
      <c r="F155" s="85" t="s">
        <v>499</v>
      </c>
      <c r="G155" s="86" t="s">
        <v>47</v>
      </c>
    </row>
    <row r="156" ht="54.75" customHeight="1">
      <c r="A156" s="87" t="s">
        <v>444</v>
      </c>
      <c r="B156" s="87" t="s">
        <v>500</v>
      </c>
      <c r="C156" s="83" t="s">
        <v>501</v>
      </c>
      <c r="D156" s="88" t="s">
        <v>502</v>
      </c>
      <c r="E156" s="84" t="s">
        <v>25</v>
      </c>
      <c r="F156" s="85" t="s">
        <v>503</v>
      </c>
      <c r="G156" s="86" t="s">
        <v>13</v>
      </c>
    </row>
    <row r="157" ht="110.25" customHeight="1">
      <c r="A157" s="10" t="s">
        <v>444</v>
      </c>
      <c r="B157" s="11" t="s">
        <v>504</v>
      </c>
      <c r="C157" s="73" t="s">
        <v>505</v>
      </c>
      <c r="D157" s="74" t="s">
        <v>506</v>
      </c>
      <c r="E157" s="75" t="s">
        <v>11</v>
      </c>
      <c r="F157" s="79" t="s">
        <v>507</v>
      </c>
      <c r="G157" s="77" t="s">
        <v>13</v>
      </c>
    </row>
    <row r="158" ht="26.25" customHeight="1">
      <c r="A158" s="11" t="s">
        <v>444</v>
      </c>
      <c r="B158" s="11" t="s">
        <v>508</v>
      </c>
      <c r="C158" s="73" t="s">
        <v>509</v>
      </c>
      <c r="D158" s="74" t="s">
        <v>510</v>
      </c>
      <c r="E158" s="75" t="s">
        <v>11</v>
      </c>
      <c r="F158" s="79" t="s">
        <v>511</v>
      </c>
      <c r="G158" s="77" t="s">
        <v>13</v>
      </c>
    </row>
    <row r="159" ht="26.25" customHeight="1">
      <c r="A159" s="11" t="s">
        <v>444</v>
      </c>
      <c r="B159" s="11" t="s">
        <v>508</v>
      </c>
      <c r="C159" s="73" t="s">
        <v>512</v>
      </c>
      <c r="D159" s="74" t="s">
        <v>513</v>
      </c>
      <c r="E159" s="75" t="s">
        <v>11</v>
      </c>
      <c r="F159" s="79" t="s">
        <v>514</v>
      </c>
      <c r="G159" s="77" t="s">
        <v>13</v>
      </c>
    </row>
    <row r="160">
      <c r="A160" s="11" t="s">
        <v>444</v>
      </c>
      <c r="B160" s="11" t="s">
        <v>508</v>
      </c>
      <c r="C160" s="73" t="s">
        <v>515</v>
      </c>
      <c r="D160" s="74" t="s">
        <v>516</v>
      </c>
      <c r="E160" s="75" t="s">
        <v>517</v>
      </c>
      <c r="F160" s="89" t="s">
        <v>518</v>
      </c>
      <c r="G160" s="77" t="s">
        <v>13</v>
      </c>
    </row>
    <row r="161">
      <c r="A161" s="10" t="s">
        <v>444</v>
      </c>
      <c r="B161" s="11" t="s">
        <v>508</v>
      </c>
      <c r="C161" s="73" t="s">
        <v>519</v>
      </c>
      <c r="D161" s="74" t="s">
        <v>520</v>
      </c>
      <c r="E161" s="75" t="s">
        <v>25</v>
      </c>
      <c r="F161" s="79" t="s">
        <v>521</v>
      </c>
      <c r="G161" s="77" t="s">
        <v>13</v>
      </c>
    </row>
    <row r="162" ht="54.75" customHeight="1">
      <c r="A162" s="11" t="s">
        <v>444</v>
      </c>
      <c r="B162" s="11" t="s">
        <v>508</v>
      </c>
      <c r="C162" s="73" t="s">
        <v>522</v>
      </c>
      <c r="D162" s="74" t="s">
        <v>523</v>
      </c>
      <c r="E162" s="75" t="s">
        <v>25</v>
      </c>
      <c r="F162" s="79" t="s">
        <v>524</v>
      </c>
      <c r="G162" s="77" t="s">
        <v>13</v>
      </c>
    </row>
    <row r="163" ht="100.5" customHeight="1">
      <c r="A163" s="10" t="s">
        <v>444</v>
      </c>
      <c r="B163" s="11" t="s">
        <v>508</v>
      </c>
      <c r="C163" s="73" t="s">
        <v>525</v>
      </c>
      <c r="D163" s="74" t="s">
        <v>526</v>
      </c>
      <c r="E163" s="75" t="s">
        <v>25</v>
      </c>
      <c r="F163" s="79" t="s">
        <v>527</v>
      </c>
      <c r="G163" s="77" t="s">
        <v>13</v>
      </c>
    </row>
    <row r="164" ht="130.5" customHeight="1">
      <c r="A164" s="10" t="s">
        <v>444</v>
      </c>
      <c r="B164" s="11" t="s">
        <v>508</v>
      </c>
      <c r="C164" s="73" t="s">
        <v>528</v>
      </c>
      <c r="D164" s="74" t="s">
        <v>529</v>
      </c>
      <c r="E164" s="75" t="s">
        <v>25</v>
      </c>
      <c r="F164" s="79" t="s">
        <v>530</v>
      </c>
      <c r="G164" s="77" t="s">
        <v>13</v>
      </c>
    </row>
    <row r="165" ht="50.25" customHeight="1">
      <c r="A165" s="10" t="s">
        <v>444</v>
      </c>
      <c r="B165" s="11" t="s">
        <v>508</v>
      </c>
      <c r="C165" s="73" t="s">
        <v>531</v>
      </c>
      <c r="D165" s="74" t="s">
        <v>532</v>
      </c>
      <c r="E165" s="75" t="s">
        <v>11</v>
      </c>
      <c r="F165" s="79" t="s">
        <v>533</v>
      </c>
      <c r="G165" s="77" t="s">
        <v>13</v>
      </c>
    </row>
    <row r="166" ht="56.25" customHeight="1">
      <c r="A166" s="10" t="s">
        <v>444</v>
      </c>
      <c r="B166" s="11" t="s">
        <v>508</v>
      </c>
      <c r="C166" s="73" t="s">
        <v>534</v>
      </c>
      <c r="D166" s="74" t="s">
        <v>535</v>
      </c>
      <c r="E166" s="75" t="s">
        <v>25</v>
      </c>
      <c r="F166" s="79" t="s">
        <v>536</v>
      </c>
      <c r="G166" s="77" t="s">
        <v>13</v>
      </c>
    </row>
    <row r="167" ht="50.25" customHeight="1">
      <c r="A167" s="10" t="s">
        <v>444</v>
      </c>
      <c r="B167" s="11" t="s">
        <v>537</v>
      </c>
      <c r="C167" s="73" t="s">
        <v>538</v>
      </c>
      <c r="D167" s="74" t="s">
        <v>539</v>
      </c>
      <c r="E167" s="75" t="s">
        <v>540</v>
      </c>
      <c r="F167" s="79" t="s">
        <v>541</v>
      </c>
      <c r="G167" s="77" t="s">
        <v>13</v>
      </c>
    </row>
    <row r="168" ht="50.25" customHeight="1">
      <c r="A168" s="10" t="s">
        <v>444</v>
      </c>
      <c r="B168" s="11" t="s">
        <v>537</v>
      </c>
      <c r="C168" s="73" t="s">
        <v>542</v>
      </c>
      <c r="D168" s="74" t="s">
        <v>543</v>
      </c>
      <c r="E168" s="75" t="s">
        <v>544</v>
      </c>
      <c r="F168" s="79" t="s">
        <v>545</v>
      </c>
      <c r="G168" s="77" t="s">
        <v>13</v>
      </c>
    </row>
    <row r="169" ht="42.0" customHeight="1">
      <c r="A169" s="10" t="s">
        <v>444</v>
      </c>
      <c r="B169" s="11" t="s">
        <v>537</v>
      </c>
      <c r="C169" s="90" t="s">
        <v>546</v>
      </c>
      <c r="D169" s="74" t="s">
        <v>547</v>
      </c>
      <c r="E169" s="75" t="s">
        <v>25</v>
      </c>
      <c r="F169" s="79" t="s">
        <v>548</v>
      </c>
      <c r="G169" s="77" t="s">
        <v>13</v>
      </c>
    </row>
    <row r="170" ht="42.0" customHeight="1">
      <c r="A170" s="10" t="s">
        <v>444</v>
      </c>
      <c r="B170" s="11" t="s">
        <v>537</v>
      </c>
      <c r="C170" s="73" t="s">
        <v>549</v>
      </c>
      <c r="D170" s="91" t="s">
        <v>550</v>
      </c>
      <c r="E170" s="75" t="s">
        <v>25</v>
      </c>
      <c r="F170" s="79" t="s">
        <v>551</v>
      </c>
      <c r="G170" s="77" t="s">
        <v>47</v>
      </c>
    </row>
    <row r="171" ht="42.0" customHeight="1">
      <c r="A171" s="10" t="s">
        <v>444</v>
      </c>
      <c r="B171" s="11" t="s">
        <v>537</v>
      </c>
      <c r="C171" s="73" t="s">
        <v>552</v>
      </c>
      <c r="D171" s="91" t="s">
        <v>553</v>
      </c>
      <c r="E171" s="75" t="s">
        <v>11</v>
      </c>
      <c r="F171" s="79" t="s">
        <v>554</v>
      </c>
      <c r="G171" s="77" t="s">
        <v>47</v>
      </c>
    </row>
    <row r="172" ht="42.0" customHeight="1">
      <c r="A172" s="10" t="s">
        <v>444</v>
      </c>
      <c r="B172" s="11" t="s">
        <v>555</v>
      </c>
      <c r="C172" s="73" t="s">
        <v>556</v>
      </c>
      <c r="D172" s="91" t="s">
        <v>557</v>
      </c>
      <c r="E172" s="75" t="s">
        <v>25</v>
      </c>
      <c r="F172" s="79" t="s">
        <v>558</v>
      </c>
      <c r="G172" s="77" t="s">
        <v>13</v>
      </c>
    </row>
    <row r="173" ht="42.0" customHeight="1">
      <c r="A173" s="10" t="s">
        <v>444</v>
      </c>
      <c r="B173" s="11" t="s">
        <v>559</v>
      </c>
      <c r="C173" s="73" t="s">
        <v>560</v>
      </c>
      <c r="D173" s="74" t="s">
        <v>561</v>
      </c>
      <c r="E173" s="75" t="s">
        <v>11</v>
      </c>
      <c r="F173" s="79" t="s">
        <v>562</v>
      </c>
      <c r="G173" s="77" t="s">
        <v>13</v>
      </c>
    </row>
    <row r="174" ht="42.0" customHeight="1">
      <c r="A174" s="10" t="s">
        <v>444</v>
      </c>
      <c r="B174" s="11" t="s">
        <v>563</v>
      </c>
      <c r="C174" s="73" t="s">
        <v>564</v>
      </c>
      <c r="D174" s="74" t="s">
        <v>565</v>
      </c>
      <c r="E174" s="75" t="s">
        <v>25</v>
      </c>
      <c r="F174" s="79" t="s">
        <v>566</v>
      </c>
      <c r="G174" s="77" t="s">
        <v>13</v>
      </c>
    </row>
    <row r="175" ht="116.25" customHeight="1">
      <c r="A175" s="10" t="s">
        <v>444</v>
      </c>
      <c r="B175" s="11" t="s">
        <v>563</v>
      </c>
      <c r="C175" s="73" t="s">
        <v>567</v>
      </c>
      <c r="D175" s="74" t="s">
        <v>568</v>
      </c>
      <c r="E175" s="75" t="s">
        <v>11</v>
      </c>
      <c r="F175" s="79" t="s">
        <v>569</v>
      </c>
      <c r="G175" s="77" t="s">
        <v>47</v>
      </c>
    </row>
    <row r="176" ht="114.75" customHeight="1">
      <c r="A176" s="10" t="s">
        <v>444</v>
      </c>
      <c r="B176" s="11" t="s">
        <v>563</v>
      </c>
      <c r="C176" s="73" t="s">
        <v>570</v>
      </c>
      <c r="D176" s="74" t="s">
        <v>568</v>
      </c>
      <c r="E176" s="75" t="s">
        <v>25</v>
      </c>
      <c r="F176" s="79" t="s">
        <v>571</v>
      </c>
      <c r="G176" s="77" t="s">
        <v>13</v>
      </c>
    </row>
    <row r="177" ht="39.0" customHeight="1">
      <c r="A177" s="10" t="s">
        <v>444</v>
      </c>
      <c r="B177" s="11" t="s">
        <v>563</v>
      </c>
      <c r="C177" s="73" t="s">
        <v>572</v>
      </c>
      <c r="D177" s="74" t="s">
        <v>573</v>
      </c>
      <c r="E177" s="75" t="s">
        <v>11</v>
      </c>
      <c r="F177" s="92" t="s">
        <v>574</v>
      </c>
      <c r="G177" s="93" t="s">
        <v>47</v>
      </c>
    </row>
    <row r="178" ht="87.75" customHeight="1">
      <c r="A178" s="10" t="s">
        <v>444</v>
      </c>
      <c r="B178" s="11" t="s">
        <v>563</v>
      </c>
      <c r="C178" s="73" t="s">
        <v>575</v>
      </c>
      <c r="D178" s="74" t="s">
        <v>576</v>
      </c>
      <c r="E178" s="75" t="s">
        <v>25</v>
      </c>
      <c r="F178" s="92" t="s">
        <v>577</v>
      </c>
      <c r="G178" s="93" t="s">
        <v>13</v>
      </c>
    </row>
    <row r="179" ht="136.5" customHeight="1">
      <c r="A179" s="10" t="s">
        <v>444</v>
      </c>
      <c r="B179" s="11" t="s">
        <v>563</v>
      </c>
      <c r="C179" s="73" t="s">
        <v>578</v>
      </c>
      <c r="D179" s="74" t="s">
        <v>579</v>
      </c>
      <c r="E179" s="75" t="s">
        <v>580</v>
      </c>
      <c r="F179" s="92" t="s">
        <v>581</v>
      </c>
      <c r="G179" s="93" t="s">
        <v>13</v>
      </c>
    </row>
    <row r="180" ht="57.0" customHeight="1">
      <c r="A180" s="10" t="s">
        <v>444</v>
      </c>
      <c r="B180" s="11" t="s">
        <v>563</v>
      </c>
      <c r="C180" s="73" t="s">
        <v>582</v>
      </c>
      <c r="D180" s="74" t="s">
        <v>583</v>
      </c>
      <c r="E180" s="75" t="s">
        <v>584</v>
      </c>
      <c r="F180" s="92" t="s">
        <v>585</v>
      </c>
      <c r="G180" s="93" t="s">
        <v>13</v>
      </c>
    </row>
    <row r="181" ht="99.0" customHeight="1">
      <c r="A181" s="10" t="s">
        <v>444</v>
      </c>
      <c r="B181" s="11" t="s">
        <v>586</v>
      </c>
      <c r="C181" s="73" t="s">
        <v>587</v>
      </c>
      <c r="D181" s="74" t="s">
        <v>588</v>
      </c>
      <c r="E181" s="75" t="s">
        <v>589</v>
      </c>
      <c r="F181" s="79" t="s">
        <v>590</v>
      </c>
      <c r="G181" s="77" t="s">
        <v>47</v>
      </c>
    </row>
    <row r="182" ht="73.5" customHeight="1">
      <c r="A182" s="10" t="s">
        <v>444</v>
      </c>
      <c r="B182" s="11" t="s">
        <v>591</v>
      </c>
      <c r="C182" s="73" t="s">
        <v>592</v>
      </c>
      <c r="D182" s="74" t="s">
        <v>593</v>
      </c>
      <c r="E182" s="75" t="s">
        <v>25</v>
      </c>
      <c r="F182" s="79" t="s">
        <v>594</v>
      </c>
      <c r="G182" s="77" t="s">
        <v>13</v>
      </c>
    </row>
    <row r="183" ht="48.75" customHeight="1">
      <c r="A183" s="10" t="s">
        <v>444</v>
      </c>
      <c r="B183" s="11" t="s">
        <v>591</v>
      </c>
      <c r="C183" s="73" t="s">
        <v>595</v>
      </c>
      <c r="D183" s="74" t="s">
        <v>596</v>
      </c>
      <c r="E183" s="75" t="s">
        <v>25</v>
      </c>
      <c r="F183" s="79" t="s">
        <v>597</v>
      </c>
      <c r="G183" s="77" t="s">
        <v>13</v>
      </c>
    </row>
    <row r="184" ht="30.0" customHeight="1">
      <c r="A184" s="10" t="s">
        <v>444</v>
      </c>
      <c r="B184" s="11" t="s">
        <v>591</v>
      </c>
      <c r="C184" s="73" t="s">
        <v>598</v>
      </c>
      <c r="D184" s="74" t="s">
        <v>599</v>
      </c>
      <c r="E184" s="75" t="s">
        <v>11</v>
      </c>
      <c r="F184" s="79" t="s">
        <v>600</v>
      </c>
      <c r="G184" s="77" t="s">
        <v>13</v>
      </c>
    </row>
    <row r="185" ht="102.75" customHeight="1">
      <c r="A185" s="10" t="s">
        <v>444</v>
      </c>
      <c r="B185" s="11" t="s">
        <v>601</v>
      </c>
      <c r="C185" s="73" t="s">
        <v>602</v>
      </c>
      <c r="D185" s="74" t="s">
        <v>603</v>
      </c>
      <c r="E185" s="75" t="s">
        <v>25</v>
      </c>
      <c r="F185" s="79" t="s">
        <v>604</v>
      </c>
      <c r="G185" s="77" t="s">
        <v>13</v>
      </c>
    </row>
    <row r="186" ht="87.0" customHeight="1">
      <c r="A186" s="10" t="s">
        <v>444</v>
      </c>
      <c r="B186" s="11" t="s">
        <v>605</v>
      </c>
      <c r="C186" s="73" t="s">
        <v>606</v>
      </c>
      <c r="D186" s="74" t="s">
        <v>607</v>
      </c>
      <c r="E186" s="75" t="s">
        <v>11</v>
      </c>
      <c r="F186" s="79" t="s">
        <v>608</v>
      </c>
      <c r="G186" s="77" t="s">
        <v>13</v>
      </c>
    </row>
    <row r="187" ht="87.0" customHeight="1">
      <c r="A187" s="10" t="s">
        <v>444</v>
      </c>
      <c r="B187" s="11" t="s">
        <v>605</v>
      </c>
      <c r="C187" s="73" t="s">
        <v>609</v>
      </c>
      <c r="D187" s="74" t="s">
        <v>610</v>
      </c>
      <c r="E187" s="75" t="s">
        <v>11</v>
      </c>
      <c r="F187" s="79" t="s">
        <v>611</v>
      </c>
      <c r="G187" s="77" t="s">
        <v>13</v>
      </c>
    </row>
    <row r="188" ht="57.75" customHeight="1">
      <c r="A188" s="10" t="s">
        <v>444</v>
      </c>
      <c r="B188" s="11" t="s">
        <v>612</v>
      </c>
      <c r="C188" s="73" t="s">
        <v>613</v>
      </c>
      <c r="D188" s="74" t="s">
        <v>614</v>
      </c>
      <c r="E188" s="75" t="s">
        <v>11</v>
      </c>
      <c r="F188" s="79" t="s">
        <v>615</v>
      </c>
      <c r="G188" s="77" t="s">
        <v>13</v>
      </c>
    </row>
    <row r="189" ht="60.75" customHeight="1">
      <c r="A189" s="10" t="s">
        <v>444</v>
      </c>
      <c r="B189" s="11" t="s">
        <v>612</v>
      </c>
      <c r="C189" s="73" t="s">
        <v>616</v>
      </c>
      <c r="D189" s="74" t="s">
        <v>614</v>
      </c>
      <c r="E189" s="75" t="s">
        <v>617</v>
      </c>
      <c r="F189" s="79" t="s">
        <v>618</v>
      </c>
      <c r="G189" s="77" t="s">
        <v>47</v>
      </c>
    </row>
    <row r="190" ht="113.25" customHeight="1">
      <c r="A190" s="10" t="s">
        <v>444</v>
      </c>
      <c r="B190" s="11" t="s">
        <v>619</v>
      </c>
      <c r="C190" s="73" t="s">
        <v>620</v>
      </c>
      <c r="D190" s="74" t="s">
        <v>621</v>
      </c>
      <c r="E190" s="75" t="s">
        <v>11</v>
      </c>
      <c r="F190" s="79" t="s">
        <v>622</v>
      </c>
      <c r="G190" s="77" t="s">
        <v>13</v>
      </c>
    </row>
    <row r="191" ht="36.75" customHeight="1">
      <c r="A191" s="94" t="s">
        <v>623</v>
      </c>
      <c r="B191" s="8"/>
      <c r="C191" s="8"/>
      <c r="D191" s="8"/>
      <c r="E191" s="8"/>
      <c r="F191" s="8"/>
      <c r="G191" s="9"/>
    </row>
    <row r="192" ht="81.75" customHeight="1">
      <c r="A192" s="95" t="s">
        <v>624</v>
      </c>
      <c r="B192" s="96" t="s">
        <v>625</v>
      </c>
      <c r="C192" s="97" t="s">
        <v>626</v>
      </c>
      <c r="D192" s="98" t="s">
        <v>627</v>
      </c>
      <c r="E192" s="99" t="s">
        <v>11</v>
      </c>
      <c r="F192" s="100" t="s">
        <v>628</v>
      </c>
      <c r="G192" s="101" t="s">
        <v>47</v>
      </c>
    </row>
    <row r="193">
      <c r="A193" s="17" t="s">
        <v>624</v>
      </c>
      <c r="B193" s="18" t="s">
        <v>629</v>
      </c>
      <c r="C193" s="102" t="s">
        <v>630</v>
      </c>
      <c r="D193" s="103" t="s">
        <v>631</v>
      </c>
      <c r="E193" s="104" t="s">
        <v>11</v>
      </c>
      <c r="F193" s="105" t="s">
        <v>632</v>
      </c>
      <c r="G193" s="106" t="s">
        <v>13</v>
      </c>
    </row>
  </sheetData>
  <mergeCells count="22">
    <mergeCell ref="A2:G2"/>
    <mergeCell ref="A8:G8"/>
    <mergeCell ref="A21:A22"/>
    <mergeCell ref="B21:B22"/>
    <mergeCell ref="C21:C22"/>
    <mergeCell ref="F21:F22"/>
    <mergeCell ref="A23:A24"/>
    <mergeCell ref="F23:F24"/>
    <mergeCell ref="F32:F36"/>
    <mergeCell ref="F64:F65"/>
    <mergeCell ref="F71:F72"/>
    <mergeCell ref="F105:F106"/>
    <mergeCell ref="A124:G124"/>
    <mergeCell ref="A139:G139"/>
    <mergeCell ref="A191:G191"/>
    <mergeCell ref="B23:B24"/>
    <mergeCell ref="C23:C24"/>
    <mergeCell ref="A25:A26"/>
    <mergeCell ref="B25:B26"/>
    <mergeCell ref="C25:C26"/>
    <mergeCell ref="F25:F26"/>
    <mergeCell ref="A37:G37"/>
  </mergeCells>
  <conditionalFormatting sqref="F192:F193">
    <cfRule type="expression" dxfId="0" priority="1">
      <formula>$I$4:$I$1207="Unsure"</formula>
    </cfRule>
  </conditionalFormatting>
  <conditionalFormatting sqref="F192:F193">
    <cfRule type="expression" dxfId="1" priority="2">
      <formula>$I$4:$I$1207="Weak"</formula>
    </cfRule>
  </conditionalFormatting>
  <conditionalFormatting sqref="F192:F193">
    <cfRule type="expression" dxfId="2" priority="3">
      <formula>$I$4:$I$1207="Strong"</formula>
    </cfRule>
  </conditionalFormatting>
  <conditionalFormatting sqref="A1:G193">
    <cfRule type="expression" dxfId="1" priority="4">
      <formula>$G$1:$G$193="Weak"</formula>
    </cfRule>
  </conditionalFormatting>
  <conditionalFormatting sqref="A1:G193">
    <cfRule type="expression" dxfId="0" priority="5">
      <formula>$G$1:$G$193="Unsure"</formula>
    </cfRule>
  </conditionalFormatting>
  <conditionalFormatting sqref="A1:G193">
    <cfRule type="expression" dxfId="2" priority="6">
      <formula>$G$1:$G$193="Strong"</formula>
    </cfRule>
  </conditionalFormatting>
  <conditionalFormatting sqref="E3:E7 E9:E36 E38:E123 E125:E138 D140:D142 E140:E182 C142 D148:D156 E183:E190 D190 E192:E193">
    <cfRule type="expression" dxfId="3" priority="7">
      <formula>"$D$2:$D$31="inverse""</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14"/>
    <col customWidth="1" min="2" max="2" width="21.57"/>
    <col customWidth="1" min="3" max="3" width="44.71"/>
    <col customWidth="1" min="4" max="4" width="87.14"/>
    <col customWidth="1" min="5" max="5" width="17.0"/>
    <col customWidth="1" min="6" max="6" width="14.71"/>
  </cols>
  <sheetData>
    <row r="1">
      <c r="A1" s="107" t="s">
        <v>0</v>
      </c>
      <c r="B1" s="108" t="s">
        <v>1</v>
      </c>
      <c r="C1" s="109" t="s">
        <v>633</v>
      </c>
      <c r="D1" s="108" t="s">
        <v>634</v>
      </c>
      <c r="E1" s="110" t="s">
        <v>635</v>
      </c>
      <c r="F1" s="111" t="s">
        <v>636</v>
      </c>
    </row>
    <row r="2" ht="36.75" customHeight="1">
      <c r="A2" s="112" t="s">
        <v>637</v>
      </c>
      <c r="B2" s="113"/>
      <c r="C2" s="113"/>
      <c r="D2" s="113"/>
      <c r="E2" s="113"/>
      <c r="F2" s="114"/>
    </row>
    <row r="3" ht="105.75" customHeight="1">
      <c r="A3" s="115" t="s">
        <v>638</v>
      </c>
      <c r="B3" s="116" t="s">
        <v>639</v>
      </c>
      <c r="C3" s="100" t="s">
        <v>640</v>
      </c>
      <c r="D3" s="116" t="s">
        <v>641</v>
      </c>
      <c r="E3" s="117"/>
      <c r="F3" s="118" t="s">
        <v>13</v>
      </c>
    </row>
    <row r="4" ht="105.75" customHeight="1">
      <c r="A4" s="115" t="s">
        <v>642</v>
      </c>
      <c r="B4" s="116" t="s">
        <v>643</v>
      </c>
      <c r="C4" s="100" t="s">
        <v>644</v>
      </c>
      <c r="D4" s="116" t="s">
        <v>645</v>
      </c>
      <c r="E4" s="117"/>
      <c r="F4" s="118" t="s">
        <v>47</v>
      </c>
    </row>
    <row r="5">
      <c r="A5" s="119" t="s">
        <v>642</v>
      </c>
      <c r="B5" s="79" t="s">
        <v>646</v>
      </c>
      <c r="C5" s="120" t="s">
        <v>647</v>
      </c>
      <c r="D5" s="79" t="s">
        <v>648</v>
      </c>
      <c r="E5" s="121"/>
      <c r="F5" s="122" t="s">
        <v>13</v>
      </c>
    </row>
    <row r="6">
      <c r="A6" s="123" t="s">
        <v>642</v>
      </c>
      <c r="B6" s="124" t="s">
        <v>649</v>
      </c>
      <c r="C6" s="125" t="s">
        <v>650</v>
      </c>
      <c r="D6" s="124" t="s">
        <v>651</v>
      </c>
      <c r="E6" s="126"/>
      <c r="F6" s="127" t="s">
        <v>13</v>
      </c>
    </row>
    <row r="7" ht="48.75" customHeight="1">
      <c r="A7" s="128" t="s">
        <v>652</v>
      </c>
      <c r="B7" s="129" t="s">
        <v>653</v>
      </c>
      <c r="C7" s="130" t="s">
        <v>654</v>
      </c>
      <c r="D7" s="129" t="s">
        <v>655</v>
      </c>
      <c r="E7" s="131"/>
      <c r="F7" s="132" t="s">
        <v>13</v>
      </c>
    </row>
    <row r="8" ht="53.25" customHeight="1">
      <c r="A8" s="119" t="s">
        <v>652</v>
      </c>
      <c r="B8" s="79" t="s">
        <v>656</v>
      </c>
      <c r="C8" s="120" t="s">
        <v>657</v>
      </c>
      <c r="D8" s="79" t="s">
        <v>658</v>
      </c>
      <c r="E8" s="121"/>
      <c r="F8" s="122" t="s">
        <v>13</v>
      </c>
    </row>
    <row r="9" ht="36.75" customHeight="1">
      <c r="A9" s="133" t="s">
        <v>652</v>
      </c>
      <c r="B9" s="134" t="s">
        <v>659</v>
      </c>
      <c r="C9" s="135" t="s">
        <v>660</v>
      </c>
      <c r="D9" s="134" t="s">
        <v>661</v>
      </c>
      <c r="E9" s="136"/>
      <c r="F9" s="137" t="s">
        <v>13</v>
      </c>
    </row>
    <row r="10" ht="68.25" customHeight="1">
      <c r="A10" s="138" t="s">
        <v>662</v>
      </c>
      <c r="B10" s="139" t="s">
        <v>663</v>
      </c>
      <c r="C10" s="140" t="s">
        <v>664</v>
      </c>
      <c r="D10" s="139" t="s">
        <v>665</v>
      </c>
      <c r="E10" s="141"/>
      <c r="F10" s="142" t="s">
        <v>13</v>
      </c>
    </row>
    <row r="11" ht="66.75" customHeight="1">
      <c r="A11" s="115" t="s">
        <v>666</v>
      </c>
      <c r="B11" s="116" t="s">
        <v>667</v>
      </c>
      <c r="C11" s="100" t="s">
        <v>668</v>
      </c>
      <c r="D11" s="116" t="s">
        <v>669</v>
      </c>
      <c r="E11" s="117"/>
      <c r="F11" s="118" t="s">
        <v>13</v>
      </c>
    </row>
    <row r="12" ht="37.5" customHeight="1">
      <c r="A12" s="119" t="s">
        <v>666</v>
      </c>
      <c r="B12" s="79" t="s">
        <v>670</v>
      </c>
      <c r="C12" s="143" t="s">
        <v>671</v>
      </c>
      <c r="D12" s="79" t="s">
        <v>672</v>
      </c>
      <c r="E12" s="121"/>
      <c r="F12" s="122" t="s">
        <v>13</v>
      </c>
    </row>
    <row r="13" ht="45.0" customHeight="1">
      <c r="A13" s="119" t="s">
        <v>666</v>
      </c>
      <c r="B13" s="79" t="s">
        <v>673</v>
      </c>
      <c r="C13" s="143" t="s">
        <v>674</v>
      </c>
      <c r="D13" s="79" t="s">
        <v>675</v>
      </c>
      <c r="E13" s="121"/>
      <c r="F13" s="122" t="s">
        <v>13</v>
      </c>
    </row>
    <row r="14">
      <c r="A14" s="119" t="s">
        <v>666</v>
      </c>
      <c r="B14" s="79" t="s">
        <v>676</v>
      </c>
      <c r="C14" s="143" t="s">
        <v>677</v>
      </c>
      <c r="D14" s="79" t="s">
        <v>678</v>
      </c>
      <c r="E14" s="121"/>
      <c r="F14" s="122" t="s">
        <v>13</v>
      </c>
    </row>
    <row r="15">
      <c r="A15" s="123" t="s">
        <v>666</v>
      </c>
      <c r="B15" s="124" t="s">
        <v>679</v>
      </c>
      <c r="C15" s="125" t="s">
        <v>680</v>
      </c>
      <c r="D15" s="124" t="s">
        <v>681</v>
      </c>
      <c r="E15" s="126" t="s">
        <v>682</v>
      </c>
      <c r="F15" s="127" t="s">
        <v>13</v>
      </c>
    </row>
    <row r="16" ht="38.25" customHeight="1">
      <c r="A16" s="119" t="s">
        <v>683</v>
      </c>
      <c r="B16" s="79" t="s">
        <v>684</v>
      </c>
      <c r="C16" s="143" t="s">
        <v>685</v>
      </c>
      <c r="D16" s="79" t="s">
        <v>686</v>
      </c>
      <c r="E16" s="121"/>
      <c r="F16" s="122" t="s">
        <v>13</v>
      </c>
    </row>
    <row r="17" ht="129.0" customHeight="1">
      <c r="A17" s="123" t="s">
        <v>683</v>
      </c>
      <c r="B17" s="124" t="s">
        <v>687</v>
      </c>
      <c r="C17" s="125" t="s">
        <v>688</v>
      </c>
      <c r="D17" s="124" t="s">
        <v>689</v>
      </c>
      <c r="E17" s="126" t="s">
        <v>690</v>
      </c>
      <c r="F17" s="127" t="s">
        <v>13</v>
      </c>
    </row>
    <row r="18" ht="34.5" customHeight="1">
      <c r="A18" s="144" t="s">
        <v>691</v>
      </c>
      <c r="B18" s="145" t="s">
        <v>692</v>
      </c>
      <c r="C18" s="146" t="s">
        <v>693</v>
      </c>
      <c r="D18" s="145" t="s">
        <v>694</v>
      </c>
      <c r="E18" s="147" t="s">
        <v>695</v>
      </c>
      <c r="F18" s="148" t="s">
        <v>13</v>
      </c>
    </row>
    <row r="19">
      <c r="A19" s="115" t="s">
        <v>696</v>
      </c>
      <c r="B19" s="116" t="s">
        <v>697</v>
      </c>
      <c r="C19" s="149" t="s">
        <v>698</v>
      </c>
      <c r="D19" s="116" t="s">
        <v>699</v>
      </c>
      <c r="E19" s="117"/>
      <c r="F19" s="118" t="s">
        <v>13</v>
      </c>
    </row>
    <row r="20" ht="42.0" customHeight="1">
      <c r="A20" s="123" t="s">
        <v>696</v>
      </c>
      <c r="B20" s="124" t="s">
        <v>700</v>
      </c>
      <c r="C20" s="105" t="s">
        <v>701</v>
      </c>
      <c r="D20" s="124" t="s">
        <v>702</v>
      </c>
      <c r="E20" s="126"/>
      <c r="F20" s="127" t="s">
        <v>13</v>
      </c>
    </row>
    <row r="21">
      <c r="A21" s="144" t="s">
        <v>703</v>
      </c>
      <c r="B21" s="145" t="s">
        <v>704</v>
      </c>
      <c r="C21" s="150" t="s">
        <v>705</v>
      </c>
      <c r="D21" s="145" t="s">
        <v>706</v>
      </c>
      <c r="E21" s="147" t="s">
        <v>707</v>
      </c>
      <c r="F21" s="148" t="s">
        <v>13</v>
      </c>
    </row>
    <row r="22">
      <c r="A22" s="144" t="s">
        <v>708</v>
      </c>
      <c r="B22" s="145" t="s">
        <v>709</v>
      </c>
      <c r="C22" s="150" t="s">
        <v>710</v>
      </c>
      <c r="D22" s="145" t="s">
        <v>711</v>
      </c>
      <c r="E22" s="147"/>
      <c r="F22" s="148" t="s">
        <v>13</v>
      </c>
    </row>
    <row r="23">
      <c r="A23" s="144" t="s">
        <v>712</v>
      </c>
      <c r="B23" s="145" t="s">
        <v>713</v>
      </c>
      <c r="C23" s="146" t="s">
        <v>714</v>
      </c>
      <c r="D23" s="145" t="s">
        <v>715</v>
      </c>
      <c r="E23" s="147"/>
      <c r="F23" s="148" t="s">
        <v>13</v>
      </c>
    </row>
    <row r="24">
      <c r="A24" s="115" t="s">
        <v>716</v>
      </c>
      <c r="B24" s="116" t="s">
        <v>717</v>
      </c>
      <c r="C24" s="149" t="s">
        <v>718</v>
      </c>
      <c r="D24" s="116" t="s">
        <v>719</v>
      </c>
      <c r="E24" s="117"/>
      <c r="F24" s="118" t="s">
        <v>13</v>
      </c>
    </row>
    <row r="25" ht="38.25" customHeight="1">
      <c r="A25" s="115" t="s">
        <v>716</v>
      </c>
      <c r="B25" s="116" t="s">
        <v>720</v>
      </c>
      <c r="C25" s="149" t="s">
        <v>721</v>
      </c>
      <c r="D25" s="116" t="s">
        <v>722</v>
      </c>
      <c r="E25" s="117"/>
      <c r="F25" s="118" t="s">
        <v>13</v>
      </c>
    </row>
    <row r="26" ht="63.0" customHeight="1">
      <c r="A26" s="115" t="s">
        <v>723</v>
      </c>
      <c r="B26" s="116" t="s">
        <v>724</v>
      </c>
      <c r="C26" s="100" t="s">
        <v>725</v>
      </c>
      <c r="D26" s="116" t="s">
        <v>726</v>
      </c>
      <c r="E26" s="117"/>
      <c r="F26" s="118" t="s">
        <v>13</v>
      </c>
    </row>
    <row r="27" ht="63.0" customHeight="1">
      <c r="A27" s="119" t="s">
        <v>727</v>
      </c>
      <c r="B27" s="79" t="s">
        <v>728</v>
      </c>
      <c r="C27" s="143" t="s">
        <v>729</v>
      </c>
      <c r="D27" s="79" t="s">
        <v>730</v>
      </c>
      <c r="E27" s="121"/>
      <c r="F27" s="122" t="s">
        <v>13</v>
      </c>
    </row>
    <row r="28" ht="47.25" customHeight="1">
      <c r="A28" s="123" t="s">
        <v>731</v>
      </c>
      <c r="B28" s="124" t="s">
        <v>732</v>
      </c>
      <c r="C28" s="125" t="s">
        <v>733</v>
      </c>
      <c r="D28" s="124" t="s">
        <v>734</v>
      </c>
      <c r="E28" s="126"/>
      <c r="F28" s="127" t="s">
        <v>13</v>
      </c>
    </row>
    <row r="29" ht="39.0" customHeight="1">
      <c r="A29" s="119" t="s">
        <v>735</v>
      </c>
      <c r="B29" s="79" t="s">
        <v>736</v>
      </c>
      <c r="C29" s="120" t="s">
        <v>737</v>
      </c>
      <c r="D29" s="79" t="s">
        <v>738</v>
      </c>
      <c r="E29" s="121" t="s">
        <v>739</v>
      </c>
      <c r="F29" s="122" t="s">
        <v>13</v>
      </c>
    </row>
    <row r="30" ht="69.75" customHeight="1">
      <c r="A30" s="119" t="s">
        <v>735</v>
      </c>
      <c r="B30" s="79" t="s">
        <v>740</v>
      </c>
      <c r="C30" s="120" t="s">
        <v>741</v>
      </c>
      <c r="D30" s="79" t="s">
        <v>742</v>
      </c>
      <c r="E30" s="151"/>
      <c r="F30" s="122" t="s">
        <v>13</v>
      </c>
    </row>
    <row r="31" ht="69.75" customHeight="1">
      <c r="A31" s="119" t="s">
        <v>735</v>
      </c>
      <c r="B31" s="79" t="s">
        <v>740</v>
      </c>
      <c r="C31" s="143" t="s">
        <v>743</v>
      </c>
      <c r="D31" s="152" t="s">
        <v>744</v>
      </c>
      <c r="E31" s="151"/>
      <c r="F31" s="122" t="s">
        <v>13</v>
      </c>
    </row>
    <row r="32" ht="45.75" customHeight="1">
      <c r="A32" s="119" t="s">
        <v>735</v>
      </c>
      <c r="B32" s="79" t="s">
        <v>745</v>
      </c>
      <c r="C32" s="120" t="s">
        <v>746</v>
      </c>
      <c r="D32" s="79" t="s">
        <v>747</v>
      </c>
      <c r="E32" s="151"/>
      <c r="F32" s="122" t="s">
        <v>13</v>
      </c>
    </row>
    <row r="33" ht="43.5" customHeight="1">
      <c r="A33" s="119" t="s">
        <v>735</v>
      </c>
      <c r="B33" s="79" t="s">
        <v>748</v>
      </c>
      <c r="C33" s="143" t="s">
        <v>749</v>
      </c>
      <c r="D33" s="79" t="s">
        <v>750</v>
      </c>
      <c r="E33" s="151"/>
      <c r="F33" s="122" t="s">
        <v>13</v>
      </c>
    </row>
    <row r="34" ht="34.5" customHeight="1">
      <c r="A34" s="119" t="s">
        <v>751</v>
      </c>
      <c r="B34" s="79" t="s">
        <v>752</v>
      </c>
      <c r="C34" s="143" t="s">
        <v>753</v>
      </c>
      <c r="D34" s="79" t="s">
        <v>754</v>
      </c>
      <c r="E34" s="151"/>
      <c r="F34" s="122" t="s">
        <v>13</v>
      </c>
    </row>
    <row r="35" ht="63.75" customHeight="1">
      <c r="A35" s="119" t="s">
        <v>751</v>
      </c>
      <c r="B35" s="79" t="s">
        <v>755</v>
      </c>
      <c r="C35" s="153" t="s">
        <v>756</v>
      </c>
      <c r="D35" s="79" t="s">
        <v>757</v>
      </c>
      <c r="E35" s="151"/>
      <c r="F35" s="122" t="s">
        <v>13</v>
      </c>
    </row>
    <row r="36" ht="21.0" customHeight="1">
      <c r="A36" s="119" t="s">
        <v>751</v>
      </c>
      <c r="B36" s="79" t="s">
        <v>758</v>
      </c>
      <c r="C36" s="143" t="s">
        <v>759</v>
      </c>
      <c r="D36" s="79" t="s">
        <v>760</v>
      </c>
      <c r="E36" s="151"/>
      <c r="F36" s="122" t="s">
        <v>13</v>
      </c>
    </row>
    <row r="37" ht="48.75" customHeight="1">
      <c r="A37" s="119" t="s">
        <v>761</v>
      </c>
      <c r="B37" s="79" t="s">
        <v>762</v>
      </c>
      <c r="C37" s="120" t="s">
        <v>763</v>
      </c>
      <c r="D37" s="79" t="s">
        <v>764</v>
      </c>
      <c r="E37" s="151"/>
      <c r="F37" s="122" t="s">
        <v>13</v>
      </c>
    </row>
    <row r="38" ht="87.75" customHeight="1">
      <c r="A38" s="119" t="s">
        <v>761</v>
      </c>
      <c r="B38" s="79" t="s">
        <v>765</v>
      </c>
      <c r="C38" s="120" t="s">
        <v>766</v>
      </c>
      <c r="D38" s="79" t="s">
        <v>767</v>
      </c>
      <c r="E38" s="151"/>
      <c r="F38" s="122" t="s">
        <v>13</v>
      </c>
    </row>
    <row r="39" ht="102.75" customHeight="1">
      <c r="A39" s="119" t="s">
        <v>92</v>
      </c>
      <c r="B39" s="79" t="s">
        <v>768</v>
      </c>
      <c r="C39" s="143" t="s">
        <v>769</v>
      </c>
      <c r="D39" s="79" t="s">
        <v>770</v>
      </c>
      <c r="E39" s="151"/>
      <c r="F39" s="122" t="s">
        <v>236</v>
      </c>
    </row>
    <row r="40" ht="39.75" customHeight="1">
      <c r="A40" s="115" t="s">
        <v>771</v>
      </c>
      <c r="B40" s="116" t="s">
        <v>772</v>
      </c>
      <c r="C40" s="100" t="s">
        <v>773</v>
      </c>
      <c r="D40" s="116" t="s">
        <v>774</v>
      </c>
      <c r="E40" s="117" t="s">
        <v>775</v>
      </c>
      <c r="F40" s="118" t="s">
        <v>47</v>
      </c>
    </row>
    <row r="41" ht="86.25" customHeight="1">
      <c r="A41" s="123" t="s">
        <v>776</v>
      </c>
      <c r="B41" s="124" t="s">
        <v>777</v>
      </c>
      <c r="C41" s="125" t="s">
        <v>778</v>
      </c>
      <c r="D41" s="124" t="s">
        <v>779</v>
      </c>
      <c r="E41" s="126"/>
      <c r="F41" s="127" t="s">
        <v>13</v>
      </c>
    </row>
    <row r="42" ht="117.0" customHeight="1">
      <c r="A42" s="119" t="s">
        <v>780</v>
      </c>
      <c r="B42" s="79" t="s">
        <v>700</v>
      </c>
      <c r="C42" s="120" t="s">
        <v>781</v>
      </c>
      <c r="D42" s="79" t="s">
        <v>782</v>
      </c>
      <c r="E42" s="151"/>
      <c r="F42" s="122" t="s">
        <v>13</v>
      </c>
    </row>
    <row r="43" ht="33.0" customHeight="1">
      <c r="A43" s="119" t="s">
        <v>783</v>
      </c>
      <c r="B43" s="79" t="s">
        <v>784</v>
      </c>
      <c r="C43" s="120" t="s">
        <v>785</v>
      </c>
      <c r="D43" s="79" t="s">
        <v>786</v>
      </c>
      <c r="E43" s="151"/>
      <c r="F43" s="122" t="s">
        <v>13</v>
      </c>
    </row>
    <row r="44" ht="90.75" customHeight="1">
      <c r="A44" s="119" t="s">
        <v>787</v>
      </c>
      <c r="B44" s="79" t="s">
        <v>788</v>
      </c>
      <c r="C44" s="120" t="s">
        <v>789</v>
      </c>
      <c r="D44" s="79" t="s">
        <v>790</v>
      </c>
      <c r="E44" s="154" t="s">
        <v>791</v>
      </c>
      <c r="F44" s="122" t="s">
        <v>236</v>
      </c>
    </row>
    <row r="45" ht="60.75" customHeight="1">
      <c r="A45" s="119" t="s">
        <v>792</v>
      </c>
      <c r="B45" s="79" t="s">
        <v>793</v>
      </c>
      <c r="C45" s="120" t="s">
        <v>794</v>
      </c>
      <c r="D45" s="79" t="s">
        <v>795</v>
      </c>
      <c r="E45" s="151"/>
      <c r="F45" s="122" t="s">
        <v>13</v>
      </c>
    </row>
    <row r="46" ht="90.75" customHeight="1">
      <c r="A46" s="119" t="s">
        <v>792</v>
      </c>
      <c r="B46" s="79" t="s">
        <v>796</v>
      </c>
      <c r="C46" s="120" t="s">
        <v>797</v>
      </c>
      <c r="D46" s="79" t="s">
        <v>798</v>
      </c>
      <c r="E46" s="151"/>
      <c r="F46" s="122" t="s">
        <v>47</v>
      </c>
    </row>
    <row r="47" ht="43.5" customHeight="1">
      <c r="A47" s="119" t="s">
        <v>792</v>
      </c>
      <c r="B47" s="79" t="s">
        <v>799</v>
      </c>
      <c r="C47" s="120" t="s">
        <v>800</v>
      </c>
      <c r="D47" s="79" t="s">
        <v>801</v>
      </c>
      <c r="E47" s="151"/>
      <c r="F47" s="122" t="s">
        <v>13</v>
      </c>
    </row>
    <row r="48" ht="72.75" customHeight="1">
      <c r="A48" s="115" t="s">
        <v>802</v>
      </c>
      <c r="B48" s="116" t="s">
        <v>803</v>
      </c>
      <c r="C48" s="100" t="s">
        <v>804</v>
      </c>
      <c r="D48" s="116" t="s">
        <v>805</v>
      </c>
      <c r="E48" s="117"/>
      <c r="F48" s="118" t="s">
        <v>47</v>
      </c>
    </row>
    <row r="49" ht="98.25" customHeight="1">
      <c r="A49" s="119" t="s">
        <v>802</v>
      </c>
      <c r="B49" s="79" t="s">
        <v>806</v>
      </c>
      <c r="C49" s="120" t="s">
        <v>807</v>
      </c>
      <c r="D49" s="79" t="s">
        <v>808</v>
      </c>
      <c r="E49" s="121" t="s">
        <v>809</v>
      </c>
      <c r="F49" s="122" t="s">
        <v>47</v>
      </c>
    </row>
    <row r="50" ht="36.0" customHeight="1">
      <c r="A50" s="119" t="s">
        <v>802</v>
      </c>
      <c r="B50" s="79" t="s">
        <v>810</v>
      </c>
      <c r="C50" s="143" t="s">
        <v>811</v>
      </c>
      <c r="D50" s="79" t="s">
        <v>812</v>
      </c>
      <c r="E50" s="121" t="s">
        <v>809</v>
      </c>
      <c r="F50" s="122" t="s">
        <v>47</v>
      </c>
    </row>
    <row r="51" ht="69.75" customHeight="1">
      <c r="A51" s="123" t="s">
        <v>92</v>
      </c>
      <c r="B51" s="124" t="s">
        <v>813</v>
      </c>
      <c r="C51" s="125" t="s">
        <v>814</v>
      </c>
      <c r="D51" s="155" t="s">
        <v>815</v>
      </c>
      <c r="E51" s="126"/>
      <c r="F51" s="127" t="s">
        <v>13</v>
      </c>
    </row>
    <row r="52" ht="41.25" customHeight="1">
      <c r="A52" s="156" t="s">
        <v>816</v>
      </c>
      <c r="B52" s="113"/>
      <c r="C52" s="113"/>
      <c r="D52" s="113"/>
      <c r="E52" s="113"/>
      <c r="F52" s="114"/>
    </row>
    <row r="53">
      <c r="A53" s="119" t="s">
        <v>27</v>
      </c>
      <c r="B53" s="79" t="s">
        <v>817</v>
      </c>
      <c r="C53" s="120" t="s">
        <v>818</v>
      </c>
      <c r="D53" s="79" t="s">
        <v>819</v>
      </c>
      <c r="E53" s="151"/>
      <c r="F53" s="122" t="s">
        <v>236</v>
      </c>
    </row>
    <row r="54">
      <c r="A54" s="119" t="s">
        <v>820</v>
      </c>
      <c r="B54" s="79" t="s">
        <v>821</v>
      </c>
      <c r="C54" s="120" t="s">
        <v>822</v>
      </c>
      <c r="D54" s="79" t="s">
        <v>823</v>
      </c>
      <c r="E54" s="154" t="s">
        <v>824</v>
      </c>
      <c r="F54" s="122" t="s">
        <v>47</v>
      </c>
    </row>
    <row r="55" ht="74.25" customHeight="1">
      <c r="A55" s="119" t="s">
        <v>825</v>
      </c>
      <c r="B55" s="79" t="s">
        <v>826</v>
      </c>
      <c r="C55" s="120" t="s">
        <v>827</v>
      </c>
      <c r="D55" s="79" t="s">
        <v>828</v>
      </c>
      <c r="E55" s="151"/>
      <c r="F55" s="122" t="s">
        <v>13</v>
      </c>
    </row>
    <row r="56" ht="81.0" customHeight="1">
      <c r="A56" s="119" t="s">
        <v>825</v>
      </c>
      <c r="B56" s="152" t="s">
        <v>829</v>
      </c>
      <c r="C56" s="157" t="s">
        <v>830</v>
      </c>
      <c r="D56" s="79" t="s">
        <v>831</v>
      </c>
      <c r="E56" s="151"/>
      <c r="F56" s="122" t="s">
        <v>13</v>
      </c>
    </row>
    <row r="57" ht="94.5" customHeight="1">
      <c r="A57" s="119" t="s">
        <v>832</v>
      </c>
      <c r="B57" s="79" t="s">
        <v>833</v>
      </c>
      <c r="C57" s="143" t="s">
        <v>834</v>
      </c>
      <c r="D57" s="79" t="s">
        <v>835</v>
      </c>
      <c r="E57" s="151"/>
      <c r="F57" s="122" t="s">
        <v>47</v>
      </c>
    </row>
    <row r="58" ht="94.5" customHeight="1">
      <c r="A58" s="119" t="s">
        <v>836</v>
      </c>
      <c r="B58" s="79" t="s">
        <v>837</v>
      </c>
      <c r="C58" s="143" t="s">
        <v>838</v>
      </c>
      <c r="D58" s="79" t="s">
        <v>839</v>
      </c>
      <c r="E58" s="151"/>
      <c r="F58" s="122" t="s">
        <v>13</v>
      </c>
    </row>
    <row r="59" ht="38.25" customHeight="1">
      <c r="A59" s="158" t="s">
        <v>840</v>
      </c>
      <c r="B59" s="159" t="s">
        <v>841</v>
      </c>
      <c r="C59" s="160" t="s">
        <v>842</v>
      </c>
      <c r="D59" s="161" t="s">
        <v>843</v>
      </c>
      <c r="E59" s="162"/>
      <c r="F59" s="163" t="s">
        <v>236</v>
      </c>
    </row>
    <row r="60">
      <c r="A60" s="158" t="s">
        <v>844</v>
      </c>
      <c r="B60" s="159" t="s">
        <v>845</v>
      </c>
      <c r="C60" s="160" t="s">
        <v>846</v>
      </c>
      <c r="D60" s="164" t="s">
        <v>847</v>
      </c>
      <c r="E60" s="162"/>
      <c r="F60" s="163" t="s">
        <v>47</v>
      </c>
    </row>
    <row r="61">
      <c r="A61" s="158" t="s">
        <v>844</v>
      </c>
      <c r="B61" s="159" t="s">
        <v>848</v>
      </c>
      <c r="C61" s="160" t="s">
        <v>849</v>
      </c>
      <c r="D61" s="159" t="s">
        <v>850</v>
      </c>
      <c r="E61" s="162"/>
      <c r="F61" s="163" t="s">
        <v>47</v>
      </c>
    </row>
    <row r="62" ht="148.5" customHeight="1">
      <c r="A62" s="165" t="s">
        <v>844</v>
      </c>
      <c r="B62" s="166" t="s">
        <v>851</v>
      </c>
      <c r="C62" s="167" t="s">
        <v>852</v>
      </c>
      <c r="D62" s="166" t="s">
        <v>853</v>
      </c>
      <c r="E62" s="168"/>
      <c r="F62" s="169" t="s">
        <v>13</v>
      </c>
    </row>
    <row r="63" ht="38.25" customHeight="1">
      <c r="A63" s="170" t="s">
        <v>854</v>
      </c>
      <c r="B63" s="113"/>
      <c r="C63" s="113"/>
      <c r="D63" s="113"/>
      <c r="E63" s="113"/>
      <c r="F63" s="114"/>
    </row>
    <row r="64" ht="66.0" customHeight="1">
      <c r="A64" s="119" t="s">
        <v>119</v>
      </c>
      <c r="B64" s="79" t="s">
        <v>855</v>
      </c>
      <c r="C64" s="143" t="s">
        <v>856</v>
      </c>
      <c r="D64" s="79" t="s">
        <v>857</v>
      </c>
      <c r="E64" s="151"/>
      <c r="F64" s="122" t="s">
        <v>13</v>
      </c>
    </row>
    <row r="65" ht="57.0" customHeight="1">
      <c r="A65" s="119" t="s">
        <v>119</v>
      </c>
      <c r="B65" s="79" t="s">
        <v>128</v>
      </c>
      <c r="C65" s="143" t="s">
        <v>858</v>
      </c>
      <c r="D65" s="79" t="s">
        <v>859</v>
      </c>
      <c r="E65" s="151"/>
      <c r="F65" s="122" t="s">
        <v>47</v>
      </c>
    </row>
    <row r="66" ht="57.0" customHeight="1">
      <c r="A66" s="119" t="s">
        <v>119</v>
      </c>
      <c r="B66" s="79" t="s">
        <v>860</v>
      </c>
      <c r="C66" s="143" t="s">
        <v>861</v>
      </c>
      <c r="D66" s="79" t="s">
        <v>862</v>
      </c>
      <c r="E66" s="151"/>
      <c r="F66" s="122" t="s">
        <v>236</v>
      </c>
    </row>
    <row r="67" ht="57.0" customHeight="1">
      <c r="A67" s="119" t="s">
        <v>119</v>
      </c>
      <c r="B67" s="79" t="s">
        <v>146</v>
      </c>
      <c r="C67" s="143" t="s">
        <v>863</v>
      </c>
      <c r="D67" s="79" t="s">
        <v>864</v>
      </c>
      <c r="E67" s="151"/>
      <c r="F67" s="122" t="s">
        <v>13</v>
      </c>
    </row>
    <row r="68" ht="130.5" customHeight="1">
      <c r="A68" s="119" t="s">
        <v>119</v>
      </c>
      <c r="B68" s="79" t="s">
        <v>865</v>
      </c>
      <c r="C68" s="171" t="str">
        <f>image("https://upload.wikimedia.org/wikipedia/commons/thumb/9/90/Diatomic_molecules_periodic_table.svg/450px-Diatomic_molecules_periodic_table.svg.png")</f>
        <v/>
      </c>
      <c r="D68" s="79" t="s">
        <v>866</v>
      </c>
      <c r="E68" s="151"/>
      <c r="F68" s="122" t="s">
        <v>13</v>
      </c>
    </row>
    <row r="69" ht="45.75" customHeight="1">
      <c r="A69" s="119" t="s">
        <v>119</v>
      </c>
      <c r="B69" s="79" t="s">
        <v>867</v>
      </c>
      <c r="C69" s="172" t="s">
        <v>868</v>
      </c>
      <c r="D69" s="79" t="s">
        <v>869</v>
      </c>
      <c r="E69" s="151"/>
      <c r="F69" s="122" t="s">
        <v>13</v>
      </c>
    </row>
    <row r="70" ht="33.0" customHeight="1">
      <c r="A70" s="119" t="s">
        <v>119</v>
      </c>
      <c r="B70" s="79" t="s">
        <v>870</v>
      </c>
      <c r="C70" s="172" t="s">
        <v>871</v>
      </c>
      <c r="D70" s="79" t="s">
        <v>872</v>
      </c>
      <c r="E70" s="151"/>
      <c r="F70" s="122" t="s">
        <v>13</v>
      </c>
    </row>
    <row r="71" ht="33.0" customHeight="1">
      <c r="A71" s="29"/>
      <c r="C71" s="172" t="s">
        <v>873</v>
      </c>
      <c r="F71" s="122" t="s">
        <v>13</v>
      </c>
    </row>
    <row r="72" ht="45.0" customHeight="1">
      <c r="A72" s="119" t="s">
        <v>119</v>
      </c>
      <c r="B72" s="79" t="s">
        <v>874</v>
      </c>
      <c r="C72" s="172" t="s">
        <v>875</v>
      </c>
      <c r="D72" s="79" t="s">
        <v>876</v>
      </c>
      <c r="E72" s="151"/>
      <c r="F72" s="122" t="s">
        <v>13</v>
      </c>
    </row>
    <row r="73" ht="45.0" customHeight="1">
      <c r="A73" s="119" t="s">
        <v>119</v>
      </c>
      <c r="B73" s="79" t="s">
        <v>877</v>
      </c>
      <c r="C73" s="173" t="s">
        <v>878</v>
      </c>
      <c r="D73" s="79" t="s">
        <v>879</v>
      </c>
      <c r="E73" s="151"/>
      <c r="F73" s="122" t="s">
        <v>13</v>
      </c>
    </row>
    <row r="74" ht="45.0" customHeight="1">
      <c r="A74" s="119" t="s">
        <v>119</v>
      </c>
      <c r="B74" s="79" t="s">
        <v>880</v>
      </c>
      <c r="C74" s="174" t="s">
        <v>881</v>
      </c>
      <c r="D74" s="175" t="s">
        <v>882</v>
      </c>
      <c r="E74" s="151"/>
      <c r="F74" s="122" t="s">
        <v>236</v>
      </c>
    </row>
    <row r="75" ht="45.0" customHeight="1">
      <c r="A75" s="119" t="s">
        <v>119</v>
      </c>
      <c r="B75" s="79" t="s">
        <v>883</v>
      </c>
      <c r="C75" s="174" t="s">
        <v>884</v>
      </c>
      <c r="D75" s="79" t="s">
        <v>885</v>
      </c>
      <c r="E75" s="151"/>
      <c r="F75" s="122" t="s">
        <v>13</v>
      </c>
    </row>
    <row r="76" ht="66.0" customHeight="1">
      <c r="A76" s="119" t="s">
        <v>119</v>
      </c>
      <c r="B76" s="79" t="s">
        <v>886</v>
      </c>
      <c r="C76" s="143" t="s">
        <v>887</v>
      </c>
      <c r="D76" s="79" t="s">
        <v>888</v>
      </c>
      <c r="E76" s="151"/>
      <c r="F76" s="122" t="s">
        <v>13</v>
      </c>
    </row>
    <row r="77" ht="35.25" customHeight="1">
      <c r="A77" s="119" t="s">
        <v>119</v>
      </c>
      <c r="B77" s="79" t="s">
        <v>889</v>
      </c>
      <c r="C77" s="143" t="s">
        <v>890</v>
      </c>
      <c r="D77" s="79" t="s">
        <v>891</v>
      </c>
      <c r="E77" s="151"/>
      <c r="F77" s="122" t="s">
        <v>13</v>
      </c>
    </row>
    <row r="78" ht="35.25" customHeight="1">
      <c r="A78" s="29"/>
      <c r="C78" s="143" t="s">
        <v>892</v>
      </c>
      <c r="F78" s="122" t="s">
        <v>13</v>
      </c>
    </row>
    <row r="79" ht="35.25" customHeight="1">
      <c r="A79" s="119" t="s">
        <v>893</v>
      </c>
      <c r="B79" s="79" t="s">
        <v>889</v>
      </c>
      <c r="C79" s="143" t="s">
        <v>894</v>
      </c>
      <c r="D79" s="79" t="s">
        <v>895</v>
      </c>
      <c r="E79" s="151"/>
      <c r="F79" s="122" t="s">
        <v>13</v>
      </c>
    </row>
    <row r="80" ht="35.25" customHeight="1">
      <c r="A80" s="119" t="s">
        <v>893</v>
      </c>
      <c r="B80" s="79" t="s">
        <v>889</v>
      </c>
      <c r="C80" s="143" t="s">
        <v>896</v>
      </c>
      <c r="D80" s="79" t="s">
        <v>897</v>
      </c>
      <c r="E80" s="151"/>
      <c r="F80" s="122" t="s">
        <v>13</v>
      </c>
    </row>
    <row r="81" ht="35.25" customHeight="1">
      <c r="A81" s="119" t="s">
        <v>893</v>
      </c>
      <c r="B81" s="79" t="s">
        <v>898</v>
      </c>
      <c r="C81" s="143" t="s">
        <v>899</v>
      </c>
      <c r="D81" s="79" t="s">
        <v>900</v>
      </c>
      <c r="E81" s="151"/>
      <c r="F81" s="122" t="s">
        <v>47</v>
      </c>
    </row>
    <row r="82" ht="26.25" customHeight="1">
      <c r="A82" s="119" t="s">
        <v>396</v>
      </c>
      <c r="B82" s="79" t="s">
        <v>901</v>
      </c>
      <c r="C82" s="176" t="s">
        <v>902</v>
      </c>
      <c r="D82" s="79" t="s">
        <v>903</v>
      </c>
      <c r="E82" s="151"/>
      <c r="F82" s="122" t="s">
        <v>47</v>
      </c>
    </row>
    <row r="83" ht="26.25" customHeight="1">
      <c r="A83" s="119" t="s">
        <v>396</v>
      </c>
      <c r="B83" s="79" t="s">
        <v>904</v>
      </c>
      <c r="C83" s="176" t="s">
        <v>905</v>
      </c>
      <c r="D83" s="79" t="s">
        <v>906</v>
      </c>
      <c r="E83" s="151"/>
      <c r="F83" s="122" t="s">
        <v>13</v>
      </c>
    </row>
    <row r="84" ht="26.25" customHeight="1">
      <c r="A84" s="119" t="s">
        <v>396</v>
      </c>
      <c r="B84" s="79" t="s">
        <v>907</v>
      </c>
      <c r="C84" s="177" t="s">
        <v>908</v>
      </c>
      <c r="D84" s="79" t="s">
        <v>909</v>
      </c>
      <c r="E84" s="151"/>
      <c r="F84" s="122" t="s">
        <v>13</v>
      </c>
    </row>
    <row r="85" ht="26.25" customHeight="1">
      <c r="A85" s="119" t="s">
        <v>396</v>
      </c>
      <c r="B85" s="79" t="s">
        <v>910</v>
      </c>
      <c r="C85" s="176" t="s">
        <v>911</v>
      </c>
      <c r="D85" s="152" t="s">
        <v>912</v>
      </c>
      <c r="E85" s="151"/>
      <c r="F85" s="122" t="s">
        <v>13</v>
      </c>
    </row>
    <row r="86" ht="57.0" customHeight="1">
      <c r="A86" s="119" t="s">
        <v>396</v>
      </c>
      <c r="B86" s="79" t="s">
        <v>910</v>
      </c>
      <c r="C86" s="143" t="s">
        <v>913</v>
      </c>
      <c r="D86" s="152" t="s">
        <v>914</v>
      </c>
      <c r="E86" s="151"/>
      <c r="F86" s="122" t="s">
        <v>236</v>
      </c>
    </row>
    <row r="87" ht="57.0" customHeight="1">
      <c r="A87" s="119" t="s">
        <v>396</v>
      </c>
      <c r="B87" s="79" t="s">
        <v>388</v>
      </c>
      <c r="C87" s="143" t="s">
        <v>915</v>
      </c>
      <c r="D87" s="152" t="s">
        <v>916</v>
      </c>
      <c r="E87" s="151"/>
      <c r="F87" s="122" t="s">
        <v>236</v>
      </c>
    </row>
    <row r="88" ht="42.0" customHeight="1">
      <c r="A88" s="178" t="s">
        <v>444</v>
      </c>
      <c r="B88" s="113"/>
      <c r="C88" s="113"/>
      <c r="D88" s="113"/>
      <c r="E88" s="113"/>
      <c r="F88" s="114"/>
    </row>
    <row r="89">
      <c r="A89" s="119" t="s">
        <v>444</v>
      </c>
      <c r="B89" s="79" t="s">
        <v>484</v>
      </c>
      <c r="C89" s="120" t="s">
        <v>917</v>
      </c>
      <c r="D89" s="79" t="s">
        <v>918</v>
      </c>
      <c r="E89" s="151"/>
      <c r="F89" s="122" t="s">
        <v>47</v>
      </c>
    </row>
    <row r="90" ht="134.25" customHeight="1">
      <c r="A90" s="119" t="s">
        <v>444</v>
      </c>
      <c r="B90" s="79" t="s">
        <v>919</v>
      </c>
      <c r="C90" s="120" t="s">
        <v>920</v>
      </c>
      <c r="D90" s="79" t="s">
        <v>921</v>
      </c>
      <c r="E90" s="151"/>
      <c r="F90" s="122" t="s">
        <v>13</v>
      </c>
    </row>
    <row r="91">
      <c r="A91" s="119" t="s">
        <v>444</v>
      </c>
      <c r="B91" s="79" t="s">
        <v>922</v>
      </c>
      <c r="C91" s="179" t="s">
        <v>923</v>
      </c>
      <c r="D91" s="79" t="s">
        <v>924</v>
      </c>
      <c r="E91" s="180"/>
      <c r="F91" s="122" t="s">
        <v>13</v>
      </c>
    </row>
    <row r="92" ht="123.0" customHeight="1">
      <c r="A92" s="29"/>
      <c r="D92" s="181" t="str">
        <f>image("http://physicsrulezz.com/wp-content/uploads/2018/02/RtHandRule.gif")</f>
        <v/>
      </c>
      <c r="F92" s="122" t="s">
        <v>13</v>
      </c>
    </row>
    <row r="93" ht="123.0" customHeight="1">
      <c r="A93" s="182" t="s">
        <v>444</v>
      </c>
      <c r="B93" s="183" t="s">
        <v>925</v>
      </c>
      <c r="C93" s="184" t="str">
        <f>image("http://physics.pingry.org/Explorations/Acoustics/Doppler/Media/Formula01.gif")</f>
        <v/>
      </c>
      <c r="D93" s="185" t="s">
        <v>926</v>
      </c>
      <c r="E93" s="186"/>
      <c r="F93" s="187" t="s">
        <v>47</v>
      </c>
    </row>
    <row r="94" ht="52.5" customHeight="1">
      <c r="A94" s="29"/>
      <c r="C94" s="188" t="s">
        <v>927</v>
      </c>
      <c r="F94" s="187" t="s">
        <v>47</v>
      </c>
    </row>
    <row r="95" ht="45.0" customHeight="1">
      <c r="A95" s="182" t="s">
        <v>444</v>
      </c>
      <c r="B95" s="183" t="s">
        <v>928</v>
      </c>
      <c r="C95" s="188" t="s">
        <v>929</v>
      </c>
      <c r="D95" s="185" t="s">
        <v>930</v>
      </c>
      <c r="E95" s="186"/>
      <c r="F95" s="187" t="s">
        <v>13</v>
      </c>
    </row>
    <row r="96" ht="19.5" customHeight="1">
      <c r="A96" s="182" t="s">
        <v>444</v>
      </c>
      <c r="B96" s="183" t="s">
        <v>931</v>
      </c>
      <c r="C96" s="188" t="s">
        <v>932</v>
      </c>
      <c r="D96" s="185" t="s">
        <v>933</v>
      </c>
      <c r="E96" s="189" t="s">
        <v>934</v>
      </c>
      <c r="F96" s="187" t="s">
        <v>13</v>
      </c>
    </row>
    <row r="97" ht="63.0" customHeight="1">
      <c r="A97" s="119" t="s">
        <v>935</v>
      </c>
      <c r="B97" s="79" t="s">
        <v>936</v>
      </c>
      <c r="C97" s="143" t="s">
        <v>937</v>
      </c>
      <c r="D97" s="79" t="s">
        <v>938</v>
      </c>
      <c r="E97" s="121"/>
      <c r="F97" s="122" t="s">
        <v>47</v>
      </c>
    </row>
    <row r="98" ht="63.0" customHeight="1">
      <c r="A98" s="119" t="s">
        <v>935</v>
      </c>
      <c r="B98" s="79" t="s">
        <v>939</v>
      </c>
      <c r="C98" s="143" t="s">
        <v>940</v>
      </c>
      <c r="D98" s="79" t="s">
        <v>941</v>
      </c>
      <c r="E98" s="121"/>
      <c r="F98" s="122" t="s">
        <v>47</v>
      </c>
    </row>
    <row r="99" ht="63.0" customHeight="1">
      <c r="A99" s="119" t="s">
        <v>935</v>
      </c>
      <c r="B99" s="79" t="s">
        <v>942</v>
      </c>
      <c r="C99" s="143" t="s">
        <v>943</v>
      </c>
      <c r="D99" s="79" t="s">
        <v>944</v>
      </c>
      <c r="E99" s="121"/>
      <c r="F99" s="122" t="s">
        <v>47</v>
      </c>
    </row>
    <row r="100" ht="63.0" customHeight="1">
      <c r="A100" s="119" t="s">
        <v>935</v>
      </c>
      <c r="B100" s="79" t="s">
        <v>945</v>
      </c>
      <c r="C100" s="143" t="s">
        <v>946</v>
      </c>
      <c r="D100" s="79" t="s">
        <v>947</v>
      </c>
      <c r="E100" s="121"/>
      <c r="F100" s="122" t="s">
        <v>47</v>
      </c>
    </row>
    <row r="101" ht="63.0" customHeight="1">
      <c r="A101" s="119" t="s">
        <v>935</v>
      </c>
      <c r="B101" s="79" t="s">
        <v>948</v>
      </c>
      <c r="C101" s="120" t="s">
        <v>949</v>
      </c>
      <c r="D101" s="79" t="s">
        <v>950</v>
      </c>
      <c r="E101" s="121"/>
      <c r="F101" s="122" t="s">
        <v>13</v>
      </c>
    </row>
    <row r="102">
      <c r="A102" s="190"/>
      <c r="B102" s="80"/>
      <c r="C102" s="191"/>
      <c r="D102" s="80"/>
      <c r="E102" s="151"/>
      <c r="F102" s="192"/>
    </row>
    <row r="103">
      <c r="A103" s="193"/>
      <c r="B103" s="194"/>
      <c r="C103" s="195"/>
      <c r="D103" s="194"/>
      <c r="E103" s="196"/>
      <c r="F103" s="197"/>
    </row>
  </sheetData>
  <mergeCells count="20">
    <mergeCell ref="A2:F2"/>
    <mergeCell ref="A52:F52"/>
    <mergeCell ref="A63:F63"/>
    <mergeCell ref="A70:A71"/>
    <mergeCell ref="B70:B71"/>
    <mergeCell ref="D70:D71"/>
    <mergeCell ref="E70:E71"/>
    <mergeCell ref="C91:C92"/>
    <mergeCell ref="E91:E92"/>
    <mergeCell ref="A93:A94"/>
    <mergeCell ref="B93:B94"/>
    <mergeCell ref="D93:D94"/>
    <mergeCell ref="E93:E94"/>
    <mergeCell ref="A77:A78"/>
    <mergeCell ref="B77:B78"/>
    <mergeCell ref="D77:D78"/>
    <mergeCell ref="E77:E78"/>
    <mergeCell ref="A88:F88"/>
    <mergeCell ref="A91:A92"/>
    <mergeCell ref="B91:B92"/>
  </mergeCells>
  <conditionalFormatting sqref="B91 C91:E96">
    <cfRule type="expression" dxfId="0" priority="1">
      <formula>$K$1:$K$172="Unsure"</formula>
    </cfRule>
  </conditionalFormatting>
  <conditionalFormatting sqref="B91 C91:E96">
    <cfRule type="expression" dxfId="2" priority="2">
      <formula>$K$1:$K$172="Strong"</formula>
    </cfRule>
  </conditionalFormatting>
  <conditionalFormatting sqref="B91 C91:E96">
    <cfRule type="expression" dxfId="1" priority="3">
      <formula>$K$1:$K$172="Weak"</formula>
    </cfRule>
  </conditionalFormatting>
  <conditionalFormatting sqref="A1:F4 A5:F51 A97:F101">
    <cfRule type="expression" dxfId="2" priority="4">
      <formula>$F$4:$F$47="Strong"</formula>
    </cfRule>
  </conditionalFormatting>
  <conditionalFormatting sqref="A1:F4 A5:F51 A97:F101">
    <cfRule type="expression" dxfId="1" priority="5">
      <formula>$F$4:$F$47="Weak"</formula>
    </cfRule>
  </conditionalFormatting>
  <conditionalFormatting sqref="A1:F4 A5:F51 A97:F101">
    <cfRule type="expression" dxfId="0" priority="6">
      <formula>$F$4:$F$47="Unsure"</formula>
    </cfRule>
  </conditionalFormatting>
  <conditionalFormatting sqref="A2:F4 A5:F103">
    <cfRule type="expression" dxfId="1" priority="7">
      <formula>$F$1:$F$103="Weak"</formula>
    </cfRule>
  </conditionalFormatting>
  <conditionalFormatting sqref="A2:F4 A5:F103">
    <cfRule type="expression" dxfId="2" priority="8">
      <formula>$F$1:$F$103="Strong"</formula>
    </cfRule>
  </conditionalFormatting>
  <conditionalFormatting sqref="A2:F4 A5:F103">
    <cfRule type="expression" dxfId="0" priority="9">
      <formula>$F$1:$F$103="Unsure"</formula>
    </cfRule>
  </conditionalFormatting>
  <hyperlinks>
    <hyperlink r:id="rId1" ref="E44"/>
    <hyperlink r:id="rId2" ref="E5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43"/>
    <col customWidth="1" min="2" max="2" width="21.29"/>
    <col customWidth="1" min="3" max="3" width="57.57"/>
    <col customWidth="1" min="4" max="4" width="50.86"/>
    <col customWidth="1" min="5" max="5" width="25.0"/>
    <col customWidth="1" min="6" max="6" width="18.57"/>
  </cols>
  <sheetData>
    <row r="1">
      <c r="A1" s="198" t="s">
        <v>951</v>
      </c>
      <c r="B1" s="199" t="s">
        <v>952</v>
      </c>
      <c r="C1" s="199" t="s">
        <v>953</v>
      </c>
      <c r="D1" s="199" t="s">
        <v>954</v>
      </c>
      <c r="E1" s="200" t="s">
        <v>955</v>
      </c>
      <c r="F1" s="201" t="s">
        <v>6</v>
      </c>
    </row>
    <row r="2">
      <c r="A2" s="202" t="s">
        <v>956</v>
      </c>
      <c r="B2" s="203" t="s">
        <v>957</v>
      </c>
      <c r="C2" s="116" t="s">
        <v>958</v>
      </c>
      <c r="D2" s="204" t="s">
        <v>959</v>
      </c>
      <c r="E2" s="117" t="s">
        <v>960</v>
      </c>
      <c r="F2" s="205" t="s">
        <v>236</v>
      </c>
    </row>
    <row r="3">
      <c r="A3" s="206" t="s">
        <v>956</v>
      </c>
      <c r="B3" s="152" t="s">
        <v>961</v>
      </c>
      <c r="C3" s="79" t="s">
        <v>962</v>
      </c>
      <c r="D3" s="207" t="s">
        <v>963</v>
      </c>
      <c r="E3" s="121" t="s">
        <v>960</v>
      </c>
      <c r="F3" s="208" t="s">
        <v>236</v>
      </c>
    </row>
    <row r="4" ht="49.5" customHeight="1">
      <c r="A4" s="206" t="s">
        <v>956</v>
      </c>
      <c r="B4" s="152" t="s">
        <v>964</v>
      </c>
      <c r="C4" s="79" t="s">
        <v>965</v>
      </c>
      <c r="D4" s="207" t="s">
        <v>966</v>
      </c>
      <c r="E4" s="121" t="s">
        <v>967</v>
      </c>
      <c r="F4" s="208" t="s">
        <v>47</v>
      </c>
    </row>
    <row r="5" ht="36.75" customHeight="1">
      <c r="A5" s="206" t="s">
        <v>956</v>
      </c>
      <c r="B5" s="152" t="s">
        <v>968</v>
      </c>
      <c r="C5" s="79" t="s">
        <v>969</v>
      </c>
      <c r="D5" s="207" t="s">
        <v>970</v>
      </c>
      <c r="E5" s="121"/>
      <c r="F5" s="208" t="s">
        <v>13</v>
      </c>
    </row>
    <row r="6" ht="36.75" customHeight="1">
      <c r="A6" s="206" t="s">
        <v>956</v>
      </c>
      <c r="B6" s="152" t="s">
        <v>971</v>
      </c>
      <c r="C6" s="79" t="s">
        <v>972</v>
      </c>
      <c r="D6" s="207" t="s">
        <v>973</v>
      </c>
      <c r="E6" s="121"/>
      <c r="F6" s="208" t="s">
        <v>236</v>
      </c>
    </row>
    <row r="7">
      <c r="A7" s="206" t="s">
        <v>956</v>
      </c>
      <c r="B7" s="152" t="s">
        <v>974</v>
      </c>
      <c r="C7" s="79" t="s">
        <v>975</v>
      </c>
      <c r="D7" s="207" t="s">
        <v>976</v>
      </c>
      <c r="E7" s="121"/>
      <c r="F7" s="208" t="s">
        <v>13</v>
      </c>
    </row>
    <row r="8">
      <c r="A8" s="206" t="s">
        <v>956</v>
      </c>
      <c r="B8" s="152" t="s">
        <v>977</v>
      </c>
      <c r="C8" s="79" t="s">
        <v>978</v>
      </c>
      <c r="D8" s="207" t="s">
        <v>976</v>
      </c>
      <c r="E8" s="121"/>
      <c r="F8" s="208" t="s">
        <v>13</v>
      </c>
    </row>
    <row r="9">
      <c r="A9" s="206" t="s">
        <v>956</v>
      </c>
      <c r="B9" s="152" t="s">
        <v>979</v>
      </c>
      <c r="C9" s="79" t="s">
        <v>980</v>
      </c>
      <c r="D9" s="207" t="s">
        <v>976</v>
      </c>
      <c r="E9" s="121" t="s">
        <v>981</v>
      </c>
      <c r="F9" s="208" t="s">
        <v>236</v>
      </c>
    </row>
    <row r="10">
      <c r="A10" s="206" t="s">
        <v>956</v>
      </c>
      <c r="B10" s="152" t="s">
        <v>982</v>
      </c>
      <c r="C10" s="79" t="s">
        <v>983</v>
      </c>
      <c r="D10" s="207" t="s">
        <v>976</v>
      </c>
      <c r="E10" s="121" t="s">
        <v>981</v>
      </c>
      <c r="F10" s="208" t="s">
        <v>13</v>
      </c>
    </row>
    <row r="11">
      <c r="A11" s="206" t="s">
        <v>956</v>
      </c>
      <c r="B11" s="152" t="s">
        <v>984</v>
      </c>
      <c r="C11" s="79" t="s">
        <v>985</v>
      </c>
      <c r="D11" s="207" t="s">
        <v>976</v>
      </c>
      <c r="E11" s="121" t="s">
        <v>981</v>
      </c>
      <c r="F11" s="208" t="s">
        <v>13</v>
      </c>
    </row>
    <row r="12">
      <c r="A12" s="206" t="s">
        <v>956</v>
      </c>
      <c r="B12" s="152" t="s">
        <v>986</v>
      </c>
      <c r="C12" s="79" t="s">
        <v>987</v>
      </c>
      <c r="D12" s="207" t="s">
        <v>976</v>
      </c>
      <c r="E12" s="121" t="s">
        <v>981</v>
      </c>
      <c r="F12" s="208" t="s">
        <v>236</v>
      </c>
    </row>
    <row r="13">
      <c r="A13" s="206" t="s">
        <v>956</v>
      </c>
      <c r="B13" s="152" t="s">
        <v>988</v>
      </c>
      <c r="C13" s="79" t="s">
        <v>989</v>
      </c>
      <c r="D13" s="207" t="s">
        <v>990</v>
      </c>
      <c r="E13" s="151"/>
      <c r="F13" s="208" t="s">
        <v>47</v>
      </c>
    </row>
    <row r="14">
      <c r="A14" s="206" t="s">
        <v>956</v>
      </c>
      <c r="B14" s="152" t="s">
        <v>991</v>
      </c>
      <c r="C14" s="79" t="s">
        <v>992</v>
      </c>
      <c r="D14" s="207" t="s">
        <v>990</v>
      </c>
      <c r="E14" s="151"/>
      <c r="F14" s="208" t="s">
        <v>236</v>
      </c>
    </row>
    <row r="15">
      <c r="A15" s="206" t="s">
        <v>956</v>
      </c>
      <c r="B15" s="152" t="s">
        <v>993</v>
      </c>
      <c r="C15" s="79" t="s">
        <v>994</v>
      </c>
      <c r="D15" s="207" t="s">
        <v>995</v>
      </c>
      <c r="E15" s="121" t="s">
        <v>976</v>
      </c>
      <c r="F15" s="208" t="s">
        <v>13</v>
      </c>
    </row>
    <row r="16">
      <c r="A16" s="206" t="s">
        <v>956</v>
      </c>
      <c r="B16" s="152" t="s">
        <v>996</v>
      </c>
      <c r="C16" s="79"/>
      <c r="D16" s="207" t="s">
        <v>997</v>
      </c>
      <c r="E16" s="151"/>
      <c r="F16" s="208" t="s">
        <v>13</v>
      </c>
    </row>
    <row r="17">
      <c r="A17" s="206" t="s">
        <v>956</v>
      </c>
      <c r="B17" s="152" t="s">
        <v>998</v>
      </c>
      <c r="C17" s="79" t="s">
        <v>999</v>
      </c>
      <c r="D17" s="207" t="s">
        <v>1000</v>
      </c>
      <c r="E17" s="121" t="s">
        <v>1001</v>
      </c>
      <c r="F17" s="208" t="s">
        <v>13</v>
      </c>
    </row>
    <row r="18">
      <c r="A18" s="206" t="s">
        <v>956</v>
      </c>
      <c r="B18" s="152" t="s">
        <v>1002</v>
      </c>
      <c r="C18" s="79" t="s">
        <v>1003</v>
      </c>
      <c r="D18" s="207" t="s">
        <v>1004</v>
      </c>
      <c r="E18" s="151"/>
      <c r="F18" s="208" t="s">
        <v>13</v>
      </c>
    </row>
    <row r="19">
      <c r="A19" s="206" t="s">
        <v>956</v>
      </c>
      <c r="B19" s="152" t="s">
        <v>1005</v>
      </c>
      <c r="C19" s="79" t="s">
        <v>1006</v>
      </c>
      <c r="D19" s="207" t="s">
        <v>1007</v>
      </c>
      <c r="E19" s="209"/>
      <c r="F19" s="208" t="s">
        <v>13</v>
      </c>
    </row>
    <row r="20">
      <c r="A20" s="210" t="s">
        <v>956</v>
      </c>
      <c r="B20" s="211" t="s">
        <v>1008</v>
      </c>
      <c r="C20" s="124" t="s">
        <v>1009</v>
      </c>
      <c r="D20" s="212"/>
      <c r="E20" s="213"/>
      <c r="F20" s="214" t="s">
        <v>13</v>
      </c>
    </row>
    <row r="21">
      <c r="A21" s="202" t="s">
        <v>1010</v>
      </c>
      <c r="B21" s="203" t="s">
        <v>1011</v>
      </c>
      <c r="C21" s="116" t="s">
        <v>1012</v>
      </c>
      <c r="D21" s="204" t="s">
        <v>1013</v>
      </c>
      <c r="E21" s="215"/>
      <c r="F21" s="205" t="s">
        <v>236</v>
      </c>
    </row>
    <row r="22">
      <c r="A22" s="206" t="s">
        <v>1010</v>
      </c>
      <c r="B22" s="152" t="s">
        <v>1014</v>
      </c>
      <c r="C22" s="79" t="s">
        <v>1015</v>
      </c>
      <c r="D22" s="207" t="s">
        <v>1016</v>
      </c>
      <c r="E22" s="216"/>
      <c r="F22" s="208" t="s">
        <v>13</v>
      </c>
    </row>
    <row r="23">
      <c r="A23" s="210" t="s">
        <v>1010</v>
      </c>
      <c r="B23" s="211" t="s">
        <v>1017</v>
      </c>
      <c r="C23" s="124" t="s">
        <v>1018</v>
      </c>
      <c r="D23" s="212" t="s">
        <v>1019</v>
      </c>
      <c r="E23" s="217"/>
      <c r="F23" s="214" t="s">
        <v>13</v>
      </c>
    </row>
    <row r="24">
      <c r="A24" s="202" t="s">
        <v>1020</v>
      </c>
      <c r="B24" s="203" t="s">
        <v>1021</v>
      </c>
      <c r="C24" s="116" t="s">
        <v>1012</v>
      </c>
      <c r="D24" s="204" t="s">
        <v>1022</v>
      </c>
      <c r="E24" s="215"/>
      <c r="F24" s="205" t="s">
        <v>236</v>
      </c>
    </row>
    <row r="25">
      <c r="A25" s="206" t="s">
        <v>1020</v>
      </c>
      <c r="B25" s="152" t="s">
        <v>1023</v>
      </c>
      <c r="C25" s="79" t="s">
        <v>1024</v>
      </c>
      <c r="D25" s="207" t="s">
        <v>1025</v>
      </c>
      <c r="E25" s="216"/>
      <c r="F25" s="208" t="s">
        <v>236</v>
      </c>
    </row>
    <row r="26">
      <c r="A26" s="206" t="s">
        <v>1020</v>
      </c>
      <c r="B26" s="152" t="s">
        <v>1026</v>
      </c>
      <c r="C26" s="79" t="s">
        <v>1027</v>
      </c>
      <c r="D26" s="207"/>
      <c r="E26" s="121" t="s">
        <v>1028</v>
      </c>
      <c r="F26" s="208" t="s">
        <v>236</v>
      </c>
    </row>
    <row r="27">
      <c r="A27" s="206" t="s">
        <v>1020</v>
      </c>
      <c r="B27" s="152" t="s">
        <v>1029</v>
      </c>
      <c r="C27" s="79" t="s">
        <v>1027</v>
      </c>
      <c r="D27" s="207"/>
      <c r="E27" s="121" t="s">
        <v>1028</v>
      </c>
      <c r="F27" s="208" t="s">
        <v>236</v>
      </c>
    </row>
    <row r="28">
      <c r="A28" s="210" t="s">
        <v>1020</v>
      </c>
      <c r="B28" s="211" t="s">
        <v>1030</v>
      </c>
      <c r="C28" s="124" t="s">
        <v>1031</v>
      </c>
      <c r="D28" s="212" t="s">
        <v>1025</v>
      </c>
      <c r="E28" s="217"/>
      <c r="F28" s="214" t="s">
        <v>47</v>
      </c>
    </row>
    <row r="29" ht="24.75" customHeight="1">
      <c r="A29" s="202" t="s">
        <v>1032</v>
      </c>
      <c r="B29" s="203" t="s">
        <v>1033</v>
      </c>
      <c r="C29" s="116" t="s">
        <v>1034</v>
      </c>
      <c r="D29" s="204"/>
      <c r="E29" s="215"/>
      <c r="F29" s="205" t="s">
        <v>13</v>
      </c>
    </row>
    <row r="30">
      <c r="A30" s="206" t="s">
        <v>1032</v>
      </c>
      <c r="B30" s="152" t="s">
        <v>1035</v>
      </c>
      <c r="C30" s="79" t="s">
        <v>1036</v>
      </c>
      <c r="D30" s="207"/>
      <c r="E30" s="216"/>
      <c r="F30" s="208" t="s">
        <v>13</v>
      </c>
    </row>
    <row r="31">
      <c r="A31" s="206" t="s">
        <v>1032</v>
      </c>
      <c r="B31" s="152" t="s">
        <v>1037</v>
      </c>
      <c r="C31" s="79" t="s">
        <v>1038</v>
      </c>
      <c r="D31" s="207"/>
      <c r="E31" s="216"/>
      <c r="F31" s="208" t="s">
        <v>13</v>
      </c>
    </row>
    <row r="32">
      <c r="A32" s="210" t="s">
        <v>1032</v>
      </c>
      <c r="B32" s="211" t="s">
        <v>1039</v>
      </c>
      <c r="C32" s="124" t="s">
        <v>1040</v>
      </c>
      <c r="D32" s="212"/>
      <c r="E32" s="217"/>
      <c r="F32" s="214" t="s">
        <v>13</v>
      </c>
    </row>
    <row r="33">
      <c r="A33" s="207"/>
      <c r="B33" s="152"/>
      <c r="C33" s="79"/>
      <c r="D33" s="207"/>
      <c r="E33" s="216"/>
      <c r="F33" s="218"/>
    </row>
    <row r="34">
      <c r="A34" s="207"/>
      <c r="B34" s="152"/>
      <c r="C34" s="79"/>
      <c r="D34" s="207"/>
      <c r="E34" s="151"/>
      <c r="F34" s="218"/>
    </row>
    <row r="35">
      <c r="A35" s="207"/>
      <c r="B35" s="152"/>
      <c r="C35" s="79"/>
      <c r="D35" s="207"/>
      <c r="E35" s="209"/>
      <c r="F35" s="218"/>
    </row>
    <row r="36">
      <c r="A36" s="207"/>
      <c r="B36" s="152"/>
      <c r="C36" s="79"/>
      <c r="D36" s="207"/>
      <c r="E36" s="209"/>
      <c r="F36" s="218"/>
    </row>
    <row r="37">
      <c r="A37" s="207"/>
      <c r="B37" s="152"/>
      <c r="C37" s="79"/>
      <c r="D37" s="207"/>
      <c r="E37" s="121"/>
      <c r="F37" s="218"/>
    </row>
    <row r="38">
      <c r="A38" s="207"/>
      <c r="B38" s="152"/>
      <c r="C38" s="79"/>
      <c r="D38" s="207"/>
      <c r="E38" s="121"/>
      <c r="F38" s="218"/>
    </row>
    <row r="39">
      <c r="A39" s="207"/>
      <c r="B39" s="219"/>
      <c r="C39" s="220"/>
      <c r="D39" s="221"/>
      <c r="E39" s="216"/>
      <c r="F39" s="222"/>
    </row>
    <row r="40">
      <c r="A40" s="207"/>
      <c r="B40" s="152"/>
      <c r="C40" s="79"/>
      <c r="D40" s="207"/>
      <c r="E40" s="216"/>
      <c r="F40" s="218"/>
    </row>
    <row r="41">
      <c r="A41" s="207"/>
      <c r="B41" s="152"/>
      <c r="C41" s="79"/>
      <c r="D41" s="207"/>
      <c r="E41" s="216"/>
      <c r="F41" s="218"/>
    </row>
  </sheetData>
  <conditionalFormatting sqref="A1:F31 A32:F41">
    <cfRule type="expression" dxfId="0" priority="1">
      <formula>$F$2:$F$41="Unsure"</formula>
    </cfRule>
  </conditionalFormatting>
  <conditionalFormatting sqref="A1:F31 A32:F41">
    <cfRule type="expression" dxfId="2" priority="2">
      <formula>$F$2:$F$41="Strong"</formula>
    </cfRule>
  </conditionalFormatting>
  <conditionalFormatting sqref="A1:F31 A32:F41">
    <cfRule type="expression" dxfId="1" priority="3">
      <formula>$F$2:$F$41="Weak"</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0"/>
    <col customWidth="1" min="2" max="2" width="8.43"/>
    <col customWidth="1" min="3" max="3" width="14.0"/>
    <col customWidth="1" min="4" max="4" width="15.71"/>
    <col customWidth="1" min="5" max="5" width="16.29"/>
    <col customWidth="1" min="6" max="6" width="28.14"/>
    <col customWidth="1" min="7" max="7" width="75.0"/>
    <col customWidth="1" min="8" max="8" width="19.14"/>
    <col customWidth="1" min="9" max="9" width="17.14"/>
  </cols>
  <sheetData>
    <row r="1">
      <c r="A1" s="223" t="s">
        <v>1041</v>
      </c>
      <c r="B1" s="224" t="s">
        <v>1042</v>
      </c>
      <c r="C1" s="223" t="s">
        <v>1043</v>
      </c>
      <c r="D1" s="223" t="s">
        <v>951</v>
      </c>
      <c r="E1" s="223" t="s">
        <v>1</v>
      </c>
      <c r="F1" s="225" t="s">
        <v>1044</v>
      </c>
      <c r="G1" s="223" t="s">
        <v>1045</v>
      </c>
      <c r="H1" s="226" t="s">
        <v>955</v>
      </c>
      <c r="I1" s="227" t="s">
        <v>6</v>
      </c>
    </row>
    <row r="2">
      <c r="A2" s="228">
        <v>6.0</v>
      </c>
      <c r="B2" s="229"/>
      <c r="C2" s="230" t="s">
        <v>1046</v>
      </c>
      <c r="D2" s="231" t="s">
        <v>1047</v>
      </c>
      <c r="E2" s="230"/>
      <c r="F2" s="232" t="s">
        <v>1048</v>
      </c>
      <c r="G2" s="230" t="s">
        <v>1049</v>
      </c>
      <c r="H2" s="233" t="s">
        <v>1050</v>
      </c>
      <c r="I2" s="234" t="s">
        <v>236</v>
      </c>
    </row>
    <row r="3">
      <c r="A3" s="235">
        <v>6.0</v>
      </c>
      <c r="B3" s="236"/>
      <c r="C3" s="237" t="s">
        <v>1051</v>
      </c>
      <c r="D3" s="238" t="s">
        <v>1047</v>
      </c>
      <c r="E3" s="237"/>
      <c r="F3" s="239" t="s">
        <v>1052</v>
      </c>
      <c r="G3" s="237" t="s">
        <v>1053</v>
      </c>
      <c r="H3" s="240" t="s">
        <v>1054</v>
      </c>
      <c r="I3" s="241" t="s">
        <v>13</v>
      </c>
    </row>
    <row r="4">
      <c r="A4" s="235">
        <v>6.0</v>
      </c>
      <c r="B4" s="236"/>
      <c r="C4" s="237" t="s">
        <v>1055</v>
      </c>
      <c r="D4" s="238" t="s">
        <v>1047</v>
      </c>
      <c r="E4" s="237"/>
      <c r="F4" s="239" t="s">
        <v>1056</v>
      </c>
      <c r="G4" s="237" t="s">
        <v>1057</v>
      </c>
      <c r="H4" s="242"/>
      <c r="I4" s="241" t="s">
        <v>13</v>
      </c>
    </row>
    <row r="5">
      <c r="A5" s="235">
        <v>6.0</v>
      </c>
      <c r="B5" s="236"/>
      <c r="C5" s="237" t="s">
        <v>1055</v>
      </c>
      <c r="D5" s="238" t="s">
        <v>1047</v>
      </c>
      <c r="E5" s="237"/>
      <c r="F5" s="239" t="s">
        <v>1058</v>
      </c>
      <c r="G5" s="237" t="s">
        <v>1059</v>
      </c>
      <c r="H5" s="242"/>
      <c r="I5" s="241" t="s">
        <v>47</v>
      </c>
    </row>
    <row r="6">
      <c r="A6" s="235">
        <v>6.0</v>
      </c>
      <c r="B6" s="236"/>
      <c r="C6" s="237" t="s">
        <v>1055</v>
      </c>
      <c r="D6" s="238" t="s">
        <v>1047</v>
      </c>
      <c r="E6" s="237"/>
      <c r="F6" s="239" t="s">
        <v>1060</v>
      </c>
      <c r="G6" s="237" t="s">
        <v>1061</v>
      </c>
      <c r="H6" s="242"/>
      <c r="I6" s="241" t="s">
        <v>47</v>
      </c>
    </row>
    <row r="7">
      <c r="A7" s="235">
        <v>6.0</v>
      </c>
      <c r="B7" s="236"/>
      <c r="C7" s="237" t="s">
        <v>1046</v>
      </c>
      <c r="D7" s="238" t="s">
        <v>1047</v>
      </c>
      <c r="E7" s="237"/>
      <c r="F7" s="239" t="s">
        <v>1062</v>
      </c>
      <c r="G7" s="237" t="s">
        <v>1063</v>
      </c>
      <c r="H7" s="242"/>
      <c r="I7" s="241" t="s">
        <v>13</v>
      </c>
    </row>
    <row r="8">
      <c r="A8" s="228">
        <v>7.0</v>
      </c>
      <c r="B8" s="229">
        <v>228.0</v>
      </c>
      <c r="C8" s="230" t="s">
        <v>1064</v>
      </c>
      <c r="D8" s="231" t="s">
        <v>1065</v>
      </c>
      <c r="E8" s="230"/>
      <c r="F8" s="232" t="s">
        <v>1066</v>
      </c>
      <c r="G8" s="230" t="s">
        <v>1067</v>
      </c>
      <c r="H8" s="243"/>
      <c r="I8" s="234" t="s">
        <v>13</v>
      </c>
    </row>
    <row r="9">
      <c r="A9" s="235">
        <v>7.0</v>
      </c>
      <c r="B9" s="236">
        <v>229.0</v>
      </c>
      <c r="C9" s="237" t="s">
        <v>1055</v>
      </c>
      <c r="D9" s="238" t="s">
        <v>1065</v>
      </c>
      <c r="E9" s="237"/>
      <c r="F9" s="239" t="s">
        <v>1068</v>
      </c>
      <c r="G9" s="237" t="s">
        <v>1069</v>
      </c>
      <c r="H9" s="242"/>
      <c r="I9" s="241" t="s">
        <v>13</v>
      </c>
    </row>
    <row r="10">
      <c r="A10" s="235">
        <v>7.0</v>
      </c>
      <c r="B10" s="236">
        <v>235.0</v>
      </c>
      <c r="C10" s="237" t="s">
        <v>1064</v>
      </c>
      <c r="D10" s="238" t="s">
        <v>1065</v>
      </c>
      <c r="E10" s="237"/>
      <c r="F10" s="239" t="s">
        <v>1070</v>
      </c>
      <c r="G10" s="237" t="s">
        <v>1071</v>
      </c>
      <c r="H10" s="242"/>
      <c r="I10" s="241" t="s">
        <v>13</v>
      </c>
    </row>
    <row r="11">
      <c r="A11" s="235">
        <v>7.0</v>
      </c>
      <c r="B11" s="236">
        <v>238.0</v>
      </c>
      <c r="C11" s="237" t="s">
        <v>1046</v>
      </c>
      <c r="D11" s="238" t="s">
        <v>1065</v>
      </c>
      <c r="E11" s="237"/>
      <c r="F11" s="239" t="s">
        <v>1072</v>
      </c>
      <c r="G11" s="237" t="s">
        <v>1073</v>
      </c>
      <c r="H11" s="242"/>
      <c r="I11" s="241" t="s">
        <v>13</v>
      </c>
    </row>
    <row r="12">
      <c r="A12" s="235">
        <v>7.0</v>
      </c>
      <c r="B12" s="236">
        <v>241.0</v>
      </c>
      <c r="C12" s="237" t="s">
        <v>1046</v>
      </c>
      <c r="D12" s="238" t="s">
        <v>1065</v>
      </c>
      <c r="E12" s="237"/>
      <c r="F12" s="239" t="s">
        <v>1074</v>
      </c>
      <c r="G12" s="237" t="s">
        <v>1075</v>
      </c>
      <c r="H12" s="244"/>
      <c r="I12" s="241" t="s">
        <v>236</v>
      </c>
    </row>
    <row r="13">
      <c r="A13" s="235">
        <v>7.0</v>
      </c>
      <c r="B13" s="236">
        <v>243.0</v>
      </c>
      <c r="C13" s="237" t="s">
        <v>1046</v>
      </c>
      <c r="D13" s="238" t="s">
        <v>1065</v>
      </c>
      <c r="E13" s="237"/>
      <c r="F13" s="239" t="s">
        <v>1076</v>
      </c>
      <c r="G13" s="237" t="s">
        <v>1077</v>
      </c>
      <c r="H13" s="244"/>
      <c r="I13" s="241" t="s">
        <v>47</v>
      </c>
    </row>
    <row r="14">
      <c r="A14" s="235">
        <v>7.0</v>
      </c>
      <c r="B14" s="236">
        <v>250.0</v>
      </c>
      <c r="C14" s="237" t="s">
        <v>1046</v>
      </c>
      <c r="D14" s="238" t="s">
        <v>1065</v>
      </c>
      <c r="E14" s="237"/>
      <c r="F14" s="239" t="s">
        <v>690</v>
      </c>
      <c r="G14" s="237" t="s">
        <v>1078</v>
      </c>
      <c r="H14" s="245" t="s">
        <v>1079</v>
      </c>
      <c r="I14" s="241" t="s">
        <v>13</v>
      </c>
    </row>
    <row r="15">
      <c r="A15" s="235">
        <v>7.0</v>
      </c>
      <c r="B15" s="236">
        <v>251.0</v>
      </c>
      <c r="C15" s="237" t="s">
        <v>1046</v>
      </c>
      <c r="D15" s="238" t="s">
        <v>1065</v>
      </c>
      <c r="E15" s="237"/>
      <c r="F15" s="239" t="s">
        <v>1080</v>
      </c>
      <c r="G15" s="237" t="s">
        <v>1081</v>
      </c>
      <c r="H15" s="244"/>
      <c r="I15" s="241" t="s">
        <v>13</v>
      </c>
    </row>
    <row r="16">
      <c r="A16" s="228">
        <v>8.0</v>
      </c>
      <c r="B16" s="229">
        <v>277.0</v>
      </c>
      <c r="C16" s="230" t="s">
        <v>1046</v>
      </c>
      <c r="D16" s="231" t="s">
        <v>1082</v>
      </c>
      <c r="E16" s="230"/>
      <c r="F16" s="232" t="s">
        <v>1083</v>
      </c>
      <c r="G16" s="230" t="s">
        <v>1084</v>
      </c>
      <c r="H16" s="243"/>
      <c r="I16" s="234" t="s">
        <v>47</v>
      </c>
    </row>
    <row r="17">
      <c r="A17" s="235">
        <v>8.0</v>
      </c>
      <c r="B17" s="236">
        <v>273.0</v>
      </c>
      <c r="C17" s="237" t="s">
        <v>1046</v>
      </c>
      <c r="D17" s="238" t="s">
        <v>1082</v>
      </c>
      <c r="E17" s="237"/>
      <c r="F17" s="239" t="s">
        <v>1085</v>
      </c>
      <c r="G17" s="237" t="s">
        <v>1086</v>
      </c>
      <c r="H17" s="244"/>
      <c r="I17" s="241" t="s">
        <v>13</v>
      </c>
    </row>
    <row r="18" ht="38.25" customHeight="1">
      <c r="A18" s="235">
        <v>8.0</v>
      </c>
      <c r="B18" s="236">
        <v>273.0</v>
      </c>
      <c r="C18" s="237" t="s">
        <v>1046</v>
      </c>
      <c r="D18" s="238" t="s">
        <v>1082</v>
      </c>
      <c r="E18" s="237"/>
      <c r="F18" s="239" t="s">
        <v>1087</v>
      </c>
      <c r="G18" s="237" t="s">
        <v>1088</v>
      </c>
      <c r="H18" s="244"/>
      <c r="I18" s="241" t="s">
        <v>13</v>
      </c>
    </row>
    <row r="19" ht="45.0" customHeight="1">
      <c r="A19" s="235">
        <v>8.0</v>
      </c>
      <c r="B19" s="236">
        <v>278.0</v>
      </c>
      <c r="C19" s="237" t="s">
        <v>1055</v>
      </c>
      <c r="D19" s="238" t="s">
        <v>1082</v>
      </c>
      <c r="E19" s="237"/>
      <c r="F19" s="239" t="s">
        <v>1089</v>
      </c>
      <c r="G19" s="237" t="s">
        <v>1090</v>
      </c>
      <c r="H19" s="244"/>
      <c r="I19" s="241" t="s">
        <v>47</v>
      </c>
    </row>
    <row r="20">
      <c r="A20" s="235">
        <v>8.0</v>
      </c>
      <c r="B20" s="236">
        <v>278.0</v>
      </c>
      <c r="C20" s="237" t="s">
        <v>1055</v>
      </c>
      <c r="D20" s="238" t="s">
        <v>1082</v>
      </c>
      <c r="E20" s="237"/>
      <c r="F20" s="239" t="s">
        <v>1091</v>
      </c>
      <c r="G20" s="237" t="s">
        <v>1092</v>
      </c>
      <c r="H20" s="244"/>
      <c r="I20" s="241" t="s">
        <v>47</v>
      </c>
    </row>
    <row r="21" ht="67.5" customHeight="1">
      <c r="A21" s="235">
        <v>8.0</v>
      </c>
      <c r="B21" s="236">
        <v>279.0</v>
      </c>
      <c r="C21" s="237" t="s">
        <v>1055</v>
      </c>
      <c r="D21" s="238" t="s">
        <v>1082</v>
      </c>
      <c r="E21" s="237"/>
      <c r="F21" s="239" t="s">
        <v>1093</v>
      </c>
      <c r="G21" s="237" t="s">
        <v>1094</v>
      </c>
      <c r="H21" s="244"/>
      <c r="I21" s="241" t="s">
        <v>13</v>
      </c>
    </row>
    <row r="22">
      <c r="A22" s="235"/>
      <c r="B22" s="236"/>
      <c r="C22" s="237"/>
      <c r="D22" s="238"/>
      <c r="E22" s="237"/>
      <c r="F22" s="239" t="s">
        <v>1095</v>
      </c>
      <c r="G22" s="237" t="s">
        <v>1096</v>
      </c>
      <c r="H22" s="244"/>
      <c r="I22" s="241" t="s">
        <v>236</v>
      </c>
    </row>
    <row r="23" ht="50.25" customHeight="1">
      <c r="A23" s="235"/>
      <c r="B23" s="236"/>
      <c r="C23" s="237"/>
      <c r="D23" s="238"/>
      <c r="E23" s="237"/>
      <c r="F23" s="239" t="s">
        <v>1097</v>
      </c>
      <c r="G23" s="237" t="s">
        <v>1098</v>
      </c>
      <c r="H23" s="244"/>
      <c r="I23" s="241" t="s">
        <v>236</v>
      </c>
    </row>
    <row r="24">
      <c r="A24" s="235">
        <v>8.0</v>
      </c>
      <c r="B24" s="236">
        <v>281.0</v>
      </c>
      <c r="C24" s="237" t="s">
        <v>1055</v>
      </c>
      <c r="D24" s="238" t="s">
        <v>1082</v>
      </c>
      <c r="E24" s="237"/>
      <c r="F24" s="239" t="s">
        <v>1099</v>
      </c>
      <c r="G24" s="237" t="s">
        <v>1100</v>
      </c>
      <c r="H24" s="244"/>
      <c r="I24" s="241" t="s">
        <v>236</v>
      </c>
    </row>
    <row r="25" ht="47.25" customHeight="1">
      <c r="A25" s="235">
        <v>8.0</v>
      </c>
      <c r="B25" s="236">
        <v>281.0</v>
      </c>
      <c r="C25" s="237" t="s">
        <v>1055</v>
      </c>
      <c r="D25" s="238" t="s">
        <v>1082</v>
      </c>
      <c r="E25" s="237"/>
      <c r="F25" s="239" t="s">
        <v>1101</v>
      </c>
      <c r="G25" s="237" t="s">
        <v>1102</v>
      </c>
      <c r="H25" s="242"/>
      <c r="I25" s="241" t="s">
        <v>13</v>
      </c>
    </row>
    <row r="26">
      <c r="A26" s="235">
        <v>8.0</v>
      </c>
      <c r="B26" s="236">
        <v>281.0</v>
      </c>
      <c r="C26" s="237" t="s">
        <v>1055</v>
      </c>
      <c r="D26" s="238" t="s">
        <v>1082</v>
      </c>
      <c r="E26" s="237"/>
      <c r="F26" s="239" t="s">
        <v>1103</v>
      </c>
      <c r="G26" s="237" t="s">
        <v>1104</v>
      </c>
      <c r="H26" s="240" t="s">
        <v>1105</v>
      </c>
      <c r="I26" s="241" t="s">
        <v>13</v>
      </c>
    </row>
    <row r="27">
      <c r="A27" s="235">
        <v>8.0</v>
      </c>
      <c r="B27" s="236">
        <v>281.0</v>
      </c>
      <c r="C27" s="237" t="s">
        <v>1055</v>
      </c>
      <c r="D27" s="238" t="s">
        <v>1082</v>
      </c>
      <c r="E27" s="237"/>
      <c r="F27" s="239" t="s">
        <v>1106</v>
      </c>
      <c r="G27" s="237" t="s">
        <v>1107</v>
      </c>
      <c r="H27" s="240" t="s">
        <v>1105</v>
      </c>
      <c r="I27" s="241" t="s">
        <v>13</v>
      </c>
    </row>
    <row r="28">
      <c r="A28" s="235">
        <v>8.0</v>
      </c>
      <c r="B28" s="236">
        <v>281.0</v>
      </c>
      <c r="C28" s="237" t="s">
        <v>1055</v>
      </c>
      <c r="D28" s="238" t="s">
        <v>1082</v>
      </c>
      <c r="E28" s="237"/>
      <c r="F28" s="239" t="s">
        <v>1108</v>
      </c>
      <c r="G28" s="237" t="s">
        <v>1109</v>
      </c>
      <c r="H28" s="245"/>
      <c r="I28" s="241" t="s">
        <v>13</v>
      </c>
    </row>
    <row r="29">
      <c r="A29" s="235">
        <v>8.0</v>
      </c>
      <c r="B29" s="236">
        <v>281.0</v>
      </c>
      <c r="C29" s="237" t="s">
        <v>1055</v>
      </c>
      <c r="D29" s="238" t="s">
        <v>1082</v>
      </c>
      <c r="E29" s="237"/>
      <c r="F29" s="239" t="s">
        <v>1110</v>
      </c>
      <c r="G29" s="237" t="s">
        <v>1111</v>
      </c>
      <c r="H29" s="245" t="s">
        <v>1105</v>
      </c>
      <c r="I29" s="241" t="s">
        <v>13</v>
      </c>
    </row>
    <row r="30" ht="38.25" customHeight="1">
      <c r="A30" s="235">
        <v>8.0</v>
      </c>
      <c r="B30" s="246"/>
      <c r="C30" s="237" t="s">
        <v>1046</v>
      </c>
      <c r="D30" s="238" t="s">
        <v>1082</v>
      </c>
      <c r="E30" s="247"/>
      <c r="F30" s="239" t="s">
        <v>1112</v>
      </c>
      <c r="G30" s="237" t="s">
        <v>1113</v>
      </c>
      <c r="H30" s="244"/>
      <c r="I30" s="241" t="s">
        <v>13</v>
      </c>
    </row>
    <row r="31" ht="38.25" customHeight="1">
      <c r="A31" s="235">
        <v>8.0</v>
      </c>
      <c r="B31" s="246"/>
      <c r="C31" s="237" t="s">
        <v>1046</v>
      </c>
      <c r="D31" s="238"/>
      <c r="E31" s="247"/>
      <c r="F31" s="239" t="s">
        <v>1114</v>
      </c>
      <c r="G31" s="237" t="s">
        <v>1115</v>
      </c>
      <c r="H31" s="244"/>
      <c r="I31" s="241" t="s">
        <v>13</v>
      </c>
    </row>
    <row r="32">
      <c r="A32" s="228">
        <v>9.0</v>
      </c>
      <c r="B32" s="229">
        <v>310.0</v>
      </c>
      <c r="C32" s="230" t="s">
        <v>1064</v>
      </c>
      <c r="D32" s="231" t="s">
        <v>1032</v>
      </c>
      <c r="E32" s="230" t="s">
        <v>1116</v>
      </c>
      <c r="F32" s="232" t="s">
        <v>1117</v>
      </c>
      <c r="G32" s="230" t="s">
        <v>1118</v>
      </c>
      <c r="H32" s="243"/>
      <c r="I32" s="234" t="s">
        <v>13</v>
      </c>
    </row>
    <row r="33">
      <c r="A33" s="235">
        <v>9.0</v>
      </c>
      <c r="B33" s="236">
        <v>310.0</v>
      </c>
      <c r="C33" s="237" t="s">
        <v>1051</v>
      </c>
      <c r="D33" s="238" t="s">
        <v>1032</v>
      </c>
      <c r="E33" s="237" t="s">
        <v>1116</v>
      </c>
      <c r="F33" s="239" t="s">
        <v>1119</v>
      </c>
      <c r="G33" s="237" t="s">
        <v>1120</v>
      </c>
      <c r="H33" s="242"/>
      <c r="I33" s="241" t="s">
        <v>13</v>
      </c>
    </row>
    <row r="34">
      <c r="A34" s="235">
        <v>9.0</v>
      </c>
      <c r="B34" s="236">
        <v>311.0</v>
      </c>
      <c r="C34" s="237" t="s">
        <v>1064</v>
      </c>
      <c r="D34" s="238" t="s">
        <v>1032</v>
      </c>
      <c r="E34" s="237" t="s">
        <v>1116</v>
      </c>
      <c r="F34" s="239" t="s">
        <v>1121</v>
      </c>
      <c r="G34" s="237" t="s">
        <v>1122</v>
      </c>
      <c r="H34" s="242"/>
      <c r="I34" s="241" t="s">
        <v>13</v>
      </c>
    </row>
    <row r="35">
      <c r="A35" s="235">
        <v>9.0</v>
      </c>
      <c r="B35" s="236">
        <v>311.0</v>
      </c>
      <c r="C35" s="237" t="s">
        <v>1064</v>
      </c>
      <c r="D35" s="238" t="s">
        <v>1032</v>
      </c>
      <c r="E35" s="237" t="s">
        <v>1116</v>
      </c>
      <c r="F35" s="239" t="s">
        <v>1123</v>
      </c>
      <c r="G35" s="237" t="s">
        <v>1124</v>
      </c>
      <c r="H35" s="242"/>
      <c r="I35" s="241" t="s">
        <v>13</v>
      </c>
    </row>
    <row r="36">
      <c r="A36" s="235">
        <v>9.0</v>
      </c>
      <c r="B36" s="236">
        <v>312.0</v>
      </c>
      <c r="C36" s="237" t="s">
        <v>1064</v>
      </c>
      <c r="D36" s="238" t="s">
        <v>1032</v>
      </c>
      <c r="E36" s="237" t="s">
        <v>1116</v>
      </c>
      <c r="F36" s="239" t="s">
        <v>1125</v>
      </c>
      <c r="G36" s="237" t="s">
        <v>1126</v>
      </c>
      <c r="H36" s="244"/>
      <c r="I36" s="241" t="s">
        <v>236</v>
      </c>
    </row>
    <row r="37">
      <c r="A37" s="235">
        <v>9.0</v>
      </c>
      <c r="B37" s="236">
        <v>312.0</v>
      </c>
      <c r="C37" s="237" t="s">
        <v>1064</v>
      </c>
      <c r="D37" s="238" t="s">
        <v>1032</v>
      </c>
      <c r="E37" s="237" t="s">
        <v>1116</v>
      </c>
      <c r="F37" s="239" t="s">
        <v>1127</v>
      </c>
      <c r="G37" s="237" t="s">
        <v>1128</v>
      </c>
      <c r="H37" s="245" t="s">
        <v>1129</v>
      </c>
      <c r="I37" s="241" t="s">
        <v>236</v>
      </c>
    </row>
    <row r="38">
      <c r="A38" s="235">
        <v>9.0</v>
      </c>
      <c r="B38" s="236">
        <v>312.0</v>
      </c>
      <c r="C38" s="237" t="s">
        <v>1064</v>
      </c>
      <c r="D38" s="238" t="s">
        <v>1032</v>
      </c>
      <c r="E38" s="237" t="s">
        <v>1116</v>
      </c>
      <c r="F38" s="239" t="s">
        <v>1130</v>
      </c>
      <c r="G38" s="237" t="s">
        <v>1131</v>
      </c>
      <c r="H38" s="245" t="s">
        <v>1127</v>
      </c>
      <c r="I38" s="241" t="s">
        <v>47</v>
      </c>
    </row>
    <row r="39">
      <c r="A39" s="235">
        <v>9.0</v>
      </c>
      <c r="B39" s="236">
        <v>312.0</v>
      </c>
      <c r="C39" s="237" t="s">
        <v>1064</v>
      </c>
      <c r="D39" s="238" t="s">
        <v>1032</v>
      </c>
      <c r="E39" s="237" t="s">
        <v>1116</v>
      </c>
      <c r="F39" s="239" t="s">
        <v>1132</v>
      </c>
      <c r="G39" s="237" t="s">
        <v>1133</v>
      </c>
      <c r="H39" s="245" t="s">
        <v>1127</v>
      </c>
      <c r="I39" s="241" t="s">
        <v>13</v>
      </c>
    </row>
    <row r="40">
      <c r="A40" s="235">
        <v>9.0</v>
      </c>
      <c r="B40" s="236">
        <v>312.0</v>
      </c>
      <c r="C40" s="237" t="s">
        <v>1064</v>
      </c>
      <c r="D40" s="238" t="s">
        <v>1032</v>
      </c>
      <c r="E40" s="237" t="s">
        <v>1116</v>
      </c>
      <c r="F40" s="239" t="s">
        <v>1134</v>
      </c>
      <c r="G40" s="237" t="s">
        <v>1135</v>
      </c>
      <c r="H40" s="245" t="s">
        <v>1132</v>
      </c>
      <c r="I40" s="241" t="s">
        <v>47</v>
      </c>
    </row>
    <row r="41">
      <c r="A41" s="235">
        <v>9.0</v>
      </c>
      <c r="B41" s="236">
        <v>312.0</v>
      </c>
      <c r="C41" s="237" t="s">
        <v>1064</v>
      </c>
      <c r="D41" s="238" t="s">
        <v>1032</v>
      </c>
      <c r="E41" s="237" t="s">
        <v>1116</v>
      </c>
      <c r="F41" s="239" t="s">
        <v>1136</v>
      </c>
      <c r="G41" s="237" t="s">
        <v>1137</v>
      </c>
      <c r="H41" s="245" t="s">
        <v>1138</v>
      </c>
      <c r="I41" s="241" t="s">
        <v>47</v>
      </c>
    </row>
    <row r="42">
      <c r="A42" s="235">
        <v>9.0</v>
      </c>
      <c r="B42" s="236">
        <v>313.0</v>
      </c>
      <c r="C42" s="237" t="s">
        <v>1064</v>
      </c>
      <c r="D42" s="238" t="s">
        <v>1032</v>
      </c>
      <c r="E42" s="237" t="s">
        <v>1116</v>
      </c>
      <c r="F42" s="239" t="s">
        <v>1139</v>
      </c>
      <c r="G42" s="237" t="s">
        <v>1140</v>
      </c>
      <c r="H42" s="245" t="s">
        <v>1136</v>
      </c>
      <c r="I42" s="241" t="s">
        <v>13</v>
      </c>
    </row>
    <row r="43">
      <c r="A43" s="235">
        <v>9.0</v>
      </c>
      <c r="B43" s="236">
        <v>313.0</v>
      </c>
      <c r="C43" s="237" t="s">
        <v>1064</v>
      </c>
      <c r="D43" s="238" t="s">
        <v>1032</v>
      </c>
      <c r="E43" s="237" t="s">
        <v>1116</v>
      </c>
      <c r="F43" s="239" t="s">
        <v>1141</v>
      </c>
      <c r="G43" s="237" t="s">
        <v>1142</v>
      </c>
      <c r="H43" s="245" t="s">
        <v>1143</v>
      </c>
      <c r="I43" s="241" t="s">
        <v>47</v>
      </c>
    </row>
    <row r="44">
      <c r="A44" s="235">
        <v>9.0</v>
      </c>
      <c r="B44" s="236">
        <v>313.0</v>
      </c>
      <c r="C44" s="237" t="s">
        <v>1064</v>
      </c>
      <c r="D44" s="238" t="s">
        <v>1032</v>
      </c>
      <c r="E44" s="237" t="s">
        <v>1116</v>
      </c>
      <c r="F44" s="239" t="s">
        <v>1144</v>
      </c>
      <c r="G44" s="237" t="s">
        <v>1145</v>
      </c>
      <c r="H44" s="245" t="s">
        <v>1141</v>
      </c>
      <c r="I44" s="241" t="s">
        <v>47</v>
      </c>
    </row>
    <row r="45">
      <c r="A45" s="235">
        <v>9.0</v>
      </c>
      <c r="B45" s="236">
        <v>313.0</v>
      </c>
      <c r="C45" s="237" t="s">
        <v>1064</v>
      </c>
      <c r="D45" s="238" t="s">
        <v>1032</v>
      </c>
      <c r="E45" s="237" t="s">
        <v>1116</v>
      </c>
      <c r="F45" s="239" t="s">
        <v>1146</v>
      </c>
      <c r="G45" s="237" t="s">
        <v>1147</v>
      </c>
      <c r="H45" s="245" t="s">
        <v>1141</v>
      </c>
      <c r="I45" s="241" t="s">
        <v>236</v>
      </c>
    </row>
    <row r="46">
      <c r="A46" s="235">
        <v>9.0</v>
      </c>
      <c r="B46" s="236">
        <v>313.0</v>
      </c>
      <c r="C46" s="237" t="s">
        <v>1064</v>
      </c>
      <c r="D46" s="238" t="s">
        <v>1032</v>
      </c>
      <c r="E46" s="237" t="s">
        <v>1116</v>
      </c>
      <c r="F46" s="239" t="s">
        <v>1148</v>
      </c>
      <c r="G46" s="237" t="s">
        <v>1149</v>
      </c>
      <c r="H46" s="242"/>
      <c r="I46" s="241" t="s">
        <v>13</v>
      </c>
    </row>
    <row r="47">
      <c r="A47" s="235">
        <v>9.0</v>
      </c>
      <c r="B47" s="236">
        <v>311.0</v>
      </c>
      <c r="C47" s="237" t="s">
        <v>1064</v>
      </c>
      <c r="D47" s="238" t="s">
        <v>1032</v>
      </c>
      <c r="E47" s="237" t="s">
        <v>1116</v>
      </c>
      <c r="F47" s="239" t="s">
        <v>1150</v>
      </c>
      <c r="G47" s="237" t="s">
        <v>1151</v>
      </c>
      <c r="H47" s="242"/>
      <c r="I47" s="241" t="s">
        <v>13</v>
      </c>
    </row>
    <row r="48">
      <c r="A48" s="235">
        <v>9.0</v>
      </c>
      <c r="B48" s="236">
        <v>313.0</v>
      </c>
      <c r="C48" s="237" t="s">
        <v>1064</v>
      </c>
      <c r="D48" s="238" t="s">
        <v>1032</v>
      </c>
      <c r="E48" s="237" t="s">
        <v>1116</v>
      </c>
      <c r="F48" s="239" t="s">
        <v>1152</v>
      </c>
      <c r="G48" s="237" t="s">
        <v>1153</v>
      </c>
      <c r="H48" s="242"/>
      <c r="I48" s="241" t="s">
        <v>13</v>
      </c>
    </row>
    <row r="49">
      <c r="A49" s="235">
        <v>9.0</v>
      </c>
      <c r="B49" s="236">
        <v>313.0</v>
      </c>
      <c r="C49" s="237" t="s">
        <v>1064</v>
      </c>
      <c r="D49" s="238" t="s">
        <v>1032</v>
      </c>
      <c r="E49" s="237" t="s">
        <v>1116</v>
      </c>
      <c r="F49" s="239" t="s">
        <v>1154</v>
      </c>
      <c r="G49" s="237" t="s">
        <v>1155</v>
      </c>
      <c r="H49" s="244"/>
      <c r="I49" s="241" t="s">
        <v>13</v>
      </c>
    </row>
    <row r="50" ht="42.75" customHeight="1">
      <c r="A50" s="235">
        <v>9.0</v>
      </c>
      <c r="B50" s="236">
        <v>313.0</v>
      </c>
      <c r="C50" s="237" t="s">
        <v>1064</v>
      </c>
      <c r="D50" s="238" t="s">
        <v>1032</v>
      </c>
      <c r="E50" s="237" t="s">
        <v>1116</v>
      </c>
      <c r="F50" s="239" t="s">
        <v>1156</v>
      </c>
      <c r="G50" s="237" t="s">
        <v>1157</v>
      </c>
      <c r="H50" s="242"/>
      <c r="I50" s="241" t="s">
        <v>13</v>
      </c>
    </row>
    <row r="51">
      <c r="A51" s="235">
        <v>9.0</v>
      </c>
      <c r="B51" s="236">
        <v>313.0</v>
      </c>
      <c r="C51" s="237" t="s">
        <v>1064</v>
      </c>
      <c r="D51" s="238" t="s">
        <v>1032</v>
      </c>
      <c r="E51" s="237" t="s">
        <v>1116</v>
      </c>
      <c r="F51" s="239" t="s">
        <v>1158</v>
      </c>
      <c r="G51" s="237" t="s">
        <v>1159</v>
      </c>
      <c r="H51" s="244"/>
      <c r="I51" s="241" t="s">
        <v>13</v>
      </c>
    </row>
    <row r="52" ht="63.0" customHeight="1">
      <c r="A52" s="235">
        <v>9.0</v>
      </c>
      <c r="B52" s="236">
        <v>313.0</v>
      </c>
      <c r="C52" s="237" t="s">
        <v>1064</v>
      </c>
      <c r="D52" s="238" t="s">
        <v>1032</v>
      </c>
      <c r="E52" s="237" t="s">
        <v>1116</v>
      </c>
      <c r="F52" s="239" t="s">
        <v>1160</v>
      </c>
      <c r="G52" s="237" t="s">
        <v>1161</v>
      </c>
      <c r="H52" s="245" t="s">
        <v>1162</v>
      </c>
      <c r="I52" s="241" t="s">
        <v>47</v>
      </c>
    </row>
    <row r="53">
      <c r="A53" s="235">
        <v>9.0</v>
      </c>
      <c r="B53" s="236">
        <v>314.0</v>
      </c>
      <c r="C53" s="237" t="s">
        <v>1064</v>
      </c>
      <c r="D53" s="238" t="s">
        <v>1032</v>
      </c>
      <c r="E53" s="237" t="s">
        <v>1116</v>
      </c>
      <c r="F53" s="239" t="s">
        <v>1163</v>
      </c>
      <c r="G53" s="237" t="s">
        <v>1164</v>
      </c>
      <c r="H53" s="242"/>
      <c r="I53" s="241" t="s">
        <v>13</v>
      </c>
    </row>
    <row r="54">
      <c r="A54" s="235">
        <v>9.0</v>
      </c>
      <c r="B54" s="236">
        <v>314.0</v>
      </c>
      <c r="C54" s="237" t="s">
        <v>1064</v>
      </c>
      <c r="D54" s="238" t="s">
        <v>1032</v>
      </c>
      <c r="E54" s="237" t="s">
        <v>1116</v>
      </c>
      <c r="F54" s="239" t="s">
        <v>1165</v>
      </c>
      <c r="G54" s="237" t="s">
        <v>1166</v>
      </c>
      <c r="H54" s="244"/>
      <c r="I54" s="241" t="s">
        <v>13</v>
      </c>
    </row>
    <row r="55">
      <c r="A55" s="235">
        <v>9.0</v>
      </c>
      <c r="B55" s="236">
        <v>315.0</v>
      </c>
      <c r="C55" s="237" t="s">
        <v>1064</v>
      </c>
      <c r="D55" s="238" t="s">
        <v>1032</v>
      </c>
      <c r="E55" s="237" t="s">
        <v>1116</v>
      </c>
      <c r="F55" s="239" t="s">
        <v>1167</v>
      </c>
      <c r="G55" s="237" t="s">
        <v>1168</v>
      </c>
      <c r="H55" s="245" t="s">
        <v>1169</v>
      </c>
      <c r="I55" s="241" t="s">
        <v>13</v>
      </c>
    </row>
    <row r="56">
      <c r="A56" s="235">
        <v>9.0</v>
      </c>
      <c r="B56" s="236">
        <v>316.0</v>
      </c>
      <c r="C56" s="237" t="s">
        <v>1064</v>
      </c>
      <c r="D56" s="238" t="s">
        <v>1032</v>
      </c>
      <c r="E56" s="237" t="s">
        <v>1170</v>
      </c>
      <c r="F56" s="239" t="s">
        <v>1169</v>
      </c>
      <c r="G56" s="237" t="s">
        <v>1171</v>
      </c>
      <c r="H56" s="245" t="s">
        <v>1167</v>
      </c>
      <c r="I56" s="241" t="s">
        <v>13</v>
      </c>
    </row>
    <row r="57">
      <c r="A57" s="235">
        <v>9.0</v>
      </c>
      <c r="B57" s="236">
        <v>316.0</v>
      </c>
      <c r="C57" s="237" t="s">
        <v>1064</v>
      </c>
      <c r="D57" s="238" t="s">
        <v>1032</v>
      </c>
      <c r="E57" s="237" t="s">
        <v>1170</v>
      </c>
      <c r="F57" s="239" t="s">
        <v>1172</v>
      </c>
      <c r="G57" s="237" t="s">
        <v>1173</v>
      </c>
      <c r="H57" s="245" t="s">
        <v>1169</v>
      </c>
      <c r="I57" s="241" t="s">
        <v>47</v>
      </c>
    </row>
    <row r="58">
      <c r="A58" s="235">
        <v>9.0</v>
      </c>
      <c r="B58" s="236">
        <v>317.0</v>
      </c>
      <c r="C58" s="237" t="s">
        <v>1064</v>
      </c>
      <c r="D58" s="238" t="s">
        <v>1032</v>
      </c>
      <c r="E58" s="237" t="s">
        <v>1170</v>
      </c>
      <c r="F58" s="239" t="s">
        <v>1174</v>
      </c>
      <c r="G58" s="237" t="s">
        <v>1175</v>
      </c>
      <c r="H58" s="245" t="s">
        <v>1167</v>
      </c>
      <c r="I58" s="241" t="s">
        <v>13</v>
      </c>
    </row>
    <row r="59">
      <c r="A59" s="235">
        <v>9.0</v>
      </c>
      <c r="B59" s="236">
        <v>317.0</v>
      </c>
      <c r="C59" s="237" t="s">
        <v>1051</v>
      </c>
      <c r="D59" s="238" t="s">
        <v>1032</v>
      </c>
      <c r="E59" s="237" t="s">
        <v>1170</v>
      </c>
      <c r="F59" s="239" t="s">
        <v>1037</v>
      </c>
      <c r="G59" s="237" t="s">
        <v>1176</v>
      </c>
      <c r="H59" s="242"/>
      <c r="I59" s="241" t="s">
        <v>13</v>
      </c>
    </row>
    <row r="60">
      <c r="A60" s="235">
        <v>9.0</v>
      </c>
      <c r="B60" s="236">
        <v>318.0</v>
      </c>
      <c r="C60" s="237" t="s">
        <v>1064</v>
      </c>
      <c r="D60" s="238" t="s">
        <v>1032</v>
      </c>
      <c r="E60" s="237" t="s">
        <v>1170</v>
      </c>
      <c r="F60" s="239" t="s">
        <v>1177</v>
      </c>
      <c r="G60" s="237" t="s">
        <v>1178</v>
      </c>
      <c r="H60" s="245" t="s">
        <v>1179</v>
      </c>
      <c r="I60" s="241" t="s">
        <v>13</v>
      </c>
    </row>
    <row r="61">
      <c r="A61" s="235">
        <v>9.0</v>
      </c>
      <c r="B61" s="236">
        <v>318.0</v>
      </c>
      <c r="C61" s="237" t="s">
        <v>1064</v>
      </c>
      <c r="D61" s="238" t="s">
        <v>1032</v>
      </c>
      <c r="E61" s="237" t="s">
        <v>1170</v>
      </c>
      <c r="F61" s="239" t="s">
        <v>1035</v>
      </c>
      <c r="G61" s="237" t="s">
        <v>1180</v>
      </c>
      <c r="H61" s="244"/>
      <c r="I61" s="241" t="s">
        <v>13</v>
      </c>
    </row>
    <row r="62">
      <c r="A62" s="235">
        <v>9.0</v>
      </c>
      <c r="B62" s="236">
        <v>322.0</v>
      </c>
      <c r="C62" s="237" t="s">
        <v>1046</v>
      </c>
      <c r="D62" s="238" t="s">
        <v>1032</v>
      </c>
      <c r="E62" s="237" t="s">
        <v>1181</v>
      </c>
      <c r="F62" s="239" t="s">
        <v>1182</v>
      </c>
      <c r="G62" s="237" t="s">
        <v>1183</v>
      </c>
      <c r="H62" s="242"/>
      <c r="I62" s="241" t="s">
        <v>13</v>
      </c>
    </row>
    <row r="63">
      <c r="A63" s="235">
        <v>9.0</v>
      </c>
      <c r="B63" s="236">
        <v>322.0</v>
      </c>
      <c r="C63" s="237" t="s">
        <v>1046</v>
      </c>
      <c r="D63" s="238" t="s">
        <v>1032</v>
      </c>
      <c r="E63" s="237" t="s">
        <v>1181</v>
      </c>
      <c r="F63" s="239" t="s">
        <v>1184</v>
      </c>
      <c r="G63" s="237" t="s">
        <v>1185</v>
      </c>
      <c r="H63" s="245" t="s">
        <v>1186</v>
      </c>
      <c r="I63" s="241" t="s">
        <v>13</v>
      </c>
    </row>
    <row r="64">
      <c r="A64" s="235">
        <v>9.0</v>
      </c>
      <c r="B64" s="236">
        <v>323.0</v>
      </c>
      <c r="C64" s="237" t="s">
        <v>1046</v>
      </c>
      <c r="D64" s="238" t="s">
        <v>1032</v>
      </c>
      <c r="E64" s="237" t="s">
        <v>1181</v>
      </c>
      <c r="F64" s="239" t="s">
        <v>1187</v>
      </c>
      <c r="G64" s="237" t="s">
        <v>1188</v>
      </c>
      <c r="H64" s="242"/>
      <c r="I64" s="241" t="s">
        <v>13</v>
      </c>
    </row>
    <row r="65">
      <c r="A65" s="235">
        <v>9.0</v>
      </c>
      <c r="B65" s="236">
        <v>324.0</v>
      </c>
      <c r="C65" s="237" t="s">
        <v>1046</v>
      </c>
      <c r="D65" s="238" t="s">
        <v>1032</v>
      </c>
      <c r="E65" s="237" t="s">
        <v>1181</v>
      </c>
      <c r="F65" s="239" t="s">
        <v>1189</v>
      </c>
      <c r="G65" s="237" t="s">
        <v>1190</v>
      </c>
      <c r="H65" s="242"/>
      <c r="I65" s="241" t="s">
        <v>47</v>
      </c>
    </row>
    <row r="66">
      <c r="A66" s="235">
        <v>9.0</v>
      </c>
      <c r="B66" s="236">
        <v>324.0</v>
      </c>
      <c r="C66" s="237" t="s">
        <v>1046</v>
      </c>
      <c r="D66" s="238" t="s">
        <v>1032</v>
      </c>
      <c r="E66" s="237" t="s">
        <v>1181</v>
      </c>
      <c r="F66" s="239" t="s">
        <v>1191</v>
      </c>
      <c r="G66" s="237" t="s">
        <v>1192</v>
      </c>
      <c r="H66" s="242"/>
      <c r="I66" s="241" t="s">
        <v>13</v>
      </c>
    </row>
    <row r="67">
      <c r="A67" s="235">
        <v>9.0</v>
      </c>
      <c r="B67" s="236">
        <v>325.0</v>
      </c>
      <c r="C67" s="237" t="s">
        <v>1046</v>
      </c>
      <c r="D67" s="238" t="s">
        <v>1032</v>
      </c>
      <c r="E67" s="237" t="s">
        <v>1181</v>
      </c>
      <c r="F67" s="239" t="s">
        <v>1193</v>
      </c>
      <c r="G67" s="237" t="s">
        <v>1194</v>
      </c>
      <c r="H67" s="242"/>
      <c r="I67" s="241" t="s">
        <v>13</v>
      </c>
    </row>
    <row r="68">
      <c r="A68" s="235">
        <v>9.0</v>
      </c>
      <c r="B68" s="236">
        <v>325.0</v>
      </c>
      <c r="C68" s="237" t="s">
        <v>1046</v>
      </c>
      <c r="D68" s="238" t="s">
        <v>1032</v>
      </c>
      <c r="E68" s="237" t="s">
        <v>1181</v>
      </c>
      <c r="F68" s="239" t="s">
        <v>1195</v>
      </c>
      <c r="G68" s="237" t="s">
        <v>1196</v>
      </c>
      <c r="H68" s="242"/>
      <c r="I68" s="241" t="s">
        <v>13</v>
      </c>
    </row>
    <row r="69">
      <c r="A69" s="235">
        <v>9.0</v>
      </c>
      <c r="B69" s="236">
        <v>325.0</v>
      </c>
      <c r="C69" s="237" t="s">
        <v>1046</v>
      </c>
      <c r="D69" s="238" t="s">
        <v>1032</v>
      </c>
      <c r="E69" s="237" t="s">
        <v>1181</v>
      </c>
      <c r="F69" s="239" t="s">
        <v>1197</v>
      </c>
      <c r="G69" s="237" t="s">
        <v>1198</v>
      </c>
      <c r="H69" s="242"/>
      <c r="I69" s="241" t="s">
        <v>13</v>
      </c>
    </row>
    <row r="70">
      <c r="A70" s="235">
        <v>9.0</v>
      </c>
      <c r="B70" s="236">
        <v>325.0</v>
      </c>
      <c r="C70" s="237" t="s">
        <v>1046</v>
      </c>
      <c r="D70" s="238" t="s">
        <v>1032</v>
      </c>
      <c r="E70" s="237" t="s">
        <v>1181</v>
      </c>
      <c r="F70" s="239" t="s">
        <v>1199</v>
      </c>
      <c r="G70" s="237" t="s">
        <v>1200</v>
      </c>
      <c r="H70" s="245" t="s">
        <v>1201</v>
      </c>
      <c r="I70" s="241" t="s">
        <v>13</v>
      </c>
    </row>
    <row r="71">
      <c r="A71" s="248">
        <v>9.0</v>
      </c>
      <c r="B71" s="249">
        <v>325.0</v>
      </c>
      <c r="C71" s="250" t="s">
        <v>1046</v>
      </c>
      <c r="D71" s="251" t="s">
        <v>1032</v>
      </c>
      <c r="E71" s="250" t="s">
        <v>1181</v>
      </c>
      <c r="F71" s="252" t="s">
        <v>1202</v>
      </c>
      <c r="G71" s="250" t="s">
        <v>1203</v>
      </c>
      <c r="H71" s="253"/>
      <c r="I71" s="254" t="s">
        <v>13</v>
      </c>
    </row>
    <row r="72">
      <c r="A72" s="237">
        <v>10.0</v>
      </c>
      <c r="B72" s="236">
        <v>343.0</v>
      </c>
      <c r="C72" s="237" t="s">
        <v>1051</v>
      </c>
      <c r="D72" s="238" t="s">
        <v>1204</v>
      </c>
      <c r="E72" s="237" t="s">
        <v>1205</v>
      </c>
      <c r="F72" s="239" t="s">
        <v>1206</v>
      </c>
      <c r="G72" s="237" t="s">
        <v>1207</v>
      </c>
      <c r="H72" s="245"/>
      <c r="I72" s="255" t="s">
        <v>13</v>
      </c>
    </row>
    <row r="73" ht="42.0" customHeight="1">
      <c r="A73" s="237">
        <v>10.0</v>
      </c>
      <c r="B73" s="236">
        <v>344.0</v>
      </c>
      <c r="C73" s="237" t="s">
        <v>1051</v>
      </c>
      <c r="D73" s="238" t="s">
        <v>1204</v>
      </c>
      <c r="E73" s="237" t="s">
        <v>1205</v>
      </c>
      <c r="F73" s="239" t="s">
        <v>1208</v>
      </c>
      <c r="G73" s="237" t="s">
        <v>1209</v>
      </c>
      <c r="H73" s="242"/>
      <c r="I73" s="255" t="s">
        <v>13</v>
      </c>
    </row>
    <row r="74">
      <c r="A74" s="237">
        <v>10.0</v>
      </c>
      <c r="B74" s="236">
        <v>344.0</v>
      </c>
      <c r="C74" s="237" t="s">
        <v>1051</v>
      </c>
      <c r="D74" s="238" t="s">
        <v>1204</v>
      </c>
      <c r="E74" s="237" t="s">
        <v>1205</v>
      </c>
      <c r="F74" s="239" t="s">
        <v>1210</v>
      </c>
      <c r="G74" s="237" t="s">
        <v>1211</v>
      </c>
      <c r="H74" s="242"/>
      <c r="I74" s="255" t="s">
        <v>13</v>
      </c>
    </row>
    <row r="75">
      <c r="A75" s="237">
        <v>10.0</v>
      </c>
      <c r="B75" s="236">
        <v>345.0</v>
      </c>
      <c r="C75" s="237" t="s">
        <v>1051</v>
      </c>
      <c r="D75" s="238" t="s">
        <v>1204</v>
      </c>
      <c r="E75" s="237" t="s">
        <v>1205</v>
      </c>
      <c r="F75" s="239" t="s">
        <v>1212</v>
      </c>
      <c r="G75" s="237" t="s">
        <v>1213</v>
      </c>
      <c r="H75" s="242"/>
      <c r="I75" s="255" t="s">
        <v>236</v>
      </c>
    </row>
    <row r="76">
      <c r="A76" s="237">
        <v>10.0</v>
      </c>
      <c r="B76" s="236">
        <v>345.0</v>
      </c>
      <c r="C76" s="237" t="s">
        <v>1051</v>
      </c>
      <c r="D76" s="238" t="s">
        <v>1204</v>
      </c>
      <c r="E76" s="237" t="s">
        <v>1205</v>
      </c>
      <c r="F76" s="239" t="s">
        <v>1214</v>
      </c>
      <c r="G76" s="237" t="s">
        <v>1215</v>
      </c>
      <c r="H76" s="242"/>
      <c r="I76" s="255" t="s">
        <v>47</v>
      </c>
    </row>
    <row r="77">
      <c r="A77" s="237">
        <v>10.0</v>
      </c>
      <c r="B77" s="236">
        <v>349.0</v>
      </c>
      <c r="C77" s="237" t="s">
        <v>1051</v>
      </c>
      <c r="D77" s="238" t="s">
        <v>1204</v>
      </c>
      <c r="E77" s="237" t="s">
        <v>1205</v>
      </c>
      <c r="F77" s="239" t="s">
        <v>1216</v>
      </c>
      <c r="G77" s="237" t="s">
        <v>1217</v>
      </c>
      <c r="H77" s="242"/>
      <c r="I77" s="255" t="s">
        <v>13</v>
      </c>
    </row>
    <row r="78">
      <c r="A78" s="237">
        <v>10.0</v>
      </c>
      <c r="B78" s="236">
        <v>348.0</v>
      </c>
      <c r="C78" s="237" t="s">
        <v>1051</v>
      </c>
      <c r="D78" s="238" t="s">
        <v>1204</v>
      </c>
      <c r="E78" s="237" t="s">
        <v>1205</v>
      </c>
      <c r="F78" s="239" t="s">
        <v>1218</v>
      </c>
      <c r="G78" s="237" t="s">
        <v>1219</v>
      </c>
      <c r="H78" s="242"/>
      <c r="I78" s="255" t="s">
        <v>13</v>
      </c>
    </row>
    <row r="79">
      <c r="A79" s="237">
        <v>10.0</v>
      </c>
      <c r="B79" s="236">
        <v>349.0</v>
      </c>
      <c r="C79" s="237" t="s">
        <v>1051</v>
      </c>
      <c r="D79" s="238" t="s">
        <v>1204</v>
      </c>
      <c r="E79" s="237" t="s">
        <v>1205</v>
      </c>
      <c r="F79" s="239" t="s">
        <v>1220</v>
      </c>
      <c r="G79" s="237" t="s">
        <v>1221</v>
      </c>
      <c r="H79" s="242"/>
      <c r="I79" s="255" t="s">
        <v>47</v>
      </c>
    </row>
    <row r="80">
      <c r="A80" s="237">
        <v>10.0</v>
      </c>
      <c r="B80" s="236">
        <v>348.0</v>
      </c>
      <c r="C80" s="237" t="s">
        <v>1051</v>
      </c>
      <c r="D80" s="238" t="s">
        <v>1204</v>
      </c>
      <c r="E80" s="237" t="s">
        <v>1205</v>
      </c>
      <c r="F80" s="239" t="s">
        <v>1222</v>
      </c>
      <c r="G80" s="237" t="s">
        <v>1223</v>
      </c>
      <c r="H80" s="245"/>
      <c r="I80" s="255" t="s">
        <v>13</v>
      </c>
    </row>
    <row r="81">
      <c r="A81" s="237">
        <v>10.0</v>
      </c>
      <c r="B81" s="236">
        <v>350.0</v>
      </c>
      <c r="C81" s="237" t="s">
        <v>1051</v>
      </c>
      <c r="D81" s="238" t="s">
        <v>1204</v>
      </c>
      <c r="E81" s="237" t="s">
        <v>1205</v>
      </c>
      <c r="F81" s="239" t="s">
        <v>1224</v>
      </c>
      <c r="G81" s="237" t="s">
        <v>1225</v>
      </c>
      <c r="H81" s="245" t="s">
        <v>1226</v>
      </c>
      <c r="I81" s="255" t="s">
        <v>13</v>
      </c>
    </row>
    <row r="82">
      <c r="A82" s="237">
        <v>10.0</v>
      </c>
      <c r="B82" s="236">
        <v>350.0</v>
      </c>
      <c r="C82" s="237" t="s">
        <v>1051</v>
      </c>
      <c r="D82" s="238" t="s">
        <v>1204</v>
      </c>
      <c r="E82" s="237" t="s">
        <v>1205</v>
      </c>
      <c r="F82" s="239" t="s">
        <v>1227</v>
      </c>
      <c r="G82" s="237" t="s">
        <v>1228</v>
      </c>
      <c r="H82" s="245" t="s">
        <v>1229</v>
      </c>
      <c r="I82" s="255" t="s">
        <v>13</v>
      </c>
    </row>
    <row r="83" ht="45.0" customHeight="1">
      <c r="A83" s="237">
        <v>10.0</v>
      </c>
      <c r="B83" s="236">
        <v>351.0</v>
      </c>
      <c r="C83" s="237" t="s">
        <v>1051</v>
      </c>
      <c r="D83" s="238" t="s">
        <v>1204</v>
      </c>
      <c r="E83" s="237" t="s">
        <v>1205</v>
      </c>
      <c r="F83" s="239" t="s">
        <v>1230</v>
      </c>
      <c r="G83" s="237" t="s">
        <v>1231</v>
      </c>
      <c r="H83" s="242"/>
      <c r="I83" s="255" t="s">
        <v>13</v>
      </c>
    </row>
    <row r="84">
      <c r="A84" s="237">
        <v>10.0</v>
      </c>
      <c r="B84" s="236">
        <v>352.0</v>
      </c>
      <c r="C84" s="237" t="s">
        <v>1051</v>
      </c>
      <c r="D84" s="238" t="s">
        <v>1204</v>
      </c>
      <c r="E84" s="237" t="s">
        <v>1205</v>
      </c>
      <c r="F84" s="239" t="s">
        <v>1232</v>
      </c>
      <c r="G84" s="237" t="s">
        <v>1233</v>
      </c>
      <c r="H84" s="242"/>
      <c r="I84" s="255" t="s">
        <v>47</v>
      </c>
    </row>
    <row r="85">
      <c r="A85" s="237">
        <v>10.0</v>
      </c>
      <c r="B85" s="236">
        <v>356.0</v>
      </c>
      <c r="C85" s="237" t="s">
        <v>1064</v>
      </c>
      <c r="D85" s="238" t="s">
        <v>1082</v>
      </c>
      <c r="E85" s="237" t="s">
        <v>1234</v>
      </c>
      <c r="F85" s="239" t="s">
        <v>1235</v>
      </c>
      <c r="G85" s="237" t="s">
        <v>1236</v>
      </c>
      <c r="H85" s="242"/>
      <c r="I85" s="255" t="s">
        <v>13</v>
      </c>
    </row>
    <row r="86">
      <c r="A86" s="237">
        <v>11.0</v>
      </c>
      <c r="B86" s="246"/>
      <c r="C86" s="237" t="s">
        <v>1064</v>
      </c>
      <c r="D86" s="238" t="s">
        <v>1237</v>
      </c>
      <c r="E86" s="237" t="s">
        <v>1238</v>
      </c>
      <c r="F86" s="239" t="s">
        <v>1239</v>
      </c>
      <c r="G86" s="237" t="s">
        <v>1240</v>
      </c>
      <c r="H86" s="242"/>
      <c r="I86" s="255" t="s">
        <v>47</v>
      </c>
    </row>
    <row r="87">
      <c r="A87" s="247"/>
      <c r="B87" s="246"/>
      <c r="C87" s="237" t="s">
        <v>1051</v>
      </c>
      <c r="D87" s="238" t="s">
        <v>1241</v>
      </c>
      <c r="E87" s="237" t="s">
        <v>1033</v>
      </c>
      <c r="F87" s="239" t="s">
        <v>1242</v>
      </c>
      <c r="G87" s="237" t="s">
        <v>1243</v>
      </c>
      <c r="H87" s="244"/>
      <c r="I87" s="255" t="s">
        <v>13</v>
      </c>
    </row>
    <row r="88">
      <c r="A88" s="256"/>
      <c r="B88" s="257"/>
      <c r="C88" s="258" t="s">
        <v>1055</v>
      </c>
      <c r="D88" s="259"/>
      <c r="E88" s="258"/>
      <c r="F88" s="260" t="s">
        <v>1244</v>
      </c>
      <c r="G88" s="258" t="s">
        <v>1245</v>
      </c>
      <c r="H88" s="261"/>
      <c r="I88" s="262" t="s">
        <v>13</v>
      </c>
    </row>
    <row r="89">
      <c r="A89" s="247"/>
      <c r="B89" s="246"/>
      <c r="C89" s="237" t="s">
        <v>1064</v>
      </c>
      <c r="D89" s="238" t="s">
        <v>1237</v>
      </c>
      <c r="E89" s="237" t="s">
        <v>1238</v>
      </c>
      <c r="F89" s="239" t="s">
        <v>1246</v>
      </c>
      <c r="G89" s="237" t="s">
        <v>1247</v>
      </c>
      <c r="H89" s="242"/>
      <c r="I89" s="255" t="s">
        <v>47</v>
      </c>
    </row>
    <row r="90">
      <c r="A90" s="247"/>
      <c r="B90" s="246"/>
      <c r="C90" s="237" t="s">
        <v>1064</v>
      </c>
      <c r="D90" s="238" t="s">
        <v>1237</v>
      </c>
      <c r="E90" s="237" t="s">
        <v>1238</v>
      </c>
      <c r="F90" s="239" t="s">
        <v>1248</v>
      </c>
      <c r="G90" s="237" t="s">
        <v>1249</v>
      </c>
      <c r="H90" s="242"/>
      <c r="I90" s="255" t="s">
        <v>13</v>
      </c>
    </row>
    <row r="91">
      <c r="A91" s="247"/>
      <c r="B91" s="246"/>
      <c r="C91" s="237" t="s">
        <v>1064</v>
      </c>
      <c r="D91" s="238" t="s">
        <v>1237</v>
      </c>
      <c r="E91" s="237" t="s">
        <v>1238</v>
      </c>
      <c r="F91" s="239" t="s">
        <v>1250</v>
      </c>
      <c r="G91" s="237" t="s">
        <v>1251</v>
      </c>
      <c r="H91" s="242"/>
      <c r="I91" s="255" t="s">
        <v>13</v>
      </c>
    </row>
    <row r="92">
      <c r="A92" s="247"/>
      <c r="B92" s="246"/>
      <c r="C92" s="237" t="s">
        <v>1064</v>
      </c>
      <c r="D92" s="238" t="s">
        <v>1237</v>
      </c>
      <c r="E92" s="237" t="s">
        <v>1238</v>
      </c>
      <c r="F92" s="239" t="s">
        <v>1252</v>
      </c>
      <c r="G92" s="237" t="s">
        <v>1253</v>
      </c>
      <c r="H92" s="245" t="s">
        <v>1254</v>
      </c>
      <c r="I92" s="255" t="s">
        <v>13</v>
      </c>
    </row>
    <row r="93">
      <c r="A93" s="247"/>
      <c r="B93" s="246"/>
      <c r="C93" s="237" t="s">
        <v>1064</v>
      </c>
      <c r="D93" s="238" t="s">
        <v>1237</v>
      </c>
      <c r="E93" s="237" t="s">
        <v>1238</v>
      </c>
      <c r="F93" s="239" t="s">
        <v>1255</v>
      </c>
      <c r="G93" s="237" t="s">
        <v>1256</v>
      </c>
      <c r="H93" s="242"/>
      <c r="I93" s="255" t="s">
        <v>47</v>
      </c>
    </row>
    <row r="94">
      <c r="A94" s="247"/>
      <c r="B94" s="246"/>
      <c r="C94" s="237" t="s">
        <v>1046</v>
      </c>
      <c r="D94" s="238" t="s">
        <v>1237</v>
      </c>
      <c r="E94" s="237" t="s">
        <v>1257</v>
      </c>
      <c r="F94" s="239" t="s">
        <v>1258</v>
      </c>
      <c r="G94" s="237" t="s">
        <v>1259</v>
      </c>
      <c r="H94" s="242"/>
      <c r="I94" s="255" t="s">
        <v>13</v>
      </c>
    </row>
    <row r="95">
      <c r="A95" s="247"/>
      <c r="B95" s="246"/>
      <c r="C95" s="237" t="s">
        <v>1046</v>
      </c>
      <c r="D95" s="238" t="s">
        <v>1237</v>
      </c>
      <c r="E95" s="237" t="s">
        <v>1257</v>
      </c>
      <c r="F95" s="239" t="s">
        <v>1260</v>
      </c>
      <c r="G95" s="237" t="s">
        <v>1261</v>
      </c>
      <c r="H95" s="242"/>
      <c r="I95" s="255" t="s">
        <v>13</v>
      </c>
    </row>
    <row r="96">
      <c r="A96" s="247"/>
      <c r="B96" s="246"/>
      <c r="C96" s="237" t="s">
        <v>1046</v>
      </c>
      <c r="D96" s="238" t="s">
        <v>1237</v>
      </c>
      <c r="E96" s="237" t="s">
        <v>1257</v>
      </c>
      <c r="F96" s="239" t="s">
        <v>1262</v>
      </c>
      <c r="G96" s="237" t="s">
        <v>1263</v>
      </c>
      <c r="H96" s="244"/>
      <c r="I96" s="255" t="s">
        <v>13</v>
      </c>
    </row>
    <row r="97">
      <c r="A97" s="247"/>
      <c r="B97" s="246"/>
      <c r="C97" s="237" t="s">
        <v>1055</v>
      </c>
      <c r="D97" s="238" t="s">
        <v>1237</v>
      </c>
      <c r="E97" s="237" t="s">
        <v>1257</v>
      </c>
      <c r="F97" s="239" t="s">
        <v>1264</v>
      </c>
      <c r="G97" s="237" t="s">
        <v>1265</v>
      </c>
      <c r="H97" s="244"/>
      <c r="I97" s="255" t="s">
        <v>13</v>
      </c>
    </row>
    <row r="98">
      <c r="A98" s="247"/>
      <c r="B98" s="246"/>
      <c r="C98" s="237" t="s">
        <v>1055</v>
      </c>
      <c r="D98" s="238" t="s">
        <v>1237</v>
      </c>
      <c r="E98" s="237" t="s">
        <v>1257</v>
      </c>
      <c r="F98" s="239" t="s">
        <v>1266</v>
      </c>
      <c r="G98" s="237" t="s">
        <v>1267</v>
      </c>
      <c r="H98" s="244"/>
      <c r="I98" s="255" t="s">
        <v>13</v>
      </c>
    </row>
    <row r="99" ht="108.75" customHeight="1">
      <c r="A99" s="247"/>
      <c r="B99" s="236">
        <v>404.0</v>
      </c>
      <c r="C99" s="237" t="s">
        <v>1051</v>
      </c>
      <c r="D99" s="238" t="s">
        <v>1268</v>
      </c>
      <c r="E99" s="237" t="s">
        <v>1269</v>
      </c>
      <c r="F99" s="239" t="s">
        <v>1270</v>
      </c>
      <c r="G99" s="237" t="s">
        <v>1271</v>
      </c>
      <c r="H99" s="244"/>
      <c r="I99" s="255" t="s">
        <v>47</v>
      </c>
    </row>
    <row r="100" ht="111.0" customHeight="1">
      <c r="A100" s="247"/>
      <c r="B100" s="236">
        <v>404.0</v>
      </c>
      <c r="C100" s="237" t="s">
        <v>1051</v>
      </c>
      <c r="D100" s="238" t="s">
        <v>1268</v>
      </c>
      <c r="E100" s="237" t="s">
        <v>1269</v>
      </c>
      <c r="F100" s="239" t="s">
        <v>1272</v>
      </c>
      <c r="G100" s="237" t="s">
        <v>1273</v>
      </c>
      <c r="H100" s="242"/>
      <c r="I100" s="255" t="s">
        <v>47</v>
      </c>
    </row>
    <row r="101">
      <c r="A101" s="247"/>
      <c r="B101" s="236">
        <v>404.0</v>
      </c>
      <c r="C101" s="237" t="s">
        <v>1051</v>
      </c>
      <c r="D101" s="238" t="s">
        <v>1268</v>
      </c>
      <c r="E101" s="237" t="s">
        <v>1269</v>
      </c>
      <c r="F101" s="239" t="s">
        <v>1274</v>
      </c>
      <c r="G101" s="237" t="s">
        <v>1275</v>
      </c>
      <c r="H101" s="244"/>
      <c r="I101" s="255" t="s">
        <v>47</v>
      </c>
    </row>
    <row r="102" ht="46.5" customHeight="1">
      <c r="A102" s="247"/>
      <c r="B102" s="236">
        <v>405.0</v>
      </c>
      <c r="C102" s="237" t="s">
        <v>1051</v>
      </c>
      <c r="D102" s="238" t="s">
        <v>1268</v>
      </c>
      <c r="E102" s="237" t="s">
        <v>1269</v>
      </c>
      <c r="F102" s="239" t="s">
        <v>1276</v>
      </c>
      <c r="G102" s="237" t="s">
        <v>1277</v>
      </c>
      <c r="H102" s="244"/>
      <c r="I102" s="255" t="s">
        <v>47</v>
      </c>
    </row>
    <row r="103" ht="23.25" customHeight="1">
      <c r="A103" s="247"/>
      <c r="B103" s="236"/>
      <c r="C103" s="237"/>
      <c r="D103" s="238"/>
      <c r="E103" s="237"/>
      <c r="F103" s="239" t="s">
        <v>1278</v>
      </c>
      <c r="G103" s="237" t="s">
        <v>1279</v>
      </c>
      <c r="H103" s="244"/>
      <c r="I103" s="255" t="s">
        <v>47</v>
      </c>
    </row>
    <row r="104" ht="42.75" customHeight="1">
      <c r="A104" s="247"/>
      <c r="B104" s="236"/>
      <c r="C104" s="237"/>
      <c r="D104" s="238"/>
      <c r="E104" s="237"/>
      <c r="F104" s="239" t="s">
        <v>1280</v>
      </c>
      <c r="G104" s="237" t="s">
        <v>1281</v>
      </c>
      <c r="H104" s="244"/>
      <c r="I104" s="255" t="s">
        <v>13</v>
      </c>
    </row>
    <row r="105">
      <c r="A105" s="247"/>
      <c r="B105" s="246"/>
      <c r="C105" s="247"/>
      <c r="D105" s="263"/>
      <c r="E105" s="237" t="s">
        <v>1282</v>
      </c>
      <c r="F105" s="239" t="s">
        <v>1283</v>
      </c>
      <c r="G105" s="237" t="s">
        <v>1284</v>
      </c>
      <c r="H105" s="242"/>
      <c r="I105" s="255" t="s">
        <v>47</v>
      </c>
    </row>
    <row r="106">
      <c r="A106" s="247"/>
      <c r="B106" s="246"/>
      <c r="C106" s="247"/>
      <c r="D106" s="263"/>
      <c r="E106" s="237" t="s">
        <v>1285</v>
      </c>
      <c r="F106" s="239" t="s">
        <v>1286</v>
      </c>
      <c r="G106" s="237" t="s">
        <v>1287</v>
      </c>
      <c r="H106" s="245" t="s">
        <v>1288</v>
      </c>
      <c r="I106" s="255" t="s">
        <v>13</v>
      </c>
    </row>
    <row r="107">
      <c r="A107" s="247"/>
      <c r="B107" s="246"/>
      <c r="C107" s="247"/>
      <c r="D107" s="263"/>
      <c r="E107" s="247"/>
      <c r="F107" s="239" t="s">
        <v>1289</v>
      </c>
      <c r="G107" s="237" t="s">
        <v>1290</v>
      </c>
      <c r="H107" s="242"/>
      <c r="I107" s="255" t="s">
        <v>47</v>
      </c>
    </row>
    <row r="108">
      <c r="A108" s="247"/>
      <c r="B108" s="246"/>
      <c r="C108" s="247"/>
      <c r="D108" s="263"/>
      <c r="E108" s="247"/>
      <c r="F108" s="239" t="s">
        <v>1291</v>
      </c>
      <c r="G108" s="237" t="s">
        <v>1292</v>
      </c>
      <c r="H108" s="242"/>
      <c r="I108" s="255" t="s">
        <v>47</v>
      </c>
    </row>
    <row r="109" ht="29.25" customHeight="1">
      <c r="A109" s="247"/>
      <c r="B109" s="246"/>
      <c r="C109" s="247"/>
      <c r="D109" s="263"/>
      <c r="E109" s="247"/>
      <c r="F109" s="239" t="s">
        <v>1293</v>
      </c>
      <c r="G109" s="237" t="s">
        <v>1294</v>
      </c>
      <c r="H109" s="242"/>
      <c r="I109" s="255" t="s">
        <v>13</v>
      </c>
    </row>
    <row r="110" ht="38.25" customHeight="1">
      <c r="A110" s="247"/>
      <c r="B110" s="246"/>
      <c r="C110" s="247"/>
      <c r="D110" s="238"/>
      <c r="E110" s="237"/>
      <c r="F110" s="239" t="s">
        <v>1295</v>
      </c>
      <c r="G110" s="237" t="s">
        <v>1296</v>
      </c>
      <c r="H110" s="245"/>
      <c r="I110" s="255"/>
    </row>
    <row r="111" ht="38.25" customHeight="1">
      <c r="A111" s="247"/>
      <c r="B111" s="246"/>
      <c r="C111" s="247"/>
      <c r="D111" s="238" t="s">
        <v>1268</v>
      </c>
      <c r="E111" s="237" t="s">
        <v>1297</v>
      </c>
      <c r="F111" s="239" t="s">
        <v>1298</v>
      </c>
      <c r="G111" s="237" t="s">
        <v>1299</v>
      </c>
      <c r="H111" s="245" t="s">
        <v>1300</v>
      </c>
      <c r="I111" s="255" t="s">
        <v>13</v>
      </c>
    </row>
    <row r="112" ht="22.5" customHeight="1">
      <c r="A112" s="247"/>
      <c r="B112" s="246"/>
      <c r="C112" s="247"/>
      <c r="D112" s="238" t="s">
        <v>1268</v>
      </c>
      <c r="E112" s="237" t="s">
        <v>751</v>
      </c>
      <c r="F112" s="239" t="s">
        <v>1301</v>
      </c>
      <c r="G112" s="237" t="s">
        <v>1302</v>
      </c>
      <c r="H112" s="245" t="s">
        <v>1303</v>
      </c>
      <c r="I112" s="255" t="s">
        <v>13</v>
      </c>
    </row>
    <row r="113" ht="22.5" customHeight="1">
      <c r="A113" s="247"/>
      <c r="B113" s="246"/>
      <c r="C113" s="247"/>
      <c r="D113" s="238" t="s">
        <v>1268</v>
      </c>
      <c r="E113" s="237" t="s">
        <v>751</v>
      </c>
      <c r="F113" s="239" t="s">
        <v>1304</v>
      </c>
      <c r="G113" s="237" t="s">
        <v>1305</v>
      </c>
      <c r="H113" s="245" t="s">
        <v>1303</v>
      </c>
      <c r="I113" s="255" t="s">
        <v>13</v>
      </c>
    </row>
    <row r="114" ht="22.5" customHeight="1">
      <c r="A114" s="247"/>
      <c r="B114" s="246"/>
      <c r="C114" s="247"/>
      <c r="D114" s="238"/>
      <c r="E114" s="237"/>
      <c r="F114" s="239" t="s">
        <v>1306</v>
      </c>
      <c r="G114" s="237" t="s">
        <v>1307</v>
      </c>
      <c r="H114" s="245"/>
      <c r="I114" s="255" t="s">
        <v>47</v>
      </c>
    </row>
    <row r="115" ht="22.5" customHeight="1">
      <c r="A115" s="247"/>
      <c r="B115" s="246"/>
      <c r="C115" s="247"/>
      <c r="D115" s="238" t="s">
        <v>1268</v>
      </c>
      <c r="E115" s="237" t="s">
        <v>1308</v>
      </c>
      <c r="F115" s="239" t="s">
        <v>1309</v>
      </c>
      <c r="G115" s="237" t="s">
        <v>1310</v>
      </c>
      <c r="H115" s="245"/>
      <c r="I115" s="255" t="s">
        <v>47</v>
      </c>
    </row>
    <row r="116" ht="22.5" customHeight="1">
      <c r="A116" s="247"/>
      <c r="B116" s="246"/>
      <c r="C116" s="247"/>
      <c r="D116" s="238" t="s">
        <v>1268</v>
      </c>
      <c r="E116" s="237" t="s">
        <v>1308</v>
      </c>
      <c r="F116" s="239" t="s">
        <v>1311</v>
      </c>
      <c r="G116" s="237" t="s">
        <v>1312</v>
      </c>
      <c r="H116" s="245"/>
      <c r="I116" s="255" t="s">
        <v>47</v>
      </c>
    </row>
    <row r="117" ht="22.5" customHeight="1">
      <c r="A117" s="247"/>
      <c r="B117" s="246"/>
      <c r="C117" s="247"/>
      <c r="D117" s="238" t="s">
        <v>1268</v>
      </c>
      <c r="E117" s="237" t="s">
        <v>1313</v>
      </c>
      <c r="F117" s="239" t="s">
        <v>1314</v>
      </c>
      <c r="G117" s="237" t="s">
        <v>1315</v>
      </c>
      <c r="H117" s="245"/>
      <c r="I117" s="255" t="s">
        <v>236</v>
      </c>
    </row>
    <row r="118" ht="22.5" customHeight="1">
      <c r="A118" s="247"/>
      <c r="B118" s="246"/>
      <c r="C118" s="247"/>
      <c r="D118" s="238" t="s">
        <v>1268</v>
      </c>
      <c r="E118" s="237" t="s">
        <v>1313</v>
      </c>
      <c r="F118" s="264" t="s">
        <v>1316</v>
      </c>
      <c r="G118" s="237" t="s">
        <v>1317</v>
      </c>
      <c r="H118" s="245"/>
      <c r="I118" s="255" t="s">
        <v>47</v>
      </c>
    </row>
    <row r="119" ht="22.5" customHeight="1">
      <c r="A119" s="247"/>
      <c r="B119" s="246"/>
      <c r="C119" s="247"/>
      <c r="D119" s="238" t="s">
        <v>1268</v>
      </c>
      <c r="E119" s="237" t="s">
        <v>1318</v>
      </c>
      <c r="F119" s="239" t="s">
        <v>1319</v>
      </c>
      <c r="G119" s="237" t="s">
        <v>1320</v>
      </c>
      <c r="H119" s="245"/>
      <c r="I119" s="255" t="s">
        <v>47</v>
      </c>
    </row>
    <row r="120" ht="22.5" customHeight="1">
      <c r="A120" s="247"/>
      <c r="B120" s="246"/>
      <c r="C120" s="247"/>
      <c r="D120" s="238" t="s">
        <v>1268</v>
      </c>
      <c r="E120" s="237" t="s">
        <v>1321</v>
      </c>
      <c r="F120" s="239" t="s">
        <v>1322</v>
      </c>
      <c r="G120" s="237" t="s">
        <v>1323</v>
      </c>
      <c r="H120" s="245"/>
      <c r="I120" s="255" t="s">
        <v>47</v>
      </c>
    </row>
    <row r="121" ht="22.5" customHeight="1">
      <c r="A121" s="247"/>
      <c r="B121" s="246"/>
      <c r="C121" s="247"/>
      <c r="D121" s="238" t="s">
        <v>1082</v>
      </c>
      <c r="E121" s="237" t="s">
        <v>1324</v>
      </c>
      <c r="F121" s="239" t="s">
        <v>1325</v>
      </c>
      <c r="G121" s="237" t="s">
        <v>1326</v>
      </c>
      <c r="H121" s="245" t="s">
        <v>1327</v>
      </c>
      <c r="I121" s="255" t="s">
        <v>236</v>
      </c>
    </row>
    <row r="122" ht="22.5" customHeight="1">
      <c r="A122" s="247"/>
      <c r="B122" s="246"/>
      <c r="C122" s="247"/>
      <c r="D122" s="263"/>
      <c r="E122" s="237"/>
      <c r="F122" s="239" t="s">
        <v>1328</v>
      </c>
      <c r="G122" s="237" t="s">
        <v>1329</v>
      </c>
      <c r="H122" s="245" t="s">
        <v>1330</v>
      </c>
      <c r="I122" s="255" t="s">
        <v>47</v>
      </c>
    </row>
    <row r="123" ht="22.5" customHeight="1">
      <c r="A123" s="247"/>
      <c r="B123" s="246"/>
      <c r="C123" s="247"/>
      <c r="D123" s="263"/>
      <c r="E123" s="237"/>
      <c r="F123" s="239" t="s">
        <v>1331</v>
      </c>
      <c r="G123" s="237" t="s">
        <v>1332</v>
      </c>
      <c r="H123" s="245" t="s">
        <v>1333</v>
      </c>
      <c r="I123" s="255" t="s">
        <v>47</v>
      </c>
    </row>
    <row r="124" ht="22.5" customHeight="1">
      <c r="A124" s="247"/>
      <c r="B124" s="246"/>
      <c r="C124" s="247"/>
      <c r="D124" s="263"/>
      <c r="E124" s="237"/>
      <c r="F124" s="239" t="s">
        <v>1334</v>
      </c>
      <c r="G124" s="237" t="s">
        <v>1335</v>
      </c>
      <c r="H124" s="245" t="s">
        <v>1336</v>
      </c>
      <c r="I124" s="255" t="s">
        <v>47</v>
      </c>
    </row>
    <row r="125" ht="22.5" customHeight="1">
      <c r="A125" s="247"/>
      <c r="B125" s="246"/>
      <c r="C125" s="247"/>
      <c r="D125" s="263"/>
      <c r="E125" s="237"/>
      <c r="F125" s="239" t="s">
        <v>1337</v>
      </c>
      <c r="G125" s="237" t="s">
        <v>1338</v>
      </c>
      <c r="H125" s="245" t="s">
        <v>1339</v>
      </c>
      <c r="I125" s="255" t="s">
        <v>13</v>
      </c>
    </row>
    <row r="126" ht="66.75" customHeight="1">
      <c r="A126" s="247"/>
      <c r="B126" s="246"/>
      <c r="C126" s="247"/>
      <c r="D126" s="263"/>
      <c r="E126" s="237"/>
      <c r="F126" s="239" t="s">
        <v>1340</v>
      </c>
      <c r="G126" s="237" t="s">
        <v>1341</v>
      </c>
      <c r="H126" s="245"/>
      <c r="I126" s="255" t="s">
        <v>236</v>
      </c>
    </row>
    <row r="127" ht="64.5" customHeight="1">
      <c r="A127" s="247"/>
      <c r="B127" s="246"/>
      <c r="C127" s="247"/>
      <c r="D127" s="263"/>
      <c r="E127" s="237"/>
      <c r="F127" s="239" t="s">
        <v>1342</v>
      </c>
      <c r="G127" s="237" t="s">
        <v>1343</v>
      </c>
      <c r="H127" s="245" t="s">
        <v>1344</v>
      </c>
      <c r="I127" s="255" t="s">
        <v>236</v>
      </c>
    </row>
    <row r="128" ht="43.5" customHeight="1">
      <c r="A128" s="247"/>
      <c r="B128" s="246"/>
      <c r="C128" s="247"/>
      <c r="D128" s="263"/>
      <c r="E128" s="237"/>
      <c r="F128" s="239" t="s">
        <v>1345</v>
      </c>
      <c r="G128" s="237" t="s">
        <v>1346</v>
      </c>
      <c r="H128" s="245"/>
      <c r="I128" s="255" t="s">
        <v>13</v>
      </c>
    </row>
    <row r="129" ht="22.5" customHeight="1">
      <c r="A129" s="247"/>
      <c r="B129" s="246"/>
      <c r="C129" s="247"/>
      <c r="D129" s="263"/>
      <c r="E129" s="237"/>
      <c r="F129" s="239" t="s">
        <v>1347</v>
      </c>
      <c r="G129" s="237" t="s">
        <v>1348</v>
      </c>
      <c r="H129" s="245"/>
      <c r="I129" s="255" t="s">
        <v>47</v>
      </c>
    </row>
    <row r="130" ht="22.5" customHeight="1">
      <c r="A130" s="247"/>
      <c r="B130" s="246"/>
      <c r="C130" s="247"/>
      <c r="D130" s="263"/>
      <c r="E130" s="237" t="s">
        <v>1349</v>
      </c>
      <c r="F130" s="239" t="s">
        <v>1350</v>
      </c>
      <c r="G130" s="237" t="s">
        <v>1351</v>
      </c>
      <c r="H130" s="245"/>
      <c r="I130" s="255" t="s">
        <v>13</v>
      </c>
    </row>
    <row r="131" ht="22.5" customHeight="1">
      <c r="A131" s="247"/>
      <c r="B131" s="246"/>
      <c r="C131" s="247"/>
      <c r="D131" s="263"/>
      <c r="E131" s="237" t="s">
        <v>1349</v>
      </c>
      <c r="F131" s="239" t="s">
        <v>1352</v>
      </c>
      <c r="G131" s="237" t="s">
        <v>1353</v>
      </c>
      <c r="H131" s="245"/>
      <c r="I131" s="255" t="s">
        <v>13</v>
      </c>
    </row>
    <row r="132" ht="22.5" customHeight="1">
      <c r="A132" s="247"/>
      <c r="B132" s="246"/>
      <c r="C132" s="247"/>
      <c r="D132" s="263"/>
      <c r="E132" s="237" t="s">
        <v>1349</v>
      </c>
      <c r="F132" s="239" t="s">
        <v>1354</v>
      </c>
      <c r="G132" s="237" t="s">
        <v>1355</v>
      </c>
      <c r="H132" s="245"/>
      <c r="I132" s="255" t="s">
        <v>13</v>
      </c>
    </row>
    <row r="133" ht="45.0" customHeight="1">
      <c r="A133" s="247"/>
      <c r="B133" s="246"/>
      <c r="C133" s="247"/>
      <c r="D133" s="263"/>
      <c r="E133" s="237" t="s">
        <v>1285</v>
      </c>
      <c r="F133" s="239" t="s">
        <v>1356</v>
      </c>
      <c r="G133" s="237" t="s">
        <v>1357</v>
      </c>
      <c r="H133" s="245"/>
      <c r="I133" s="255" t="s">
        <v>47</v>
      </c>
    </row>
    <row r="134" ht="22.5" customHeight="1">
      <c r="A134" s="247"/>
      <c r="B134" s="246"/>
      <c r="C134" s="247"/>
      <c r="D134" s="263"/>
      <c r="E134" s="237" t="s">
        <v>1285</v>
      </c>
      <c r="F134" s="239" t="s">
        <v>1358</v>
      </c>
      <c r="G134" s="237" t="s">
        <v>1359</v>
      </c>
      <c r="H134" s="245"/>
      <c r="I134" s="255" t="s">
        <v>47</v>
      </c>
    </row>
    <row r="135" ht="22.5" customHeight="1">
      <c r="A135" s="247"/>
      <c r="B135" s="246"/>
      <c r="C135" s="247"/>
      <c r="D135" s="263"/>
      <c r="E135" s="237"/>
      <c r="F135" s="239" t="s">
        <v>1360</v>
      </c>
      <c r="G135" s="237" t="s">
        <v>1361</v>
      </c>
      <c r="H135" s="245"/>
      <c r="I135" s="255" t="s">
        <v>236</v>
      </c>
    </row>
    <row r="136" ht="22.5" customHeight="1">
      <c r="A136" s="247"/>
      <c r="B136" s="246"/>
      <c r="C136" s="247"/>
      <c r="D136" s="263"/>
      <c r="E136" s="237"/>
      <c r="F136" s="239" t="s">
        <v>1362</v>
      </c>
      <c r="G136" s="237" t="s">
        <v>1363</v>
      </c>
      <c r="H136" s="245" t="s">
        <v>1364</v>
      </c>
      <c r="I136" s="255" t="s">
        <v>236</v>
      </c>
    </row>
    <row r="137" ht="22.5" customHeight="1">
      <c r="A137" s="247"/>
      <c r="B137" s="246"/>
      <c r="C137" s="247"/>
      <c r="D137" s="263"/>
      <c r="E137" s="237"/>
      <c r="F137" s="239" t="s">
        <v>1365</v>
      </c>
      <c r="G137" s="237" t="s">
        <v>1366</v>
      </c>
      <c r="H137" s="245"/>
      <c r="I137" s="255" t="s">
        <v>13</v>
      </c>
    </row>
    <row r="138" ht="22.5" customHeight="1">
      <c r="A138" s="247"/>
      <c r="B138" s="246"/>
      <c r="C138" s="247"/>
      <c r="D138" s="263"/>
      <c r="E138" s="237"/>
      <c r="F138" s="239" t="s">
        <v>1367</v>
      </c>
      <c r="G138" s="237" t="s">
        <v>1368</v>
      </c>
      <c r="H138" s="245"/>
      <c r="I138" s="255" t="s">
        <v>13</v>
      </c>
    </row>
    <row r="139" ht="22.5" customHeight="1">
      <c r="A139" s="247"/>
      <c r="B139" s="246"/>
      <c r="C139" s="247"/>
      <c r="D139" s="263"/>
      <c r="E139" s="237"/>
      <c r="F139" s="239" t="s">
        <v>1369</v>
      </c>
      <c r="G139" s="237" t="s">
        <v>1370</v>
      </c>
      <c r="H139" s="245"/>
      <c r="I139" s="255" t="s">
        <v>13</v>
      </c>
    </row>
    <row r="140" ht="22.5" customHeight="1">
      <c r="A140" s="247"/>
      <c r="B140" s="246"/>
      <c r="C140" s="247"/>
      <c r="D140" s="263"/>
      <c r="E140" s="237"/>
      <c r="F140" s="239" t="s">
        <v>1371</v>
      </c>
      <c r="G140" s="237" t="s">
        <v>1372</v>
      </c>
      <c r="H140" s="245"/>
      <c r="I140" s="255" t="s">
        <v>13</v>
      </c>
    </row>
    <row r="141" ht="22.5" customHeight="1">
      <c r="A141" s="247"/>
      <c r="B141" s="246"/>
      <c r="C141" s="247"/>
      <c r="D141" s="263"/>
      <c r="E141" s="237"/>
      <c r="F141" s="239" t="s">
        <v>1373</v>
      </c>
      <c r="G141" s="237" t="s">
        <v>1374</v>
      </c>
      <c r="H141" s="245" t="s">
        <v>1375</v>
      </c>
      <c r="I141" s="255" t="s">
        <v>47</v>
      </c>
    </row>
    <row r="142" ht="22.5" customHeight="1">
      <c r="A142" s="247"/>
      <c r="B142" s="246"/>
      <c r="C142" s="247"/>
      <c r="D142" s="263"/>
      <c r="E142" s="237"/>
      <c r="F142" s="239" t="s">
        <v>1376</v>
      </c>
      <c r="G142" s="237" t="s">
        <v>1377</v>
      </c>
      <c r="H142" s="245"/>
      <c r="I142" s="255" t="s">
        <v>47</v>
      </c>
    </row>
    <row r="143" ht="22.5" customHeight="1">
      <c r="A143" s="247"/>
      <c r="B143" s="246"/>
      <c r="C143" s="247"/>
      <c r="D143" s="263"/>
      <c r="E143" s="237" t="s">
        <v>1378</v>
      </c>
      <c r="F143" s="239" t="s">
        <v>1379</v>
      </c>
      <c r="G143" s="237" t="s">
        <v>1380</v>
      </c>
      <c r="H143" s="245" t="s">
        <v>1381</v>
      </c>
      <c r="I143" s="255" t="s">
        <v>47</v>
      </c>
    </row>
    <row r="144" ht="22.5" customHeight="1">
      <c r="A144" s="247"/>
      <c r="B144" s="246"/>
      <c r="C144" s="247"/>
      <c r="D144" s="263"/>
      <c r="E144" s="237" t="s">
        <v>1378</v>
      </c>
      <c r="F144" s="239" t="s">
        <v>1382</v>
      </c>
      <c r="G144" s="237" t="s">
        <v>1383</v>
      </c>
      <c r="H144" s="245"/>
      <c r="I144" s="255" t="s">
        <v>47</v>
      </c>
    </row>
    <row r="145" ht="22.5" customHeight="1">
      <c r="A145" s="247"/>
      <c r="B145" s="246"/>
      <c r="C145" s="247"/>
      <c r="D145" s="263"/>
      <c r="E145" s="237" t="s">
        <v>1378</v>
      </c>
      <c r="F145" s="239" t="s">
        <v>1384</v>
      </c>
      <c r="G145" s="237" t="s">
        <v>1385</v>
      </c>
      <c r="H145" s="245"/>
      <c r="I145" s="255" t="s">
        <v>47</v>
      </c>
    </row>
    <row r="146" ht="96.75" customHeight="1">
      <c r="A146" s="237" t="s">
        <v>1386</v>
      </c>
      <c r="B146" s="236" t="s">
        <v>1387</v>
      </c>
      <c r="C146" s="237" t="s">
        <v>1051</v>
      </c>
      <c r="D146" s="238" t="s">
        <v>1388</v>
      </c>
      <c r="E146" s="237" t="s">
        <v>1389</v>
      </c>
      <c r="F146" s="239" t="s">
        <v>1390</v>
      </c>
      <c r="G146" s="237" t="s">
        <v>1391</v>
      </c>
      <c r="H146" s="245" t="s">
        <v>1392</v>
      </c>
      <c r="I146" s="255" t="s">
        <v>13</v>
      </c>
    </row>
    <row r="147" ht="96.75" customHeight="1">
      <c r="A147" s="247"/>
      <c r="B147" s="246"/>
      <c r="C147" s="237" t="s">
        <v>1051</v>
      </c>
      <c r="D147" s="238" t="s">
        <v>1388</v>
      </c>
      <c r="E147" s="237" t="s">
        <v>1393</v>
      </c>
      <c r="F147" s="239" t="s">
        <v>1394</v>
      </c>
      <c r="G147" s="237" t="s">
        <v>1395</v>
      </c>
      <c r="H147" s="265" t="s">
        <v>1396</v>
      </c>
      <c r="I147" s="255" t="s">
        <v>13</v>
      </c>
    </row>
    <row r="148" ht="96.75" customHeight="1">
      <c r="A148" s="247"/>
      <c r="B148" s="246"/>
      <c r="C148" s="237" t="s">
        <v>1051</v>
      </c>
      <c r="D148" s="238" t="s">
        <v>1388</v>
      </c>
      <c r="E148" s="237" t="s">
        <v>1397</v>
      </c>
      <c r="F148" s="239" t="s">
        <v>1398</v>
      </c>
      <c r="G148" s="237" t="s">
        <v>1399</v>
      </c>
      <c r="H148" s="265" t="s">
        <v>1396</v>
      </c>
      <c r="I148" s="255" t="s">
        <v>13</v>
      </c>
    </row>
    <row r="149" ht="140.25" customHeight="1">
      <c r="A149" s="237" t="s">
        <v>1386</v>
      </c>
      <c r="B149" s="236" t="s">
        <v>1400</v>
      </c>
      <c r="C149" s="247"/>
      <c r="D149" s="238" t="s">
        <v>1401</v>
      </c>
      <c r="E149" s="237" t="s">
        <v>1402</v>
      </c>
      <c r="F149" s="239" t="s">
        <v>1403</v>
      </c>
      <c r="G149" s="237" t="s">
        <v>1404</v>
      </c>
      <c r="H149" s="245"/>
      <c r="I149" s="255" t="s">
        <v>13</v>
      </c>
    </row>
    <row r="150" ht="22.5" customHeight="1">
      <c r="A150" s="237" t="s">
        <v>1386</v>
      </c>
      <c r="B150" s="236" t="s">
        <v>1405</v>
      </c>
      <c r="C150" s="247"/>
      <c r="D150" s="263"/>
      <c r="E150" s="237" t="s">
        <v>1402</v>
      </c>
      <c r="F150" s="239" t="s">
        <v>1406</v>
      </c>
      <c r="G150" s="237" t="s">
        <v>1407</v>
      </c>
      <c r="H150" s="245"/>
      <c r="I150" s="255" t="s">
        <v>236</v>
      </c>
    </row>
    <row r="151" ht="22.5" customHeight="1">
      <c r="A151" s="237" t="s">
        <v>1386</v>
      </c>
      <c r="B151" s="266" t="s">
        <v>1408</v>
      </c>
      <c r="C151" s="247"/>
      <c r="D151" s="263"/>
      <c r="E151" s="237" t="s">
        <v>1409</v>
      </c>
      <c r="F151" s="239" t="s">
        <v>1410</v>
      </c>
      <c r="G151" s="237" t="s">
        <v>1411</v>
      </c>
      <c r="H151" s="245"/>
      <c r="I151" s="255" t="s">
        <v>47</v>
      </c>
    </row>
    <row r="152" ht="22.5" customHeight="1">
      <c r="A152" s="247"/>
      <c r="B152" s="246"/>
      <c r="C152" s="247"/>
      <c r="D152" s="263"/>
      <c r="E152" s="237"/>
      <c r="F152" s="239" t="s">
        <v>1412</v>
      </c>
      <c r="G152" s="237" t="s">
        <v>1413</v>
      </c>
      <c r="H152" s="245" t="s">
        <v>1414</v>
      </c>
      <c r="I152" s="255" t="s">
        <v>47</v>
      </c>
    </row>
    <row r="153" ht="22.5" customHeight="1">
      <c r="A153" s="247"/>
      <c r="B153" s="246"/>
      <c r="C153" s="247"/>
      <c r="D153" s="263"/>
      <c r="E153" s="237"/>
      <c r="F153" s="239" t="s">
        <v>1415</v>
      </c>
      <c r="G153" s="237" t="s">
        <v>1416</v>
      </c>
      <c r="H153" s="245"/>
      <c r="I153" s="255" t="s">
        <v>47</v>
      </c>
    </row>
    <row r="154" ht="22.5" customHeight="1">
      <c r="A154" s="247"/>
      <c r="B154" s="246"/>
      <c r="C154" s="247"/>
      <c r="D154" s="263"/>
      <c r="E154" s="237"/>
      <c r="F154" s="239" t="s">
        <v>1417</v>
      </c>
      <c r="G154" s="237" t="s">
        <v>1418</v>
      </c>
      <c r="H154" s="245" t="s">
        <v>1419</v>
      </c>
      <c r="I154" s="255" t="s">
        <v>47</v>
      </c>
    </row>
    <row r="155" ht="22.5" customHeight="1">
      <c r="A155" s="247"/>
      <c r="B155" s="246"/>
      <c r="C155" s="247"/>
      <c r="D155" s="263"/>
      <c r="E155" s="237"/>
      <c r="F155" s="239" t="s">
        <v>1420</v>
      </c>
      <c r="G155" s="237" t="s">
        <v>1421</v>
      </c>
      <c r="H155" s="245" t="s">
        <v>1422</v>
      </c>
      <c r="I155" s="255" t="s">
        <v>47</v>
      </c>
    </row>
    <row r="156" ht="22.5" customHeight="1">
      <c r="A156" s="247"/>
      <c r="B156" s="246"/>
      <c r="C156" s="237" t="s">
        <v>1051</v>
      </c>
      <c r="D156" s="238" t="s">
        <v>1423</v>
      </c>
      <c r="E156" s="237" t="s">
        <v>1424</v>
      </c>
      <c r="F156" s="239" t="s">
        <v>1425</v>
      </c>
      <c r="G156" s="237" t="s">
        <v>1426</v>
      </c>
      <c r="H156" s="245" t="s">
        <v>1427</v>
      </c>
      <c r="I156" s="255" t="s">
        <v>236</v>
      </c>
    </row>
    <row r="157" ht="22.5" customHeight="1">
      <c r="A157" s="247"/>
      <c r="B157" s="246"/>
      <c r="C157" s="237" t="s">
        <v>1051</v>
      </c>
      <c r="D157" s="238" t="s">
        <v>1423</v>
      </c>
      <c r="E157" s="237" t="s">
        <v>1428</v>
      </c>
      <c r="F157" s="239" t="s">
        <v>1429</v>
      </c>
      <c r="G157" s="237" t="s">
        <v>1430</v>
      </c>
      <c r="H157" s="245" t="s">
        <v>1431</v>
      </c>
      <c r="I157" s="255" t="s">
        <v>236</v>
      </c>
    </row>
    <row r="158" ht="61.5" customHeight="1">
      <c r="A158" s="247"/>
      <c r="B158" s="246"/>
      <c r="C158" s="237" t="s">
        <v>1051</v>
      </c>
      <c r="D158" s="238" t="s">
        <v>1423</v>
      </c>
      <c r="E158" s="238" t="s">
        <v>1432</v>
      </c>
      <c r="F158" s="239" t="s">
        <v>1433</v>
      </c>
      <c r="G158" s="237" t="s">
        <v>1434</v>
      </c>
      <c r="H158" s="245"/>
      <c r="I158" s="255" t="s">
        <v>13</v>
      </c>
    </row>
    <row r="159" ht="64.5" customHeight="1">
      <c r="A159" s="247"/>
      <c r="B159" s="246"/>
      <c r="C159" s="237" t="s">
        <v>1051</v>
      </c>
      <c r="D159" s="238" t="s">
        <v>1423</v>
      </c>
      <c r="E159" s="238" t="s">
        <v>1432</v>
      </c>
      <c r="F159" s="239" t="s">
        <v>1435</v>
      </c>
      <c r="G159" s="237" t="s">
        <v>1436</v>
      </c>
      <c r="H159" s="245" t="s">
        <v>761</v>
      </c>
      <c r="I159" s="255" t="s">
        <v>47</v>
      </c>
    </row>
    <row r="160" ht="263.25" customHeight="1">
      <c r="A160" s="247"/>
      <c r="B160" s="246"/>
      <c r="C160" s="237" t="s">
        <v>1051</v>
      </c>
      <c r="D160" s="238" t="s">
        <v>1423</v>
      </c>
      <c r="E160" s="238" t="s">
        <v>1432</v>
      </c>
      <c r="F160" s="239" t="s">
        <v>1437</v>
      </c>
      <c r="G160" s="237" t="s">
        <v>1438</v>
      </c>
      <c r="H160" s="245" t="s">
        <v>1439</v>
      </c>
      <c r="I160" s="255" t="s">
        <v>13</v>
      </c>
    </row>
    <row r="161" ht="79.5" customHeight="1">
      <c r="A161" s="247"/>
      <c r="B161" s="246"/>
      <c r="C161" s="237" t="s">
        <v>1051</v>
      </c>
      <c r="D161" s="238" t="s">
        <v>1423</v>
      </c>
      <c r="E161" s="238" t="s">
        <v>1432</v>
      </c>
      <c r="F161" s="239" t="s">
        <v>1440</v>
      </c>
      <c r="G161" s="237" t="s">
        <v>1441</v>
      </c>
      <c r="H161" s="265" t="s">
        <v>1442</v>
      </c>
      <c r="I161" s="255" t="s">
        <v>13</v>
      </c>
    </row>
    <row r="162" ht="22.5" customHeight="1">
      <c r="A162" s="247"/>
      <c r="B162" s="246"/>
      <c r="C162" s="247"/>
      <c r="D162" s="263"/>
      <c r="E162" s="237" t="s">
        <v>776</v>
      </c>
      <c r="F162" s="239" t="s">
        <v>1443</v>
      </c>
      <c r="G162" s="237" t="s">
        <v>1444</v>
      </c>
      <c r="H162" s="245"/>
      <c r="I162" s="255" t="s">
        <v>47</v>
      </c>
    </row>
    <row r="163" ht="22.5" customHeight="1">
      <c r="A163" s="247"/>
      <c r="B163" s="246"/>
      <c r="C163" s="247"/>
      <c r="D163" s="263"/>
      <c r="E163" s="237" t="s">
        <v>1445</v>
      </c>
      <c r="F163" s="239" t="s">
        <v>1446</v>
      </c>
      <c r="G163" s="267" t="s">
        <v>1447</v>
      </c>
      <c r="H163" s="245" t="s">
        <v>1448</v>
      </c>
      <c r="I163" s="255" t="s">
        <v>13</v>
      </c>
    </row>
    <row r="164" ht="22.5" customHeight="1">
      <c r="A164" s="247"/>
      <c r="B164" s="246"/>
      <c r="C164" s="247"/>
      <c r="D164" s="263"/>
      <c r="E164" s="237" t="s">
        <v>1445</v>
      </c>
      <c r="F164" s="239" t="s">
        <v>1449</v>
      </c>
      <c r="G164" s="267" t="s">
        <v>1450</v>
      </c>
      <c r="H164" s="245" t="s">
        <v>1451</v>
      </c>
      <c r="I164" s="255" t="s">
        <v>13</v>
      </c>
    </row>
    <row r="165" ht="22.5" customHeight="1">
      <c r="A165" s="247"/>
      <c r="B165" s="246"/>
      <c r="C165" s="247"/>
      <c r="D165" s="263"/>
      <c r="E165" s="237" t="s">
        <v>1445</v>
      </c>
      <c r="F165" s="239" t="s">
        <v>1452</v>
      </c>
      <c r="G165" s="267" t="s">
        <v>1453</v>
      </c>
      <c r="H165" s="245" t="s">
        <v>1454</v>
      </c>
      <c r="I165" s="255" t="s">
        <v>13</v>
      </c>
    </row>
    <row r="166" ht="22.5" customHeight="1">
      <c r="A166" s="247"/>
      <c r="B166" s="246"/>
      <c r="C166" s="247"/>
      <c r="D166" s="263"/>
      <c r="E166" s="237"/>
      <c r="F166" s="239" t="s">
        <v>1455</v>
      </c>
      <c r="G166" s="237" t="s">
        <v>1456</v>
      </c>
      <c r="H166" s="245"/>
      <c r="I166" s="255" t="s">
        <v>47</v>
      </c>
    </row>
    <row r="167" ht="22.5" customHeight="1">
      <c r="A167" s="237"/>
      <c r="B167" s="236"/>
      <c r="C167" s="237"/>
      <c r="D167" s="238"/>
      <c r="E167" s="237"/>
      <c r="F167" s="239"/>
      <c r="G167" s="237"/>
      <c r="H167" s="245"/>
      <c r="I167" s="255"/>
    </row>
    <row r="168" ht="22.5" customHeight="1">
      <c r="A168" s="237"/>
      <c r="B168" s="236"/>
      <c r="C168" s="237"/>
      <c r="D168" s="238"/>
      <c r="E168" s="237"/>
      <c r="F168" s="239"/>
      <c r="G168" s="237"/>
      <c r="H168" s="245"/>
      <c r="I168" s="255"/>
    </row>
    <row r="169" ht="22.5" customHeight="1">
      <c r="A169" s="237"/>
      <c r="B169" s="236"/>
      <c r="C169" s="237"/>
      <c r="D169" s="238"/>
      <c r="E169" s="237"/>
      <c r="F169" s="239"/>
      <c r="G169" s="237"/>
      <c r="H169" s="245"/>
      <c r="I169" s="255"/>
    </row>
    <row r="170" ht="32.25" customHeight="1">
      <c r="A170" s="268" t="s">
        <v>1457</v>
      </c>
      <c r="B170" s="269"/>
      <c r="C170" s="269"/>
      <c r="D170" s="269"/>
      <c r="E170" s="269"/>
      <c r="F170" s="269"/>
      <c r="G170" s="269"/>
      <c r="H170" s="269"/>
      <c r="I170" s="270"/>
    </row>
    <row r="171" ht="22.5" customHeight="1">
      <c r="A171" s="237" t="s">
        <v>1458</v>
      </c>
      <c r="B171" s="271" t="s">
        <v>1459</v>
      </c>
      <c r="C171" s="237" t="s">
        <v>1051</v>
      </c>
      <c r="D171" s="238" t="s">
        <v>1460</v>
      </c>
      <c r="E171" s="237" t="s">
        <v>1461</v>
      </c>
      <c r="F171" s="239" t="s">
        <v>1462</v>
      </c>
      <c r="G171" s="237" t="s">
        <v>1463</v>
      </c>
      <c r="H171" s="245"/>
      <c r="I171" s="255" t="s">
        <v>236</v>
      </c>
    </row>
    <row r="172" ht="22.5" customHeight="1">
      <c r="A172" s="237" t="s">
        <v>1458</v>
      </c>
      <c r="B172" s="271" t="s">
        <v>1459</v>
      </c>
      <c r="C172" s="237" t="s">
        <v>1051</v>
      </c>
      <c r="D172" s="238" t="s">
        <v>1460</v>
      </c>
      <c r="E172" s="237" t="s">
        <v>1461</v>
      </c>
      <c r="F172" s="239" t="s">
        <v>1464</v>
      </c>
      <c r="G172" s="237" t="s">
        <v>1465</v>
      </c>
      <c r="H172" s="245"/>
      <c r="I172" s="255" t="s">
        <v>236</v>
      </c>
    </row>
    <row r="173" ht="22.5" customHeight="1">
      <c r="A173" s="237" t="s">
        <v>1458</v>
      </c>
      <c r="B173" s="271" t="s">
        <v>1459</v>
      </c>
      <c r="C173" s="237" t="s">
        <v>1051</v>
      </c>
      <c r="D173" s="238" t="s">
        <v>1460</v>
      </c>
      <c r="E173" s="237" t="s">
        <v>1461</v>
      </c>
      <c r="F173" s="239" t="s">
        <v>1466</v>
      </c>
      <c r="G173" s="237" t="s">
        <v>1467</v>
      </c>
      <c r="H173" s="245"/>
      <c r="I173" s="255" t="s">
        <v>47</v>
      </c>
    </row>
    <row r="174" ht="22.5" customHeight="1">
      <c r="A174" s="237" t="s">
        <v>1458</v>
      </c>
      <c r="B174" s="271" t="s">
        <v>1459</v>
      </c>
      <c r="C174" s="237" t="s">
        <v>1051</v>
      </c>
      <c r="D174" s="238" t="s">
        <v>1460</v>
      </c>
      <c r="E174" s="237" t="s">
        <v>1468</v>
      </c>
      <c r="F174" s="239" t="s">
        <v>1469</v>
      </c>
      <c r="G174" s="237" t="s">
        <v>1470</v>
      </c>
      <c r="H174" s="245"/>
      <c r="I174" s="255" t="s">
        <v>13</v>
      </c>
    </row>
    <row r="175" ht="22.5" customHeight="1">
      <c r="A175" s="237" t="s">
        <v>1458</v>
      </c>
      <c r="B175" s="271" t="s">
        <v>1459</v>
      </c>
      <c r="C175" s="237" t="s">
        <v>1051</v>
      </c>
      <c r="D175" s="238" t="s">
        <v>1460</v>
      </c>
      <c r="E175" s="237" t="s">
        <v>1468</v>
      </c>
      <c r="F175" s="239" t="s">
        <v>1471</v>
      </c>
      <c r="G175" s="237" t="s">
        <v>1472</v>
      </c>
      <c r="H175" s="245"/>
      <c r="I175" s="255" t="s">
        <v>13</v>
      </c>
    </row>
    <row r="176" ht="22.5" customHeight="1">
      <c r="A176" s="237" t="s">
        <v>1458</v>
      </c>
      <c r="B176" s="271" t="s">
        <v>1473</v>
      </c>
      <c r="C176" s="237" t="s">
        <v>1051</v>
      </c>
      <c r="D176" s="238" t="s">
        <v>1460</v>
      </c>
      <c r="E176" s="237" t="s">
        <v>1474</v>
      </c>
      <c r="F176" s="239" t="s">
        <v>1475</v>
      </c>
      <c r="G176" s="237" t="s">
        <v>1476</v>
      </c>
      <c r="H176" s="245" t="s">
        <v>1477</v>
      </c>
      <c r="I176" s="255" t="s">
        <v>47</v>
      </c>
    </row>
    <row r="177" ht="22.5" customHeight="1">
      <c r="A177" s="237" t="s">
        <v>1458</v>
      </c>
      <c r="B177" s="271" t="s">
        <v>1473</v>
      </c>
      <c r="C177" s="237" t="s">
        <v>1051</v>
      </c>
      <c r="D177" s="238" t="s">
        <v>1460</v>
      </c>
      <c r="E177" s="237" t="s">
        <v>1474</v>
      </c>
      <c r="F177" s="239" t="s">
        <v>1478</v>
      </c>
      <c r="G177" s="237" t="s">
        <v>1479</v>
      </c>
      <c r="H177" s="245" t="s">
        <v>1480</v>
      </c>
      <c r="I177" s="255" t="s">
        <v>47</v>
      </c>
    </row>
    <row r="178" ht="22.5" customHeight="1">
      <c r="A178" s="237" t="s">
        <v>1458</v>
      </c>
      <c r="B178" s="271" t="s">
        <v>1473</v>
      </c>
      <c r="C178" s="237" t="s">
        <v>1051</v>
      </c>
      <c r="D178" s="238" t="s">
        <v>1460</v>
      </c>
      <c r="E178" s="237" t="s">
        <v>1474</v>
      </c>
      <c r="F178" s="239" t="s">
        <v>1481</v>
      </c>
      <c r="G178" s="237" t="s">
        <v>1482</v>
      </c>
      <c r="H178" s="245" t="s">
        <v>1483</v>
      </c>
      <c r="I178" s="255" t="s">
        <v>47</v>
      </c>
    </row>
    <row r="179" ht="22.5" customHeight="1">
      <c r="A179" s="237" t="s">
        <v>1458</v>
      </c>
      <c r="B179" s="271" t="s">
        <v>1473</v>
      </c>
      <c r="C179" s="237" t="s">
        <v>1051</v>
      </c>
      <c r="D179" s="238" t="s">
        <v>1460</v>
      </c>
      <c r="E179" s="237" t="s">
        <v>1474</v>
      </c>
      <c r="F179" s="239" t="s">
        <v>1484</v>
      </c>
      <c r="G179" s="237" t="s">
        <v>1485</v>
      </c>
      <c r="H179" s="245" t="s">
        <v>1486</v>
      </c>
      <c r="I179" s="255" t="s">
        <v>13</v>
      </c>
    </row>
    <row r="180" ht="22.5" customHeight="1">
      <c r="A180" s="237" t="s">
        <v>1458</v>
      </c>
      <c r="B180" s="271" t="s">
        <v>1459</v>
      </c>
      <c r="C180" s="237" t="s">
        <v>1051</v>
      </c>
      <c r="D180" s="237" t="s">
        <v>1460</v>
      </c>
      <c r="E180" s="237" t="s">
        <v>1487</v>
      </c>
      <c r="F180" s="239" t="s">
        <v>1488</v>
      </c>
      <c r="G180" s="237" t="s">
        <v>1489</v>
      </c>
      <c r="H180" s="245" t="s">
        <v>1490</v>
      </c>
      <c r="I180" s="237" t="s">
        <v>13</v>
      </c>
    </row>
    <row r="181" ht="22.5" customHeight="1">
      <c r="A181" s="237" t="s">
        <v>1458</v>
      </c>
      <c r="B181" s="271" t="s">
        <v>1459</v>
      </c>
      <c r="C181" s="237" t="s">
        <v>1051</v>
      </c>
      <c r="D181" s="237" t="s">
        <v>1460</v>
      </c>
      <c r="E181" s="237" t="s">
        <v>1487</v>
      </c>
      <c r="F181" s="239" t="s">
        <v>1491</v>
      </c>
      <c r="G181" s="237" t="s">
        <v>1492</v>
      </c>
      <c r="H181" s="245" t="s">
        <v>1493</v>
      </c>
      <c r="I181" s="237" t="s">
        <v>13</v>
      </c>
    </row>
    <row r="182" ht="22.5" customHeight="1">
      <c r="A182" s="237" t="s">
        <v>1458</v>
      </c>
      <c r="B182" s="271" t="s">
        <v>1494</v>
      </c>
      <c r="C182" s="237" t="s">
        <v>1051</v>
      </c>
      <c r="D182" s="238" t="s">
        <v>1460</v>
      </c>
      <c r="E182" s="237" t="s">
        <v>1487</v>
      </c>
      <c r="F182" s="239" t="s">
        <v>1495</v>
      </c>
      <c r="G182" s="237" t="s">
        <v>1496</v>
      </c>
      <c r="H182" s="245" t="s">
        <v>1497</v>
      </c>
      <c r="I182" s="255" t="s">
        <v>13</v>
      </c>
    </row>
    <row r="183" ht="22.5" customHeight="1">
      <c r="A183" s="237" t="s">
        <v>1458</v>
      </c>
      <c r="B183" s="271" t="s">
        <v>1494</v>
      </c>
      <c r="C183" s="237" t="s">
        <v>1051</v>
      </c>
      <c r="D183" s="238" t="s">
        <v>1460</v>
      </c>
      <c r="E183" s="237" t="s">
        <v>1487</v>
      </c>
      <c r="F183" s="239" t="s">
        <v>1498</v>
      </c>
      <c r="G183" s="237" t="s">
        <v>1499</v>
      </c>
      <c r="H183" s="245" t="s">
        <v>1500</v>
      </c>
      <c r="I183" s="255" t="s">
        <v>13</v>
      </c>
    </row>
    <row r="184" ht="22.5" customHeight="1">
      <c r="A184" s="237" t="s">
        <v>1458</v>
      </c>
      <c r="B184" s="271" t="s">
        <v>1494</v>
      </c>
      <c r="C184" s="237" t="s">
        <v>1051</v>
      </c>
      <c r="D184" s="238" t="s">
        <v>1460</v>
      </c>
      <c r="E184" s="237" t="s">
        <v>1487</v>
      </c>
      <c r="F184" s="239" t="s">
        <v>1501</v>
      </c>
      <c r="G184" s="237" t="s">
        <v>1502</v>
      </c>
      <c r="H184" s="245" t="s">
        <v>1493</v>
      </c>
      <c r="I184" s="255" t="s">
        <v>13</v>
      </c>
    </row>
    <row r="185" ht="22.5" customHeight="1">
      <c r="A185" s="247"/>
      <c r="B185" s="246"/>
      <c r="C185" s="247"/>
      <c r="D185" s="263"/>
      <c r="E185" s="237"/>
      <c r="F185" s="239"/>
      <c r="G185" s="237"/>
      <c r="H185" s="245"/>
      <c r="I185" s="255"/>
    </row>
    <row r="186" ht="22.5" customHeight="1">
      <c r="A186" s="237"/>
      <c r="B186" s="236"/>
      <c r="C186" s="237"/>
      <c r="D186" s="238"/>
      <c r="E186" s="237"/>
      <c r="F186" s="239"/>
      <c r="G186" s="237"/>
      <c r="H186" s="245"/>
      <c r="I186" s="255"/>
    </row>
    <row r="187" ht="22.5" customHeight="1">
      <c r="A187" s="247"/>
      <c r="B187" s="246"/>
      <c r="C187" s="237" t="s">
        <v>1051</v>
      </c>
      <c r="D187" s="238" t="s">
        <v>1503</v>
      </c>
      <c r="E187" s="237" t="s">
        <v>1503</v>
      </c>
      <c r="F187" s="239" t="s">
        <v>1503</v>
      </c>
      <c r="G187" s="237" t="s">
        <v>1504</v>
      </c>
      <c r="H187" s="245"/>
      <c r="I187" s="255"/>
    </row>
    <row r="188" ht="22.5" customHeight="1">
      <c r="A188" s="247"/>
      <c r="B188" s="246"/>
      <c r="C188" s="237" t="s">
        <v>1051</v>
      </c>
      <c r="D188" s="238" t="s">
        <v>1503</v>
      </c>
      <c r="E188" s="237" t="s">
        <v>1505</v>
      </c>
      <c r="F188" s="239" t="s">
        <v>1506</v>
      </c>
      <c r="G188" s="237"/>
      <c r="H188" s="245"/>
      <c r="I188" s="255"/>
    </row>
    <row r="189" ht="22.5" customHeight="1">
      <c r="A189" s="247"/>
      <c r="B189" s="246"/>
      <c r="C189" s="237" t="s">
        <v>1051</v>
      </c>
      <c r="D189" s="238" t="s">
        <v>1503</v>
      </c>
      <c r="E189" s="237" t="s">
        <v>1505</v>
      </c>
      <c r="F189" s="239" t="s">
        <v>1507</v>
      </c>
      <c r="G189" s="237"/>
      <c r="H189" s="245"/>
      <c r="I189" s="255"/>
    </row>
    <row r="190" ht="54.75" customHeight="1">
      <c r="A190" s="247"/>
      <c r="B190" s="246"/>
      <c r="C190" s="237" t="s">
        <v>1051</v>
      </c>
      <c r="D190" s="238" t="s">
        <v>1503</v>
      </c>
      <c r="E190" s="237" t="s">
        <v>1505</v>
      </c>
      <c r="F190" s="239" t="s">
        <v>1508</v>
      </c>
      <c r="G190" s="237"/>
      <c r="H190" s="245" t="s">
        <v>1509</v>
      </c>
      <c r="I190" s="255"/>
    </row>
    <row r="191" ht="22.5" customHeight="1">
      <c r="A191" s="247"/>
      <c r="B191" s="246"/>
      <c r="C191" s="237" t="s">
        <v>1051</v>
      </c>
      <c r="D191" s="238" t="s">
        <v>1503</v>
      </c>
      <c r="E191" s="237" t="s">
        <v>1510</v>
      </c>
      <c r="F191" s="239" t="s">
        <v>1511</v>
      </c>
      <c r="G191" s="237" t="s">
        <v>1512</v>
      </c>
      <c r="H191" s="245"/>
      <c r="I191" s="255"/>
    </row>
    <row r="192" ht="22.5" customHeight="1">
      <c r="A192" s="247"/>
      <c r="B192" s="246"/>
      <c r="C192" s="237" t="s">
        <v>1051</v>
      </c>
      <c r="D192" s="238" t="s">
        <v>1503</v>
      </c>
      <c r="E192" s="237" t="s">
        <v>1510</v>
      </c>
      <c r="F192" s="239" t="s">
        <v>1513</v>
      </c>
      <c r="G192" s="237" t="s">
        <v>1514</v>
      </c>
      <c r="H192" s="245"/>
      <c r="I192" s="255"/>
    </row>
    <row r="193" ht="22.5" customHeight="1">
      <c r="A193" s="237" t="s">
        <v>1458</v>
      </c>
      <c r="B193" s="271" t="s">
        <v>1515</v>
      </c>
      <c r="C193" s="237" t="s">
        <v>1051</v>
      </c>
      <c r="D193" s="238" t="s">
        <v>1503</v>
      </c>
      <c r="E193" s="237" t="s">
        <v>1516</v>
      </c>
      <c r="F193" s="239" t="s">
        <v>1517</v>
      </c>
      <c r="G193" s="237" t="s">
        <v>1518</v>
      </c>
      <c r="H193" s="245" t="s">
        <v>1509</v>
      </c>
      <c r="I193" s="255"/>
    </row>
    <row r="194" ht="22.5" customHeight="1">
      <c r="A194" s="247"/>
      <c r="B194" s="246"/>
      <c r="C194" s="237" t="s">
        <v>1051</v>
      </c>
      <c r="D194" s="238" t="s">
        <v>1503</v>
      </c>
      <c r="E194" s="237" t="s">
        <v>1516</v>
      </c>
      <c r="F194" s="239" t="s">
        <v>1519</v>
      </c>
      <c r="G194" s="237" t="s">
        <v>1520</v>
      </c>
      <c r="H194" s="245"/>
      <c r="I194" s="255"/>
    </row>
    <row r="195" ht="22.5" customHeight="1">
      <c r="A195" s="247"/>
      <c r="B195" s="246"/>
      <c r="C195" s="237" t="s">
        <v>1051</v>
      </c>
      <c r="D195" s="238" t="s">
        <v>1503</v>
      </c>
      <c r="E195" s="237" t="s">
        <v>1516</v>
      </c>
      <c r="F195" s="239" t="s">
        <v>1521</v>
      </c>
      <c r="G195" s="237" t="s">
        <v>1522</v>
      </c>
      <c r="H195" s="245"/>
      <c r="I195" s="255"/>
    </row>
    <row r="196" ht="22.5" customHeight="1">
      <c r="A196" s="247"/>
      <c r="B196" s="246"/>
      <c r="C196" s="237" t="s">
        <v>1051</v>
      </c>
      <c r="D196" s="238" t="s">
        <v>1503</v>
      </c>
      <c r="E196" s="237" t="s">
        <v>1516</v>
      </c>
      <c r="F196" s="239" t="s">
        <v>1523</v>
      </c>
      <c r="G196" s="237" t="s">
        <v>1524</v>
      </c>
      <c r="H196" s="245"/>
      <c r="I196" s="255"/>
    </row>
    <row r="197" ht="22.5" customHeight="1">
      <c r="A197" s="247"/>
      <c r="B197" s="246"/>
      <c r="C197" s="237" t="s">
        <v>1051</v>
      </c>
      <c r="D197" s="238" t="s">
        <v>1503</v>
      </c>
      <c r="E197" s="237" t="s">
        <v>1516</v>
      </c>
      <c r="F197" s="239" t="s">
        <v>1525</v>
      </c>
      <c r="G197" s="237" t="s">
        <v>1526</v>
      </c>
      <c r="H197" s="245"/>
      <c r="I197" s="255"/>
    </row>
    <row r="198" ht="22.5" customHeight="1">
      <c r="A198" s="247"/>
      <c r="B198" s="246"/>
      <c r="C198" s="237" t="s">
        <v>1051</v>
      </c>
      <c r="D198" s="238" t="s">
        <v>1503</v>
      </c>
      <c r="E198" s="237" t="s">
        <v>1516</v>
      </c>
      <c r="F198" s="239" t="s">
        <v>1527</v>
      </c>
      <c r="G198" s="237" t="s">
        <v>1528</v>
      </c>
      <c r="H198" s="245"/>
      <c r="I198" s="255"/>
    </row>
    <row r="199" ht="22.5" customHeight="1">
      <c r="A199" s="247"/>
      <c r="B199" s="246"/>
      <c r="C199" s="237" t="s">
        <v>1051</v>
      </c>
      <c r="D199" s="238" t="s">
        <v>1503</v>
      </c>
      <c r="E199" s="237" t="s">
        <v>1503</v>
      </c>
      <c r="F199" s="239" t="s">
        <v>1529</v>
      </c>
      <c r="G199" s="237" t="s">
        <v>1530</v>
      </c>
      <c r="H199" s="245"/>
      <c r="I199" s="255"/>
    </row>
    <row r="200" ht="22.5" customHeight="1">
      <c r="A200" s="247"/>
      <c r="B200" s="246"/>
      <c r="C200" s="237" t="s">
        <v>1051</v>
      </c>
      <c r="D200" s="238" t="s">
        <v>1503</v>
      </c>
      <c r="E200" s="237" t="s">
        <v>1531</v>
      </c>
      <c r="F200" s="239" t="s">
        <v>1532</v>
      </c>
      <c r="G200" s="237" t="s">
        <v>1533</v>
      </c>
      <c r="H200" s="245" t="s">
        <v>1534</v>
      </c>
      <c r="I200" s="255"/>
    </row>
    <row r="201" ht="22.5" customHeight="1">
      <c r="A201" s="247"/>
      <c r="B201" s="246"/>
      <c r="C201" s="237" t="s">
        <v>1051</v>
      </c>
      <c r="D201" s="238" t="s">
        <v>1503</v>
      </c>
      <c r="E201" s="237" t="s">
        <v>1531</v>
      </c>
      <c r="F201" s="239" t="s">
        <v>1535</v>
      </c>
      <c r="G201" s="237" t="s">
        <v>1536</v>
      </c>
      <c r="H201" s="245"/>
      <c r="I201" s="255" t="s">
        <v>13</v>
      </c>
    </row>
    <row r="202" ht="22.5" customHeight="1">
      <c r="A202" s="247"/>
      <c r="B202" s="246"/>
      <c r="C202" s="247"/>
      <c r="D202" s="263"/>
      <c r="E202" s="237"/>
      <c r="F202" s="239"/>
      <c r="G202" s="237"/>
      <c r="H202" s="245"/>
      <c r="I202" s="255"/>
    </row>
    <row r="203" ht="22.5" customHeight="1">
      <c r="A203" s="247"/>
      <c r="B203" s="246"/>
      <c r="C203" s="247"/>
      <c r="D203" s="263"/>
      <c r="E203" s="237"/>
      <c r="F203" s="239"/>
      <c r="G203" s="237"/>
      <c r="H203" s="245"/>
      <c r="I203" s="255"/>
    </row>
    <row r="204" ht="22.5" customHeight="1">
      <c r="A204" s="247"/>
      <c r="B204" s="246"/>
      <c r="C204" s="247"/>
      <c r="D204" s="263"/>
      <c r="E204" s="237"/>
      <c r="F204" s="239"/>
      <c r="G204" s="237"/>
      <c r="H204" s="245"/>
      <c r="I204" s="255"/>
    </row>
    <row r="205" ht="22.5" customHeight="1">
      <c r="A205" s="247"/>
      <c r="B205" s="246"/>
      <c r="C205" s="247"/>
      <c r="D205" s="263"/>
      <c r="E205" s="237"/>
      <c r="F205" s="239"/>
      <c r="G205" s="237"/>
      <c r="H205" s="245"/>
      <c r="I205" s="255"/>
    </row>
    <row r="206" ht="22.5" customHeight="1">
      <c r="A206" s="247"/>
      <c r="B206" s="246"/>
      <c r="C206" s="247"/>
      <c r="D206" s="263"/>
      <c r="E206" s="237"/>
      <c r="F206" s="239"/>
      <c r="G206" s="237"/>
      <c r="H206" s="245"/>
      <c r="I206" s="255"/>
    </row>
    <row r="207" ht="22.5" customHeight="1">
      <c r="A207" s="247"/>
      <c r="B207" s="246"/>
      <c r="C207" s="247"/>
      <c r="D207" s="263"/>
      <c r="E207" s="237"/>
      <c r="F207" s="239"/>
      <c r="G207" s="237"/>
      <c r="H207" s="245"/>
      <c r="I207" s="255"/>
    </row>
    <row r="208" ht="22.5" customHeight="1">
      <c r="A208" s="247"/>
      <c r="B208" s="246"/>
      <c r="C208" s="247"/>
      <c r="D208" s="263"/>
      <c r="E208" s="237"/>
      <c r="F208" s="239"/>
      <c r="G208" s="237"/>
      <c r="H208" s="245"/>
      <c r="I208" s="255"/>
    </row>
    <row r="209" ht="22.5" customHeight="1">
      <c r="A209" s="247"/>
      <c r="B209" s="246"/>
      <c r="C209" s="247"/>
      <c r="D209" s="263"/>
      <c r="E209" s="237"/>
      <c r="F209" s="239"/>
      <c r="G209" s="237"/>
      <c r="H209" s="245"/>
      <c r="I209" s="255"/>
    </row>
    <row r="210" ht="22.5" customHeight="1">
      <c r="A210" s="247"/>
      <c r="B210" s="246"/>
      <c r="C210" s="247"/>
      <c r="D210" s="263"/>
      <c r="E210" s="237"/>
      <c r="F210" s="239"/>
      <c r="G210" s="237"/>
      <c r="H210" s="245"/>
      <c r="I210" s="255"/>
    </row>
    <row r="211" ht="22.5" customHeight="1">
      <c r="A211" s="247"/>
      <c r="B211" s="246"/>
      <c r="C211" s="247"/>
      <c r="D211" s="263"/>
      <c r="E211" s="237"/>
      <c r="F211" s="239"/>
      <c r="G211" s="237"/>
      <c r="H211" s="245"/>
      <c r="I211" s="255"/>
    </row>
    <row r="212" ht="22.5" customHeight="1">
      <c r="A212" s="247"/>
      <c r="B212" s="246"/>
      <c r="C212" s="247"/>
      <c r="D212" s="263"/>
      <c r="E212" s="237"/>
      <c r="F212" s="239"/>
      <c r="G212" s="237"/>
      <c r="H212" s="245"/>
      <c r="I212" s="255"/>
    </row>
    <row r="213" ht="22.5" customHeight="1">
      <c r="A213" s="247"/>
      <c r="B213" s="246"/>
      <c r="C213" s="247"/>
      <c r="D213" s="263"/>
      <c r="E213" s="237"/>
      <c r="F213" s="239"/>
      <c r="G213" s="237"/>
      <c r="H213" s="245"/>
      <c r="I213" s="255"/>
    </row>
    <row r="214" ht="22.5" customHeight="1">
      <c r="A214" s="247"/>
      <c r="B214" s="246"/>
      <c r="C214" s="247"/>
      <c r="D214" s="263"/>
      <c r="E214" s="237"/>
      <c r="F214" s="239"/>
      <c r="G214" s="237"/>
      <c r="H214" s="245"/>
      <c r="I214" s="255"/>
    </row>
    <row r="215" ht="22.5" customHeight="1">
      <c r="A215" s="247"/>
      <c r="B215" s="246"/>
      <c r="C215" s="247"/>
      <c r="D215" s="263"/>
      <c r="E215" s="237"/>
      <c r="F215" s="239"/>
      <c r="G215" s="237"/>
      <c r="H215" s="245"/>
      <c r="I215" s="255"/>
    </row>
    <row r="216" ht="22.5" customHeight="1">
      <c r="A216" s="247"/>
      <c r="B216" s="246"/>
      <c r="C216" s="247"/>
      <c r="D216" s="263"/>
      <c r="E216" s="237"/>
      <c r="F216" s="239"/>
      <c r="G216" s="237"/>
      <c r="H216" s="245"/>
      <c r="I216" s="255"/>
    </row>
    <row r="217" ht="22.5" customHeight="1">
      <c r="A217" s="247"/>
      <c r="B217" s="246"/>
      <c r="C217" s="247"/>
      <c r="D217" s="263"/>
      <c r="E217" s="237"/>
      <c r="F217" s="239"/>
      <c r="G217" s="237"/>
      <c r="H217" s="245"/>
      <c r="I217" s="255"/>
    </row>
    <row r="218" ht="22.5" customHeight="1">
      <c r="A218" s="247"/>
      <c r="B218" s="246"/>
      <c r="C218" s="247"/>
      <c r="D218" s="263"/>
      <c r="E218" s="237"/>
      <c r="F218" s="239"/>
      <c r="G218" s="237"/>
      <c r="H218" s="245"/>
      <c r="I218" s="255"/>
    </row>
    <row r="219" ht="22.5" customHeight="1">
      <c r="A219" s="247"/>
      <c r="B219" s="246"/>
      <c r="C219" s="247"/>
      <c r="D219" s="263"/>
      <c r="E219" s="237"/>
      <c r="F219" s="239"/>
      <c r="G219" s="237"/>
      <c r="H219" s="245"/>
      <c r="I219" s="255"/>
    </row>
    <row r="220" ht="22.5" customHeight="1">
      <c r="A220" s="247"/>
      <c r="B220" s="246"/>
      <c r="C220" s="247"/>
      <c r="D220" s="263"/>
      <c r="E220" s="237"/>
      <c r="F220" s="239"/>
      <c r="G220" s="237"/>
      <c r="H220" s="245"/>
      <c r="I220" s="255"/>
    </row>
    <row r="221" ht="22.5" customHeight="1">
      <c r="A221" s="247"/>
      <c r="B221" s="246"/>
      <c r="C221" s="247"/>
      <c r="D221" s="263"/>
      <c r="E221" s="237"/>
      <c r="F221" s="239"/>
      <c r="G221" s="237"/>
      <c r="H221" s="245"/>
      <c r="I221" s="255"/>
    </row>
    <row r="222" ht="22.5" customHeight="1">
      <c r="A222" s="247"/>
      <c r="B222" s="246"/>
      <c r="C222" s="247"/>
      <c r="D222" s="263"/>
      <c r="E222" s="237"/>
      <c r="F222" s="239"/>
      <c r="G222" s="237"/>
      <c r="H222" s="245"/>
      <c r="I222" s="255"/>
    </row>
    <row r="223" ht="22.5" customHeight="1">
      <c r="A223" s="247"/>
      <c r="B223" s="246"/>
      <c r="C223" s="247"/>
      <c r="D223" s="263"/>
      <c r="E223" s="237"/>
      <c r="F223" s="239"/>
      <c r="G223" s="237"/>
      <c r="H223" s="245"/>
      <c r="I223" s="255"/>
    </row>
    <row r="224" ht="22.5" customHeight="1">
      <c r="A224" s="247"/>
      <c r="B224" s="246"/>
      <c r="C224" s="247"/>
      <c r="D224" s="263"/>
      <c r="E224" s="237"/>
      <c r="F224" s="239"/>
      <c r="G224" s="237"/>
      <c r="H224" s="245"/>
      <c r="I224" s="255"/>
    </row>
    <row r="225" ht="22.5" customHeight="1">
      <c r="A225" s="247"/>
      <c r="B225" s="246"/>
      <c r="C225" s="247"/>
      <c r="D225" s="263"/>
      <c r="E225" s="237"/>
      <c r="F225" s="239"/>
      <c r="G225" s="237"/>
      <c r="H225" s="245"/>
      <c r="I225" s="255"/>
    </row>
    <row r="226" ht="22.5" customHeight="1">
      <c r="A226" s="247"/>
      <c r="B226" s="246"/>
      <c r="C226" s="247"/>
      <c r="D226" s="263"/>
      <c r="E226" s="237"/>
      <c r="F226" s="239"/>
      <c r="G226" s="237"/>
      <c r="H226" s="245"/>
      <c r="I226" s="255"/>
    </row>
    <row r="227" ht="22.5" customHeight="1">
      <c r="A227" s="247"/>
      <c r="B227" s="246"/>
      <c r="C227" s="247"/>
      <c r="D227" s="263"/>
      <c r="E227" s="237"/>
      <c r="F227" s="239"/>
      <c r="G227" s="237"/>
      <c r="H227" s="245"/>
      <c r="I227" s="255"/>
    </row>
    <row r="228" ht="22.5" customHeight="1">
      <c r="A228" s="247"/>
      <c r="B228" s="246"/>
      <c r="C228" s="247"/>
      <c r="D228" s="263"/>
      <c r="E228" s="237"/>
      <c r="F228" s="239"/>
      <c r="G228" s="237"/>
      <c r="H228" s="245"/>
      <c r="I228" s="255"/>
    </row>
    <row r="229" ht="22.5" customHeight="1">
      <c r="A229" s="247"/>
      <c r="B229" s="246"/>
      <c r="C229" s="247"/>
      <c r="D229" s="263"/>
      <c r="E229" s="237"/>
      <c r="F229" s="239"/>
      <c r="G229" s="237"/>
      <c r="H229" s="245"/>
      <c r="I229" s="255"/>
    </row>
    <row r="230" ht="22.5" customHeight="1">
      <c r="A230" s="247"/>
      <c r="B230" s="246"/>
      <c r="C230" s="247"/>
      <c r="D230" s="263"/>
      <c r="E230" s="237"/>
      <c r="F230" s="239"/>
      <c r="G230" s="237"/>
      <c r="H230" s="245"/>
      <c r="I230" s="255"/>
    </row>
    <row r="231" ht="22.5" customHeight="1">
      <c r="A231" s="247"/>
      <c r="B231" s="246"/>
      <c r="C231" s="247"/>
      <c r="D231" s="263"/>
      <c r="E231" s="237"/>
      <c r="F231" s="239"/>
      <c r="G231" s="237"/>
      <c r="H231" s="245"/>
      <c r="I231" s="255"/>
    </row>
    <row r="232" ht="22.5" customHeight="1">
      <c r="A232" s="247"/>
      <c r="B232" s="246"/>
      <c r="C232" s="247"/>
      <c r="D232" s="263"/>
      <c r="E232" s="237"/>
      <c r="F232" s="239"/>
      <c r="G232" s="237"/>
      <c r="H232" s="245"/>
      <c r="I232" s="255"/>
    </row>
    <row r="233" ht="22.5" customHeight="1">
      <c r="A233" s="247"/>
      <c r="B233" s="246"/>
      <c r="C233" s="247"/>
      <c r="D233" s="263"/>
      <c r="E233" s="237"/>
      <c r="F233" s="239"/>
      <c r="G233" s="237"/>
      <c r="H233" s="245"/>
      <c r="I233" s="255"/>
    </row>
    <row r="234" ht="22.5" customHeight="1">
      <c r="A234" s="247"/>
      <c r="B234" s="246"/>
      <c r="C234" s="247"/>
      <c r="D234" s="263"/>
      <c r="E234" s="237"/>
      <c r="F234" s="239"/>
      <c r="G234" s="237"/>
      <c r="H234" s="245"/>
      <c r="I234" s="255"/>
    </row>
    <row r="235" ht="22.5" customHeight="1">
      <c r="A235" s="247"/>
      <c r="B235" s="246"/>
      <c r="C235" s="247"/>
      <c r="D235" s="263"/>
      <c r="E235" s="237"/>
      <c r="F235" s="239"/>
      <c r="G235" s="237"/>
      <c r="H235" s="245"/>
      <c r="I235" s="255"/>
    </row>
    <row r="236" ht="22.5" customHeight="1">
      <c r="A236" s="247"/>
      <c r="B236" s="246"/>
      <c r="C236" s="247"/>
      <c r="D236" s="263"/>
      <c r="E236" s="237"/>
      <c r="F236" s="239"/>
      <c r="G236" s="237"/>
      <c r="H236" s="245"/>
      <c r="I236" s="255"/>
    </row>
    <row r="237" ht="22.5" customHeight="1">
      <c r="A237" s="247"/>
      <c r="B237" s="246"/>
      <c r="C237" s="247"/>
      <c r="D237" s="263"/>
      <c r="E237" s="237"/>
      <c r="F237" s="239"/>
      <c r="G237" s="237"/>
      <c r="H237" s="245"/>
      <c r="I237" s="255"/>
    </row>
    <row r="238" ht="22.5" customHeight="1">
      <c r="A238" s="247"/>
      <c r="B238" s="246"/>
      <c r="C238" s="247"/>
      <c r="D238" s="263"/>
      <c r="E238" s="237"/>
      <c r="F238" s="239"/>
      <c r="G238" s="237"/>
      <c r="H238" s="245"/>
      <c r="I238" s="255"/>
    </row>
    <row r="239" ht="22.5" customHeight="1">
      <c r="A239" s="247"/>
      <c r="B239" s="246"/>
      <c r="C239" s="247"/>
      <c r="D239" s="263"/>
      <c r="E239" s="237"/>
      <c r="F239" s="239"/>
      <c r="G239" s="237"/>
      <c r="H239" s="245"/>
      <c r="I239" s="255"/>
    </row>
    <row r="240" ht="22.5" customHeight="1">
      <c r="A240" s="247"/>
      <c r="B240" s="246"/>
      <c r="C240" s="247"/>
      <c r="D240" s="263"/>
      <c r="E240" s="237"/>
      <c r="F240" s="239"/>
      <c r="G240" s="237"/>
      <c r="H240" s="245"/>
      <c r="I240" s="255"/>
    </row>
    <row r="241" ht="22.5" customHeight="1">
      <c r="A241" s="247"/>
      <c r="B241" s="246"/>
      <c r="C241" s="247"/>
      <c r="D241" s="263"/>
      <c r="E241" s="237"/>
      <c r="F241" s="239"/>
      <c r="G241" s="237"/>
      <c r="H241" s="245"/>
      <c r="I241" s="255"/>
    </row>
    <row r="242" ht="22.5" customHeight="1">
      <c r="A242" s="247"/>
      <c r="B242" s="246"/>
      <c r="C242" s="247"/>
      <c r="D242" s="263"/>
      <c r="E242" s="237"/>
      <c r="F242" s="239"/>
      <c r="G242" s="237"/>
      <c r="H242" s="245"/>
      <c r="I242" s="255"/>
    </row>
    <row r="243" ht="22.5" customHeight="1">
      <c r="A243" s="247"/>
      <c r="B243" s="246"/>
      <c r="C243" s="247"/>
      <c r="D243" s="263"/>
      <c r="E243" s="237"/>
      <c r="F243" s="239"/>
      <c r="G243" s="237"/>
      <c r="H243" s="245"/>
      <c r="I243" s="255"/>
    </row>
    <row r="244" ht="22.5" customHeight="1">
      <c r="A244" s="247"/>
      <c r="B244" s="246"/>
      <c r="C244" s="247"/>
      <c r="D244" s="263"/>
      <c r="E244" s="237"/>
      <c r="F244" s="239"/>
      <c r="G244" s="237"/>
      <c r="H244" s="245"/>
      <c r="I244" s="255"/>
    </row>
    <row r="245" ht="22.5" customHeight="1">
      <c r="A245" s="247"/>
      <c r="B245" s="246"/>
      <c r="C245" s="247"/>
      <c r="D245" s="263"/>
      <c r="E245" s="237"/>
      <c r="F245" s="239"/>
      <c r="G245" s="237"/>
      <c r="H245" s="245"/>
      <c r="I245" s="255"/>
    </row>
    <row r="246" ht="22.5" customHeight="1">
      <c r="A246" s="247"/>
      <c r="B246" s="246"/>
      <c r="C246" s="247"/>
      <c r="D246" s="263"/>
      <c r="E246" s="237"/>
      <c r="F246" s="239"/>
      <c r="G246" s="237"/>
      <c r="H246" s="245"/>
      <c r="I246" s="255"/>
    </row>
    <row r="247" ht="22.5" customHeight="1">
      <c r="A247" s="247"/>
      <c r="B247" s="246"/>
      <c r="C247" s="247"/>
      <c r="D247" s="263"/>
      <c r="E247" s="237"/>
      <c r="F247" s="239"/>
      <c r="G247" s="237"/>
      <c r="H247" s="245"/>
      <c r="I247" s="255"/>
    </row>
    <row r="248" ht="22.5" customHeight="1">
      <c r="A248" s="247"/>
      <c r="B248" s="246"/>
      <c r="C248" s="247"/>
      <c r="D248" s="263"/>
      <c r="E248" s="237"/>
      <c r="F248" s="239"/>
      <c r="G248" s="237"/>
      <c r="H248" s="245"/>
      <c r="I248" s="255"/>
    </row>
    <row r="249" ht="22.5" customHeight="1">
      <c r="A249" s="247"/>
      <c r="B249" s="246"/>
      <c r="C249" s="247"/>
      <c r="D249" s="263"/>
      <c r="E249" s="237"/>
      <c r="F249" s="239"/>
      <c r="G249" s="237"/>
      <c r="H249" s="245"/>
      <c r="I249" s="255"/>
    </row>
    <row r="250" ht="22.5" customHeight="1">
      <c r="A250" s="247"/>
      <c r="B250" s="246"/>
      <c r="C250" s="247"/>
      <c r="D250" s="263"/>
      <c r="E250" s="237"/>
      <c r="F250" s="239"/>
      <c r="G250" s="237"/>
      <c r="H250" s="245"/>
      <c r="I250" s="255"/>
    </row>
    <row r="251" ht="22.5" customHeight="1">
      <c r="A251" s="247"/>
      <c r="B251" s="246"/>
      <c r="C251" s="247"/>
      <c r="D251" s="263"/>
      <c r="E251" s="237"/>
      <c r="F251" s="239"/>
      <c r="G251" s="237"/>
      <c r="H251" s="245"/>
      <c r="I251" s="255"/>
    </row>
    <row r="252" ht="22.5" customHeight="1">
      <c r="A252" s="247"/>
      <c r="B252" s="246"/>
      <c r="C252" s="247"/>
      <c r="D252" s="263"/>
      <c r="E252" s="237"/>
      <c r="F252" s="239"/>
      <c r="G252" s="237"/>
      <c r="H252" s="245"/>
      <c r="I252" s="255"/>
    </row>
  </sheetData>
  <autoFilter ref="$A$1:$I$172">
    <sortState ref="A1:I172">
      <sortCondition ref="A1:A172"/>
      <sortCondition ref="D1:D172"/>
    </sortState>
  </autoFilter>
  <mergeCells count="1">
    <mergeCell ref="A170:I170"/>
  </mergeCells>
  <conditionalFormatting sqref="A1:I252">
    <cfRule type="expression" dxfId="0" priority="1">
      <formula>$I$2:$I$252="Unsure"</formula>
    </cfRule>
  </conditionalFormatting>
  <conditionalFormatting sqref="A1:I252">
    <cfRule type="expression" dxfId="2" priority="2">
      <formula>$I$2:$I$252="Strong"</formula>
    </cfRule>
  </conditionalFormatting>
  <conditionalFormatting sqref="A1:I252">
    <cfRule type="expression" dxfId="1" priority="3">
      <formula>$I$2:$I$252="Weak"</formula>
    </cfRule>
  </conditionalFormatting>
  <hyperlinks>
    <hyperlink r:id="rId1" ref="H147"/>
    <hyperlink r:id="rId2" ref="H148"/>
    <hyperlink r:id="rId3" ref="H161"/>
    <hyperlink r:id="rId4" ref="G163"/>
    <hyperlink r:id="rId5" ref="G164"/>
    <hyperlink r:id="rId6" ref="G165"/>
    <hyperlink r:id="rId7" ref="B171"/>
    <hyperlink r:id="rId8" ref="B172"/>
    <hyperlink r:id="rId9" ref="B173"/>
    <hyperlink r:id="rId10" ref="B174"/>
    <hyperlink r:id="rId11" ref="B175"/>
    <hyperlink r:id="rId12" ref="B176"/>
    <hyperlink r:id="rId13" ref="B177"/>
    <hyperlink r:id="rId14" ref="B178"/>
    <hyperlink r:id="rId15" ref="B179"/>
    <hyperlink r:id="rId16" ref="B180"/>
    <hyperlink r:id="rId17" ref="B181"/>
    <hyperlink r:id="rId18" ref="B182"/>
    <hyperlink r:id="rId19" ref="B183"/>
    <hyperlink r:id="rId20" ref="B184"/>
    <hyperlink r:id="rId21" ref="B193"/>
  </hyperlinks>
  <drawing r:id="rId2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71"/>
    <col customWidth="1" min="2" max="2" width="21.14"/>
    <col customWidth="1" min="3" max="3" width="47.29"/>
    <col customWidth="1" min="4" max="4" width="17.71"/>
    <col customWidth="1" min="5" max="5" width="17.86"/>
    <col customWidth="1" min="6" max="6" width="38.86"/>
    <col customWidth="1" min="7" max="7" width="19.57"/>
    <col customWidth="1" min="8" max="8" width="14.29"/>
  </cols>
  <sheetData>
    <row r="1">
      <c r="A1" s="272" t="s">
        <v>951</v>
      </c>
      <c r="B1" s="273" t="s">
        <v>1537</v>
      </c>
      <c r="C1" s="274" t="s">
        <v>1538</v>
      </c>
      <c r="D1" s="274" t="s">
        <v>1539</v>
      </c>
      <c r="E1" s="274" t="s">
        <v>1540</v>
      </c>
      <c r="F1" s="274" t="s">
        <v>1541</v>
      </c>
      <c r="G1" s="275" t="s">
        <v>1542</v>
      </c>
      <c r="H1" s="276" t="s">
        <v>6</v>
      </c>
    </row>
    <row r="2">
      <c r="A2" s="277" t="s">
        <v>1241</v>
      </c>
      <c r="B2" s="278" t="s">
        <v>977</v>
      </c>
      <c r="C2" s="203" t="s">
        <v>1543</v>
      </c>
      <c r="D2" s="116" t="s">
        <v>1544</v>
      </c>
      <c r="E2" s="116" t="s">
        <v>1545</v>
      </c>
      <c r="F2" s="116" t="s">
        <v>1546</v>
      </c>
      <c r="G2" s="279"/>
      <c r="H2" s="280" t="s">
        <v>13</v>
      </c>
    </row>
    <row r="3">
      <c r="A3" s="281" t="s">
        <v>1241</v>
      </c>
      <c r="C3" s="152" t="s">
        <v>1547</v>
      </c>
      <c r="D3" s="80"/>
      <c r="E3" s="79" t="s">
        <v>1545</v>
      </c>
      <c r="F3" s="79" t="s">
        <v>1548</v>
      </c>
      <c r="G3" s="282"/>
      <c r="H3" s="283" t="s">
        <v>13</v>
      </c>
    </row>
    <row r="4">
      <c r="A4" s="281" t="s">
        <v>1241</v>
      </c>
      <c r="C4" s="152" t="s">
        <v>1549</v>
      </c>
      <c r="D4" s="80"/>
      <c r="E4" s="79" t="s">
        <v>1545</v>
      </c>
      <c r="F4" s="79" t="s">
        <v>1550</v>
      </c>
      <c r="G4" s="282"/>
      <c r="H4" s="283" t="s">
        <v>13</v>
      </c>
    </row>
    <row r="5" ht="29.25" customHeight="1">
      <c r="A5" s="281" t="s">
        <v>1241</v>
      </c>
      <c r="C5" s="152" t="s">
        <v>1551</v>
      </c>
      <c r="D5" s="79" t="s">
        <v>1552</v>
      </c>
      <c r="E5" s="79" t="s">
        <v>1545</v>
      </c>
      <c r="F5" s="79" t="s">
        <v>1553</v>
      </c>
      <c r="G5" s="282"/>
      <c r="H5" s="283" t="s">
        <v>13</v>
      </c>
    </row>
    <row r="6" ht="25.5" customHeight="1">
      <c r="A6" s="284" t="s">
        <v>1241</v>
      </c>
      <c r="C6" s="285" t="s">
        <v>1554</v>
      </c>
      <c r="D6" s="286"/>
      <c r="E6" s="287" t="s">
        <v>1545</v>
      </c>
      <c r="F6" s="124" t="s">
        <v>1555</v>
      </c>
      <c r="G6" s="288"/>
      <c r="H6" s="289" t="s">
        <v>13</v>
      </c>
    </row>
    <row r="7">
      <c r="A7" s="277" t="s">
        <v>1241</v>
      </c>
      <c r="B7" s="278" t="s">
        <v>1545</v>
      </c>
      <c r="C7" s="203" t="s">
        <v>1556</v>
      </c>
      <c r="D7" s="116" t="s">
        <v>1557</v>
      </c>
      <c r="E7" s="116" t="s">
        <v>1558</v>
      </c>
      <c r="F7" s="116" t="s">
        <v>1559</v>
      </c>
      <c r="G7" s="279"/>
      <c r="H7" s="280" t="s">
        <v>47</v>
      </c>
    </row>
    <row r="8">
      <c r="A8" s="281" t="s">
        <v>1241</v>
      </c>
      <c r="C8" s="152" t="s">
        <v>1560</v>
      </c>
      <c r="D8" s="79" t="s">
        <v>1557</v>
      </c>
      <c r="E8" s="79" t="s">
        <v>1558</v>
      </c>
      <c r="F8" s="79" t="s">
        <v>1561</v>
      </c>
      <c r="G8" s="282"/>
      <c r="H8" s="283" t="s">
        <v>47</v>
      </c>
    </row>
    <row r="9" ht="20.25" customHeight="1">
      <c r="A9" s="281" t="s">
        <v>1241</v>
      </c>
      <c r="C9" s="152" t="s">
        <v>1562</v>
      </c>
      <c r="D9" s="79" t="s">
        <v>1563</v>
      </c>
      <c r="E9" s="79" t="s">
        <v>1564</v>
      </c>
      <c r="F9" s="79" t="s">
        <v>1565</v>
      </c>
      <c r="G9" s="75" t="s">
        <v>1566</v>
      </c>
      <c r="H9" s="283" t="s">
        <v>13</v>
      </c>
    </row>
    <row r="10">
      <c r="A10" s="281" t="s">
        <v>1241</v>
      </c>
      <c r="C10" s="152" t="s">
        <v>1567</v>
      </c>
      <c r="D10" s="79" t="s">
        <v>1568</v>
      </c>
      <c r="E10" s="79" t="s">
        <v>1569</v>
      </c>
      <c r="F10" s="79" t="s">
        <v>1570</v>
      </c>
      <c r="G10" s="75" t="s">
        <v>1571</v>
      </c>
      <c r="H10" s="283" t="s">
        <v>13</v>
      </c>
    </row>
    <row r="11" ht="46.5" customHeight="1">
      <c r="A11" s="281" t="s">
        <v>1241</v>
      </c>
      <c r="C11" s="152" t="s">
        <v>1572</v>
      </c>
      <c r="D11" s="79" t="s">
        <v>1573</v>
      </c>
      <c r="E11" s="79" t="s">
        <v>1574</v>
      </c>
      <c r="F11" s="79" t="s">
        <v>1575</v>
      </c>
      <c r="G11" s="75" t="s">
        <v>1576</v>
      </c>
      <c r="H11" s="283" t="s">
        <v>13</v>
      </c>
    </row>
    <row r="12" ht="88.5" customHeight="1">
      <c r="A12" s="281" t="s">
        <v>1241</v>
      </c>
      <c r="C12" s="152" t="s">
        <v>1577</v>
      </c>
      <c r="D12" s="80"/>
      <c r="E12" s="80"/>
      <c r="F12" s="79" t="s">
        <v>1578</v>
      </c>
      <c r="G12" s="75" t="s">
        <v>1579</v>
      </c>
      <c r="H12" s="283" t="s">
        <v>13</v>
      </c>
    </row>
    <row r="13" ht="38.25" customHeight="1">
      <c r="A13" s="281" t="s">
        <v>1241</v>
      </c>
      <c r="C13" s="152" t="s">
        <v>1580</v>
      </c>
      <c r="D13" s="79" t="s">
        <v>1581</v>
      </c>
      <c r="E13" s="79" t="s">
        <v>1582</v>
      </c>
      <c r="F13" s="79" t="s">
        <v>1583</v>
      </c>
      <c r="G13" s="282"/>
      <c r="H13" s="283" t="s">
        <v>13</v>
      </c>
    </row>
    <row r="14" ht="108.75" customHeight="1">
      <c r="A14" s="290" t="s">
        <v>1241</v>
      </c>
      <c r="B14" s="291" t="s">
        <v>1584</v>
      </c>
      <c r="C14" s="292" t="s">
        <v>1585</v>
      </c>
      <c r="D14" s="293" t="s">
        <v>1586</v>
      </c>
      <c r="E14" s="293" t="s">
        <v>1587</v>
      </c>
      <c r="F14" s="293" t="s">
        <v>1588</v>
      </c>
      <c r="G14" s="294" t="s">
        <v>1589</v>
      </c>
      <c r="H14" s="295" t="s">
        <v>47</v>
      </c>
    </row>
    <row r="15" ht="48.0" customHeight="1">
      <c r="A15" s="296" t="s">
        <v>1241</v>
      </c>
      <c r="C15" s="211" t="s">
        <v>1590</v>
      </c>
      <c r="D15" s="297"/>
      <c r="E15" s="124" t="s">
        <v>1591</v>
      </c>
      <c r="F15" s="124" t="s">
        <v>1592</v>
      </c>
      <c r="G15" s="104" t="s">
        <v>1593</v>
      </c>
      <c r="H15" s="289" t="s">
        <v>13</v>
      </c>
    </row>
    <row r="16">
      <c r="A16" s="277" t="s">
        <v>1241</v>
      </c>
      <c r="B16" s="278" t="s">
        <v>1594</v>
      </c>
      <c r="C16" s="203" t="s">
        <v>1595</v>
      </c>
      <c r="D16" s="116" t="s">
        <v>1596</v>
      </c>
      <c r="E16" s="116" t="s">
        <v>1597</v>
      </c>
      <c r="F16" s="116" t="s">
        <v>1598</v>
      </c>
      <c r="G16" s="279"/>
      <c r="H16" s="280" t="s">
        <v>47</v>
      </c>
    </row>
    <row r="17">
      <c r="A17" s="281" t="s">
        <v>1241</v>
      </c>
      <c r="C17" s="152" t="s">
        <v>1599</v>
      </c>
      <c r="D17" s="79" t="s">
        <v>1596</v>
      </c>
      <c r="E17" s="79" t="s">
        <v>1597</v>
      </c>
      <c r="F17" s="79" t="s">
        <v>1600</v>
      </c>
      <c r="G17" s="282"/>
      <c r="H17" s="283" t="s">
        <v>47</v>
      </c>
    </row>
    <row r="18" ht="58.5" customHeight="1">
      <c r="A18" s="296" t="s">
        <v>1241</v>
      </c>
      <c r="C18" s="211" t="s">
        <v>1601</v>
      </c>
      <c r="D18" s="297"/>
      <c r="E18" s="297"/>
      <c r="F18" s="124" t="s">
        <v>1602</v>
      </c>
      <c r="G18" s="288"/>
      <c r="H18" s="298" t="s">
        <v>13</v>
      </c>
    </row>
    <row r="19" ht="55.5" customHeight="1">
      <c r="A19" s="296" t="s">
        <v>1241</v>
      </c>
      <c r="B19" s="299" t="s">
        <v>1603</v>
      </c>
      <c r="C19" s="211" t="s">
        <v>1604</v>
      </c>
      <c r="D19" s="297"/>
      <c r="E19" s="297"/>
      <c r="F19" s="124" t="s">
        <v>1605</v>
      </c>
      <c r="G19" s="288"/>
      <c r="H19" s="289" t="s">
        <v>13</v>
      </c>
    </row>
    <row r="20" ht="72.75" customHeight="1">
      <c r="A20" s="281" t="s">
        <v>1241</v>
      </c>
      <c r="B20" s="278" t="s">
        <v>1606</v>
      </c>
      <c r="C20" s="152" t="s">
        <v>1607</v>
      </c>
      <c r="D20" s="79" t="s">
        <v>1608</v>
      </c>
      <c r="E20" s="79" t="s">
        <v>1609</v>
      </c>
      <c r="F20" s="79" t="s">
        <v>1610</v>
      </c>
      <c r="G20" s="282"/>
      <c r="H20" s="283" t="s">
        <v>13</v>
      </c>
    </row>
    <row r="21" ht="72.75" customHeight="1">
      <c r="A21" s="281" t="s">
        <v>1241</v>
      </c>
      <c r="C21" s="152" t="s">
        <v>1611</v>
      </c>
      <c r="D21" s="79" t="s">
        <v>1612</v>
      </c>
      <c r="E21" s="79" t="s">
        <v>1613</v>
      </c>
      <c r="F21" s="300" t="s">
        <v>1614</v>
      </c>
      <c r="G21" s="282"/>
      <c r="H21" s="283" t="s">
        <v>47</v>
      </c>
    </row>
    <row r="22">
      <c r="A22" s="290" t="s">
        <v>1241</v>
      </c>
      <c r="B22" s="291" t="s">
        <v>1615</v>
      </c>
      <c r="C22" s="292" t="s">
        <v>1616</v>
      </c>
      <c r="D22" s="301"/>
      <c r="E22" s="293" t="s">
        <v>1617</v>
      </c>
      <c r="F22" s="293" t="s">
        <v>1618</v>
      </c>
      <c r="G22" s="302"/>
      <c r="H22" s="295" t="s">
        <v>13</v>
      </c>
    </row>
    <row r="23">
      <c r="A23" s="281" t="s">
        <v>1241</v>
      </c>
      <c r="C23" s="152" t="s">
        <v>1619</v>
      </c>
      <c r="D23" s="80"/>
      <c r="E23" s="79" t="s">
        <v>1617</v>
      </c>
      <c r="F23" s="79" t="s">
        <v>1618</v>
      </c>
      <c r="G23" s="303" t="s">
        <v>1620</v>
      </c>
      <c r="H23" s="283" t="s">
        <v>13</v>
      </c>
    </row>
    <row r="24">
      <c r="A24" s="277" t="s">
        <v>1241</v>
      </c>
      <c r="B24" s="278" t="s">
        <v>1621</v>
      </c>
      <c r="C24" s="203" t="s">
        <v>679</v>
      </c>
      <c r="D24" s="116" t="s">
        <v>1622</v>
      </c>
      <c r="E24" s="116" t="s">
        <v>1609</v>
      </c>
      <c r="F24" s="116" t="s">
        <v>1623</v>
      </c>
      <c r="G24" s="279"/>
      <c r="H24" s="280" t="s">
        <v>47</v>
      </c>
    </row>
    <row r="25">
      <c r="A25" s="281" t="s">
        <v>1241</v>
      </c>
      <c r="B25" s="304" t="s">
        <v>1624</v>
      </c>
      <c r="C25" s="152" t="s">
        <v>1625</v>
      </c>
      <c r="D25" s="79" t="s">
        <v>1626</v>
      </c>
      <c r="E25" s="79" t="s">
        <v>1609</v>
      </c>
      <c r="F25" s="79" t="s">
        <v>1627</v>
      </c>
      <c r="G25" s="282"/>
      <c r="H25" s="283" t="s">
        <v>47</v>
      </c>
    </row>
    <row r="26" ht="31.5" customHeight="1">
      <c r="A26" s="296" t="s">
        <v>1241</v>
      </c>
      <c r="B26" s="299" t="s">
        <v>1628</v>
      </c>
      <c r="C26" s="211" t="s">
        <v>1629</v>
      </c>
      <c r="D26" s="297"/>
      <c r="E26" s="297"/>
      <c r="F26" s="124" t="s">
        <v>1630</v>
      </c>
      <c r="G26" s="305" t="s">
        <v>1631</v>
      </c>
      <c r="H26" s="289" t="s">
        <v>13</v>
      </c>
    </row>
    <row r="27" ht="31.5" customHeight="1">
      <c r="A27" s="306" t="s">
        <v>1632</v>
      </c>
      <c r="B27" s="307" t="s">
        <v>1633</v>
      </c>
      <c r="C27" s="308" t="s">
        <v>1634</v>
      </c>
      <c r="D27" s="309"/>
      <c r="E27" s="309"/>
      <c r="F27" s="79" t="s">
        <v>1635</v>
      </c>
      <c r="G27" s="310"/>
      <c r="H27" s="283" t="s">
        <v>13</v>
      </c>
    </row>
    <row r="28" ht="25.5" customHeight="1">
      <c r="A28" s="281" t="s">
        <v>1632</v>
      </c>
      <c r="B28" s="304" t="s">
        <v>1636</v>
      </c>
      <c r="C28" s="152" t="s">
        <v>646</v>
      </c>
      <c r="D28" s="80"/>
      <c r="E28" s="80"/>
      <c r="F28" s="79" t="s">
        <v>1637</v>
      </c>
      <c r="G28" s="311"/>
      <c r="H28" s="283" t="s">
        <v>13</v>
      </c>
    </row>
    <row r="29" ht="32.25" customHeight="1">
      <c r="A29" s="312" t="s">
        <v>1632</v>
      </c>
      <c r="C29" s="313" t="s">
        <v>649</v>
      </c>
      <c r="D29" s="314"/>
      <c r="E29" s="314"/>
      <c r="F29" s="300" t="s">
        <v>1638</v>
      </c>
      <c r="G29" s="315"/>
      <c r="H29" s="283" t="s">
        <v>13</v>
      </c>
    </row>
    <row r="30" ht="31.5" customHeight="1">
      <c r="A30" s="316" t="s">
        <v>1639</v>
      </c>
      <c r="B30" s="317" t="s">
        <v>1087</v>
      </c>
      <c r="C30" s="318" t="s">
        <v>1640</v>
      </c>
      <c r="D30" s="319"/>
      <c r="E30" s="319"/>
      <c r="F30" s="320" t="s">
        <v>1641</v>
      </c>
      <c r="G30" s="321"/>
      <c r="H30" s="322" t="s">
        <v>236</v>
      </c>
    </row>
    <row r="31" ht="33.0" customHeight="1">
      <c r="A31" s="277" t="s">
        <v>1116</v>
      </c>
      <c r="B31" s="278" t="s">
        <v>1039</v>
      </c>
      <c r="C31" s="203" t="s">
        <v>1642</v>
      </c>
      <c r="D31" s="116" t="s">
        <v>1643</v>
      </c>
      <c r="E31" s="323"/>
      <c r="F31" s="116" t="s">
        <v>1644</v>
      </c>
      <c r="G31" s="279"/>
      <c r="H31" s="280" t="s">
        <v>13</v>
      </c>
    </row>
    <row r="32" ht="33.0" customHeight="1">
      <c r="A32" s="281" t="s">
        <v>1116</v>
      </c>
      <c r="B32" s="304" t="s">
        <v>1645</v>
      </c>
      <c r="C32" s="152" t="s">
        <v>1646</v>
      </c>
      <c r="D32" s="80"/>
      <c r="E32" s="79" t="s">
        <v>1647</v>
      </c>
      <c r="F32" s="79" t="s">
        <v>1648</v>
      </c>
      <c r="G32" s="282"/>
      <c r="H32" s="324" t="s">
        <v>13</v>
      </c>
    </row>
    <row r="33" ht="30.75" customHeight="1">
      <c r="A33" s="325" t="s">
        <v>1116</v>
      </c>
      <c r="B33" s="326" t="s">
        <v>1649</v>
      </c>
      <c r="C33" s="327" t="s">
        <v>1144</v>
      </c>
      <c r="D33" s="328"/>
      <c r="E33" s="329"/>
      <c r="F33" s="329" t="s">
        <v>1650</v>
      </c>
      <c r="G33" s="330"/>
      <c r="H33" s="331" t="s">
        <v>47</v>
      </c>
    </row>
    <row r="34">
      <c r="A34" s="332" t="s">
        <v>1116</v>
      </c>
      <c r="B34" s="333" t="s">
        <v>1156</v>
      </c>
      <c r="C34" s="239" t="s">
        <v>1651</v>
      </c>
      <c r="D34" s="334"/>
      <c r="E34" s="237" t="s">
        <v>1652</v>
      </c>
      <c r="F34" s="237" t="s">
        <v>1653</v>
      </c>
      <c r="G34" s="335"/>
      <c r="H34" s="336" t="s">
        <v>13</v>
      </c>
    </row>
    <row r="35" ht="49.5" customHeight="1">
      <c r="A35" s="337" t="s">
        <v>1116</v>
      </c>
      <c r="B35" s="338" t="s">
        <v>1156</v>
      </c>
      <c r="C35" s="252" t="s">
        <v>1654</v>
      </c>
      <c r="D35" s="250" t="s">
        <v>1655</v>
      </c>
      <c r="E35" s="250" t="s">
        <v>1656</v>
      </c>
      <c r="F35" s="250" t="s">
        <v>1657</v>
      </c>
      <c r="G35" s="339"/>
      <c r="H35" s="340" t="s">
        <v>13</v>
      </c>
    </row>
    <row r="36">
      <c r="A36" s="281" t="s">
        <v>1658</v>
      </c>
      <c r="B36" s="304" t="s">
        <v>1659</v>
      </c>
      <c r="C36" s="152" t="s">
        <v>1660</v>
      </c>
      <c r="D36" s="79" t="s">
        <v>1661</v>
      </c>
      <c r="E36" s="80"/>
      <c r="F36" s="79" t="s">
        <v>1662</v>
      </c>
      <c r="G36" s="282"/>
      <c r="H36" s="341" t="s">
        <v>13</v>
      </c>
    </row>
    <row r="37">
      <c r="A37" s="281" t="s">
        <v>1658</v>
      </c>
      <c r="B37" s="304" t="s">
        <v>1564</v>
      </c>
      <c r="C37" s="152" t="s">
        <v>1663</v>
      </c>
      <c r="D37" s="342" t="s">
        <v>1664</v>
      </c>
      <c r="E37" s="80"/>
      <c r="F37" s="79" t="s">
        <v>1665</v>
      </c>
      <c r="G37" s="282"/>
      <c r="H37" s="341" t="s">
        <v>13</v>
      </c>
    </row>
    <row r="38" ht="196.5" customHeight="1">
      <c r="A38" s="277" t="s">
        <v>1666</v>
      </c>
      <c r="B38" s="278" t="s">
        <v>1667</v>
      </c>
      <c r="C38" s="203" t="s">
        <v>1668</v>
      </c>
      <c r="D38" s="116" t="s">
        <v>1669</v>
      </c>
      <c r="E38" s="116" t="s">
        <v>1670</v>
      </c>
      <c r="F38" s="343" t="s">
        <v>1671</v>
      </c>
      <c r="G38" s="344" t="s">
        <v>1672</v>
      </c>
      <c r="H38" s="345" t="s">
        <v>13</v>
      </c>
    </row>
    <row r="39" ht="71.25" customHeight="1">
      <c r="A39" s="281" t="s">
        <v>1666</v>
      </c>
      <c r="B39" s="346"/>
      <c r="C39" s="152" t="s">
        <v>1612</v>
      </c>
      <c r="D39" s="79" t="s">
        <v>1673</v>
      </c>
      <c r="E39" s="79" t="s">
        <v>1674</v>
      </c>
      <c r="F39" s="79" t="s">
        <v>1675</v>
      </c>
      <c r="G39" s="282"/>
      <c r="H39" s="341" t="s">
        <v>13</v>
      </c>
    </row>
    <row r="40">
      <c r="A40" s="281" t="s">
        <v>1676</v>
      </c>
      <c r="B40" s="304" t="s">
        <v>1677</v>
      </c>
      <c r="C40" s="152" t="s">
        <v>1678</v>
      </c>
      <c r="D40" s="79" t="s">
        <v>1679</v>
      </c>
      <c r="E40" s="80"/>
      <c r="F40" s="79" t="s">
        <v>1680</v>
      </c>
      <c r="G40" s="75" t="s">
        <v>1681</v>
      </c>
      <c r="H40" s="341" t="s">
        <v>47</v>
      </c>
    </row>
    <row r="41">
      <c r="A41" s="347"/>
      <c r="B41" s="346"/>
      <c r="C41" s="348"/>
      <c r="D41" s="80"/>
      <c r="E41" s="80"/>
      <c r="F41" s="80"/>
      <c r="G41" s="282"/>
      <c r="H41" s="349"/>
    </row>
    <row r="42">
      <c r="A42" s="347"/>
      <c r="B42" s="346"/>
      <c r="C42" s="348"/>
      <c r="D42" s="80"/>
      <c r="E42" s="80"/>
      <c r="F42" s="80"/>
      <c r="G42" s="282"/>
      <c r="H42" s="349"/>
    </row>
    <row r="43" ht="21.75" customHeight="1">
      <c r="A43" s="350"/>
      <c r="B43" s="351" t="s">
        <v>1682</v>
      </c>
      <c r="C43" s="352" t="s">
        <v>1683</v>
      </c>
      <c r="D43" s="353"/>
      <c r="E43" s="353"/>
      <c r="F43" s="353"/>
      <c r="G43" s="354"/>
      <c r="H43" s="355"/>
    </row>
    <row r="44" ht="63.0" customHeight="1">
      <c r="A44" s="281" t="s">
        <v>1684</v>
      </c>
      <c r="B44" s="304" t="s">
        <v>1685</v>
      </c>
      <c r="C44" s="152" t="s">
        <v>1686</v>
      </c>
      <c r="D44" s="80"/>
      <c r="E44" s="80"/>
      <c r="F44" s="80"/>
      <c r="G44" s="282"/>
      <c r="H44" s="341" t="s">
        <v>236</v>
      </c>
    </row>
    <row r="45">
      <c r="A45" s="281" t="s">
        <v>1684</v>
      </c>
      <c r="B45" s="304" t="s">
        <v>1687</v>
      </c>
      <c r="C45" s="152" t="s">
        <v>1688</v>
      </c>
      <c r="D45" s="80"/>
      <c r="E45" s="80"/>
      <c r="F45" s="80"/>
      <c r="G45" s="282"/>
      <c r="H45" s="341" t="s">
        <v>236</v>
      </c>
    </row>
    <row r="46">
      <c r="A46" s="356" t="s">
        <v>1116</v>
      </c>
      <c r="B46" s="357" t="s">
        <v>1689</v>
      </c>
      <c r="C46" s="358" t="s">
        <v>1647</v>
      </c>
      <c r="D46" s="359" t="s">
        <v>1690</v>
      </c>
      <c r="E46" s="359"/>
      <c r="F46" s="359" t="s">
        <v>1691</v>
      </c>
      <c r="G46" s="357" t="s">
        <v>1692</v>
      </c>
      <c r="H46" s="360" t="s">
        <v>47</v>
      </c>
    </row>
    <row r="47">
      <c r="A47" s="347"/>
      <c r="B47" s="346"/>
      <c r="C47" s="348"/>
      <c r="D47" s="80"/>
      <c r="E47" s="80"/>
      <c r="F47" s="80"/>
      <c r="G47" s="282"/>
      <c r="H47" s="349"/>
    </row>
  </sheetData>
  <mergeCells count="7">
    <mergeCell ref="B2:B6"/>
    <mergeCell ref="B7:B13"/>
    <mergeCell ref="B14:B15"/>
    <mergeCell ref="B16:B18"/>
    <mergeCell ref="B20:B21"/>
    <mergeCell ref="B22:B23"/>
    <mergeCell ref="B28:B29"/>
  </mergeCells>
  <conditionalFormatting sqref="A35:C35 D35:H35">
    <cfRule type="cellIs" dxfId="0" priority="1" operator="equal">
      <formula>"Unsure"</formula>
    </cfRule>
  </conditionalFormatting>
  <conditionalFormatting sqref="A2:H19 A20:H47">
    <cfRule type="expression" dxfId="2" priority="2">
      <formula>$H$2:$H$47="Strong"</formula>
    </cfRule>
  </conditionalFormatting>
  <conditionalFormatting sqref="A2:H19 A20:H47">
    <cfRule type="expression" dxfId="0" priority="3">
      <formula>$H$2:$H$47="Unsure"</formula>
    </cfRule>
  </conditionalFormatting>
  <conditionalFormatting sqref="A2:H19 A20:H47">
    <cfRule type="expression" dxfId="1" priority="4">
      <formula>$H$2:$H$47="Weak"</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71"/>
    <col customWidth="1" min="2" max="2" width="18.57"/>
    <col customWidth="1" min="3" max="3" width="27.57"/>
    <col customWidth="1" min="4" max="4" width="61.71"/>
    <col customWidth="1" min="5" max="5" width="16.43"/>
    <col customWidth="1" min="6" max="7" width="15.71"/>
    <col customWidth="1" min="8" max="8" width="19.43"/>
  </cols>
  <sheetData>
    <row r="1">
      <c r="A1" s="361" t="s">
        <v>1693</v>
      </c>
      <c r="B1" s="362" t="s">
        <v>1694</v>
      </c>
      <c r="C1" s="362" t="s">
        <v>1695</v>
      </c>
      <c r="D1" s="362" t="s">
        <v>1696</v>
      </c>
      <c r="E1" s="362" t="s">
        <v>1697</v>
      </c>
      <c r="F1" s="362" t="s">
        <v>1698</v>
      </c>
      <c r="G1" s="362" t="s">
        <v>1699</v>
      </c>
      <c r="H1" s="362" t="s">
        <v>635</v>
      </c>
      <c r="I1" s="363" t="s">
        <v>1700</v>
      </c>
    </row>
    <row r="2">
      <c r="A2" s="364" t="s">
        <v>1701</v>
      </c>
      <c r="B2" s="207" t="s">
        <v>1702</v>
      </c>
      <c r="C2" s="152" t="s">
        <v>1703</v>
      </c>
      <c r="D2" s="79" t="s">
        <v>1704</v>
      </c>
      <c r="E2" s="79"/>
      <c r="F2" s="79" t="s">
        <v>1705</v>
      </c>
      <c r="G2" s="80"/>
      <c r="H2" s="79" t="s">
        <v>1037</v>
      </c>
      <c r="I2" s="208" t="s">
        <v>13</v>
      </c>
    </row>
    <row r="3">
      <c r="A3" s="365"/>
      <c r="C3" s="152" t="s">
        <v>1706</v>
      </c>
      <c r="D3" s="79" t="s">
        <v>1707</v>
      </c>
      <c r="E3" s="79"/>
      <c r="F3" s="79" t="s">
        <v>1708</v>
      </c>
      <c r="G3" s="80"/>
      <c r="H3" s="79" t="s">
        <v>1709</v>
      </c>
      <c r="I3" s="208" t="s">
        <v>13</v>
      </c>
    </row>
    <row r="4">
      <c r="A4" s="365"/>
      <c r="C4" s="152" t="s">
        <v>1710</v>
      </c>
      <c r="D4" s="79" t="s">
        <v>1711</v>
      </c>
      <c r="E4" s="79"/>
      <c r="F4" s="79"/>
      <c r="G4" s="80"/>
      <c r="H4" s="80"/>
      <c r="I4" s="208" t="s">
        <v>47</v>
      </c>
    </row>
    <row r="5">
      <c r="A5" s="365"/>
      <c r="C5" s="366" t="s">
        <v>1712</v>
      </c>
      <c r="D5" s="79" t="s">
        <v>1713</v>
      </c>
      <c r="E5" s="79"/>
      <c r="F5" s="79" t="s">
        <v>1714</v>
      </c>
      <c r="G5" s="79" t="s">
        <v>1715</v>
      </c>
      <c r="H5" s="80"/>
      <c r="I5" s="208" t="s">
        <v>13</v>
      </c>
    </row>
    <row r="6">
      <c r="A6" s="365"/>
      <c r="C6" s="143" t="s">
        <v>1716</v>
      </c>
      <c r="D6" s="79" t="s">
        <v>1717</v>
      </c>
      <c r="E6" s="79"/>
      <c r="F6" s="79"/>
      <c r="G6" s="79"/>
      <c r="H6" s="80"/>
      <c r="I6" s="208" t="s">
        <v>47</v>
      </c>
    </row>
    <row r="7">
      <c r="A7" s="365"/>
      <c r="C7" s="152" t="s">
        <v>1718</v>
      </c>
      <c r="D7" s="79" t="s">
        <v>1719</v>
      </c>
      <c r="E7" s="79"/>
      <c r="F7" s="79"/>
      <c r="G7" s="79"/>
      <c r="H7" s="80"/>
      <c r="I7" s="208" t="s">
        <v>13</v>
      </c>
    </row>
    <row r="8">
      <c r="A8" s="365"/>
      <c r="C8" s="152" t="s">
        <v>1720</v>
      </c>
      <c r="D8" s="79" t="s">
        <v>1721</v>
      </c>
      <c r="E8" s="79"/>
      <c r="F8" s="79"/>
      <c r="G8" s="79"/>
      <c r="H8" s="80"/>
      <c r="I8" s="208" t="s">
        <v>13</v>
      </c>
    </row>
    <row r="9" ht="57.75" customHeight="1">
      <c r="A9" s="365"/>
      <c r="C9" s="152" t="s">
        <v>1722</v>
      </c>
      <c r="D9" s="79" t="s">
        <v>1723</v>
      </c>
      <c r="E9" s="80"/>
      <c r="F9" s="80"/>
      <c r="G9" s="80"/>
      <c r="H9" s="79" t="s">
        <v>1724</v>
      </c>
      <c r="I9" s="208" t="s">
        <v>47</v>
      </c>
    </row>
    <row r="10" ht="57.75" customHeight="1">
      <c r="A10" s="365"/>
      <c r="C10" s="152" t="s">
        <v>1725</v>
      </c>
      <c r="D10" s="79" t="s">
        <v>1726</v>
      </c>
      <c r="E10" s="80"/>
      <c r="F10" s="80"/>
      <c r="G10" s="80"/>
      <c r="H10" s="80"/>
      <c r="I10" s="208" t="s">
        <v>13</v>
      </c>
    </row>
    <row r="11" ht="34.5" customHeight="1">
      <c r="A11" s="365"/>
      <c r="C11" s="152" t="s">
        <v>1727</v>
      </c>
      <c r="D11" s="79" t="s">
        <v>1728</v>
      </c>
      <c r="E11" s="80"/>
      <c r="F11" s="80"/>
      <c r="G11" s="80"/>
      <c r="H11" s="79" t="s">
        <v>1724</v>
      </c>
      <c r="I11" s="208" t="s">
        <v>13</v>
      </c>
    </row>
    <row r="12">
      <c r="A12" s="365"/>
      <c r="C12" s="152" t="s">
        <v>1729</v>
      </c>
      <c r="D12" s="79" t="s">
        <v>1730</v>
      </c>
      <c r="E12" s="80"/>
      <c r="F12" s="80"/>
      <c r="G12" s="80"/>
      <c r="H12" s="80"/>
      <c r="I12" s="208" t="s">
        <v>236</v>
      </c>
    </row>
    <row r="13">
      <c r="A13" s="365"/>
      <c r="B13" s="367" t="s">
        <v>1731</v>
      </c>
      <c r="C13" s="368" t="s">
        <v>1732</v>
      </c>
      <c r="D13" s="145" t="s">
        <v>1733</v>
      </c>
      <c r="E13" s="145"/>
      <c r="F13" s="145" t="s">
        <v>1734</v>
      </c>
      <c r="G13" s="145" t="s">
        <v>1735</v>
      </c>
      <c r="H13" s="319"/>
      <c r="I13" s="369" t="s">
        <v>236</v>
      </c>
    </row>
    <row r="14" ht="72.0" customHeight="1">
      <c r="A14" s="370"/>
      <c r="B14" s="371" t="s">
        <v>1736</v>
      </c>
      <c r="C14" s="372" t="s">
        <v>1737</v>
      </c>
      <c r="D14" s="373" t="s">
        <v>1738</v>
      </c>
      <c r="E14" s="373"/>
      <c r="F14" s="373" t="s">
        <v>1705</v>
      </c>
      <c r="G14" s="373" t="s">
        <v>1739</v>
      </c>
      <c r="H14" s="374"/>
      <c r="I14" s="375" t="s">
        <v>13</v>
      </c>
    </row>
    <row r="15" ht="47.25" customHeight="1">
      <c r="A15" s="376" t="s">
        <v>1740</v>
      </c>
      <c r="B15" s="204" t="s">
        <v>1741</v>
      </c>
      <c r="C15" s="377" t="s">
        <v>1742</v>
      </c>
      <c r="D15" s="116" t="s">
        <v>1743</v>
      </c>
      <c r="E15" s="323"/>
      <c r="F15" s="323"/>
      <c r="G15" s="323"/>
      <c r="H15" s="323"/>
      <c r="I15" s="205" t="s">
        <v>47</v>
      </c>
    </row>
    <row r="16">
      <c r="A16" s="365"/>
      <c r="C16" s="152" t="s">
        <v>1744</v>
      </c>
      <c r="D16" s="79" t="s">
        <v>1745</v>
      </c>
      <c r="E16" s="80"/>
      <c r="F16" s="80"/>
      <c r="G16" s="80"/>
      <c r="H16" s="80"/>
      <c r="I16" s="208" t="s">
        <v>13</v>
      </c>
    </row>
    <row r="17">
      <c r="A17" s="370"/>
      <c r="C17" s="211" t="s">
        <v>1746</v>
      </c>
      <c r="D17" s="124" t="s">
        <v>1747</v>
      </c>
      <c r="E17" s="297"/>
      <c r="F17" s="297"/>
      <c r="G17" s="297"/>
      <c r="H17" s="297"/>
      <c r="I17" s="214" t="s">
        <v>236</v>
      </c>
    </row>
    <row r="18">
      <c r="A18" s="376"/>
      <c r="B18" s="204" t="s">
        <v>1748</v>
      </c>
      <c r="C18" s="377" t="s">
        <v>1749</v>
      </c>
      <c r="D18" s="116" t="s">
        <v>1750</v>
      </c>
      <c r="E18" s="116"/>
      <c r="F18" s="116" t="s">
        <v>1751</v>
      </c>
      <c r="G18" s="116" t="s">
        <v>1752</v>
      </c>
      <c r="H18" s="323"/>
      <c r="I18" s="205" t="s">
        <v>13</v>
      </c>
    </row>
    <row r="19">
      <c r="A19" s="365"/>
      <c r="C19" s="211" t="s">
        <v>1753</v>
      </c>
      <c r="D19" s="124" t="s">
        <v>1754</v>
      </c>
      <c r="E19" s="297"/>
      <c r="F19" s="297"/>
      <c r="G19" s="297"/>
      <c r="H19" s="297"/>
      <c r="I19" s="214" t="s">
        <v>13</v>
      </c>
    </row>
    <row r="20">
      <c r="A20" s="376"/>
      <c r="B20" s="204" t="s">
        <v>1755</v>
      </c>
      <c r="C20" s="377" t="s">
        <v>1756</v>
      </c>
      <c r="D20" s="116" t="s">
        <v>1757</v>
      </c>
      <c r="E20" s="116"/>
      <c r="F20" s="116" t="s">
        <v>1758</v>
      </c>
      <c r="G20" s="116" t="s">
        <v>1759</v>
      </c>
      <c r="H20" s="323"/>
      <c r="I20" s="205" t="s">
        <v>13</v>
      </c>
    </row>
    <row r="21">
      <c r="A21" s="365"/>
      <c r="C21" s="211" t="s">
        <v>1760</v>
      </c>
      <c r="D21" s="124" t="s">
        <v>1761</v>
      </c>
      <c r="E21" s="297"/>
      <c r="F21" s="297"/>
      <c r="G21" s="297"/>
      <c r="H21" s="297"/>
      <c r="I21" s="214" t="s">
        <v>13</v>
      </c>
    </row>
    <row r="22" ht="40.5" customHeight="1">
      <c r="A22" s="378" t="s">
        <v>1762</v>
      </c>
      <c r="B22" s="204" t="s">
        <v>1763</v>
      </c>
      <c r="C22" s="203" t="s">
        <v>1764</v>
      </c>
      <c r="D22" s="116" t="s">
        <v>1765</v>
      </c>
      <c r="E22" s="116"/>
      <c r="F22" s="116" t="s">
        <v>1739</v>
      </c>
      <c r="G22" s="323"/>
      <c r="H22" s="323"/>
      <c r="I22" s="205" t="s">
        <v>13</v>
      </c>
    </row>
    <row r="23" ht="40.5" customHeight="1">
      <c r="A23" s="365"/>
      <c r="C23" s="152" t="s">
        <v>1766</v>
      </c>
      <c r="D23" s="79" t="s">
        <v>1767</v>
      </c>
      <c r="E23" s="79"/>
      <c r="F23" s="79" t="s">
        <v>1768</v>
      </c>
      <c r="G23" s="80"/>
      <c r="H23" s="80"/>
      <c r="I23" s="208" t="s">
        <v>236</v>
      </c>
    </row>
    <row r="24" ht="45.75" customHeight="1">
      <c r="A24" s="365"/>
      <c r="C24" s="379" t="s">
        <v>1769</v>
      </c>
      <c r="D24" s="79" t="s">
        <v>1770</v>
      </c>
      <c r="E24" s="79"/>
      <c r="F24" s="79" t="s">
        <v>1771</v>
      </c>
      <c r="G24" s="79" t="s">
        <v>1772</v>
      </c>
      <c r="H24" s="80"/>
      <c r="I24" s="208" t="s">
        <v>47</v>
      </c>
    </row>
    <row r="25" ht="43.5" customHeight="1">
      <c r="A25" s="365"/>
      <c r="C25" s="211" t="s">
        <v>1773</v>
      </c>
      <c r="D25" s="124" t="s">
        <v>1774</v>
      </c>
      <c r="E25" s="297"/>
      <c r="F25" s="297"/>
      <c r="G25" s="297"/>
      <c r="H25" s="297"/>
      <c r="I25" s="214" t="s">
        <v>13</v>
      </c>
    </row>
    <row r="26" ht="73.5" customHeight="1">
      <c r="A26" s="380" t="s">
        <v>1701</v>
      </c>
      <c r="B26" s="367" t="s">
        <v>1340</v>
      </c>
      <c r="C26" s="368" t="s">
        <v>1775</v>
      </c>
      <c r="D26" s="145" t="s">
        <v>1776</v>
      </c>
      <c r="E26" s="145"/>
      <c r="F26" s="145" t="s">
        <v>1777</v>
      </c>
      <c r="G26" s="145" t="s">
        <v>1778</v>
      </c>
      <c r="H26" s="319"/>
      <c r="I26" s="369" t="s">
        <v>236</v>
      </c>
    </row>
    <row r="27" ht="64.5" customHeight="1">
      <c r="A27" s="380"/>
      <c r="B27" s="367" t="s">
        <v>1779</v>
      </c>
      <c r="C27" s="318" t="s">
        <v>1780</v>
      </c>
      <c r="D27" s="145" t="s">
        <v>1781</v>
      </c>
      <c r="E27" s="145"/>
      <c r="F27" s="145" t="s">
        <v>1782</v>
      </c>
      <c r="G27" s="145" t="s">
        <v>1783</v>
      </c>
      <c r="H27" s="319"/>
      <c r="I27" s="369" t="s">
        <v>236</v>
      </c>
    </row>
    <row r="28">
      <c r="A28" s="381"/>
      <c r="B28" s="382" t="s">
        <v>1116</v>
      </c>
      <c r="C28" s="383" t="s">
        <v>1784</v>
      </c>
      <c r="D28" s="384" t="s">
        <v>1785</v>
      </c>
      <c r="E28" s="384" t="s">
        <v>1786</v>
      </c>
      <c r="F28" s="384"/>
      <c r="G28" s="385"/>
      <c r="H28" s="385"/>
      <c r="I28" s="386" t="s">
        <v>13</v>
      </c>
    </row>
    <row r="29">
      <c r="A29" s="387"/>
      <c r="B29" s="388" t="s">
        <v>1116</v>
      </c>
      <c r="C29" s="389" t="s">
        <v>1134</v>
      </c>
      <c r="D29" s="390" t="s">
        <v>1787</v>
      </c>
      <c r="E29" s="390" t="s">
        <v>1788</v>
      </c>
      <c r="F29" s="390" t="s">
        <v>1789</v>
      </c>
      <c r="G29" s="391"/>
      <c r="H29" s="391"/>
      <c r="I29" s="392" t="s">
        <v>47</v>
      </c>
    </row>
    <row r="30" ht="25.5" customHeight="1">
      <c r="A30" s="387"/>
      <c r="B30" s="388" t="s">
        <v>1116</v>
      </c>
      <c r="C30" s="389" t="s">
        <v>1790</v>
      </c>
      <c r="D30" s="390" t="s">
        <v>1791</v>
      </c>
      <c r="E30" s="390"/>
      <c r="F30" s="390"/>
      <c r="G30" s="391"/>
      <c r="H30" s="391"/>
      <c r="I30" s="392"/>
    </row>
    <row r="31" ht="48.0" customHeight="1">
      <c r="A31" s="393"/>
      <c r="B31" s="394" t="s">
        <v>1116</v>
      </c>
      <c r="C31" s="395" t="s">
        <v>1792</v>
      </c>
      <c r="D31" s="396" t="s">
        <v>1793</v>
      </c>
      <c r="E31" s="396" t="s">
        <v>1794</v>
      </c>
      <c r="F31" s="397"/>
      <c r="G31" s="397"/>
      <c r="H31" s="396" t="s">
        <v>1795</v>
      </c>
      <c r="I31" s="398" t="s">
        <v>236</v>
      </c>
    </row>
    <row r="32">
      <c r="A32" s="376"/>
      <c r="B32" s="207" t="s">
        <v>1116</v>
      </c>
      <c r="C32" s="152" t="s">
        <v>1796</v>
      </c>
      <c r="D32" s="79" t="s">
        <v>1797</v>
      </c>
      <c r="E32" s="79" t="s">
        <v>1794</v>
      </c>
      <c r="F32" s="80"/>
      <c r="G32" s="80"/>
      <c r="H32" s="80"/>
      <c r="I32" s="208" t="s">
        <v>13</v>
      </c>
    </row>
    <row r="33">
      <c r="A33" s="376"/>
      <c r="B33" s="207"/>
      <c r="C33" s="152" t="s">
        <v>1798</v>
      </c>
      <c r="D33" s="79" t="s">
        <v>1799</v>
      </c>
      <c r="E33" s="79" t="s">
        <v>1794</v>
      </c>
      <c r="F33" s="80"/>
      <c r="G33" s="80"/>
      <c r="H33" s="80"/>
      <c r="I33" s="208" t="s">
        <v>13</v>
      </c>
    </row>
    <row r="34">
      <c r="A34" s="376"/>
      <c r="B34" s="207" t="s">
        <v>1116</v>
      </c>
      <c r="C34" s="152" t="s">
        <v>1800</v>
      </c>
      <c r="D34" s="79" t="s">
        <v>1801</v>
      </c>
      <c r="E34" s="79" t="s">
        <v>1794</v>
      </c>
      <c r="F34" s="80"/>
      <c r="G34" s="80"/>
      <c r="H34" s="80"/>
      <c r="I34" s="208" t="s">
        <v>13</v>
      </c>
    </row>
    <row r="35">
      <c r="A35" s="376"/>
      <c r="B35" s="207" t="s">
        <v>1116</v>
      </c>
      <c r="C35" s="152" t="s">
        <v>1119</v>
      </c>
      <c r="D35" s="79" t="s">
        <v>1802</v>
      </c>
      <c r="E35" s="79" t="s">
        <v>1803</v>
      </c>
      <c r="F35" s="80"/>
      <c r="G35" s="80"/>
      <c r="H35" s="80"/>
      <c r="I35" s="208" t="s">
        <v>13</v>
      </c>
    </row>
    <row r="36">
      <c r="A36" s="376"/>
      <c r="B36" s="207" t="s">
        <v>1116</v>
      </c>
      <c r="C36" s="152" t="s">
        <v>1804</v>
      </c>
      <c r="D36" s="79" t="s">
        <v>1805</v>
      </c>
      <c r="E36" s="80"/>
      <c r="F36" s="80"/>
      <c r="G36" s="80"/>
      <c r="H36" s="80"/>
      <c r="I36" s="208" t="s">
        <v>13</v>
      </c>
    </row>
    <row r="37">
      <c r="A37" s="399" t="s">
        <v>1806</v>
      </c>
      <c r="B37" s="204" t="s">
        <v>1807</v>
      </c>
      <c r="C37" s="203" t="s">
        <v>1808</v>
      </c>
      <c r="D37" s="343" t="s">
        <v>1809</v>
      </c>
      <c r="E37" s="116" t="s">
        <v>1810</v>
      </c>
      <c r="F37" s="116" t="s">
        <v>1811</v>
      </c>
      <c r="G37" s="116" t="s">
        <v>1812</v>
      </c>
      <c r="H37" s="116" t="s">
        <v>1813</v>
      </c>
      <c r="I37" s="400" t="s">
        <v>13</v>
      </c>
    </row>
    <row r="38">
      <c r="B38" s="207" t="s">
        <v>1807</v>
      </c>
      <c r="C38" s="152" t="s">
        <v>1814</v>
      </c>
      <c r="D38" s="79" t="s">
        <v>1815</v>
      </c>
      <c r="E38" s="79" t="s">
        <v>1816</v>
      </c>
      <c r="F38" s="79" t="s">
        <v>1811</v>
      </c>
      <c r="G38" s="79" t="s">
        <v>1812</v>
      </c>
      <c r="H38" s="79" t="s">
        <v>1813</v>
      </c>
      <c r="I38" s="218" t="s">
        <v>13</v>
      </c>
    </row>
    <row r="39">
      <c r="A39" s="401"/>
      <c r="B39" s="402"/>
      <c r="C39" s="348"/>
      <c r="D39" s="80"/>
      <c r="E39" s="80"/>
      <c r="F39" s="80"/>
      <c r="G39" s="80"/>
      <c r="H39" s="80"/>
      <c r="I39" s="403"/>
    </row>
    <row r="40">
      <c r="A40" s="401"/>
      <c r="B40" s="402"/>
      <c r="C40" s="348"/>
      <c r="D40" s="80"/>
      <c r="E40" s="80"/>
      <c r="F40" s="80"/>
      <c r="G40" s="80"/>
      <c r="H40" s="80"/>
      <c r="I40" s="403"/>
    </row>
  </sheetData>
  <mergeCells count="11">
    <mergeCell ref="A20:A21"/>
    <mergeCell ref="A22:A25"/>
    <mergeCell ref="B22:B25"/>
    <mergeCell ref="A37:A38"/>
    <mergeCell ref="A2:A14"/>
    <mergeCell ref="B2:B12"/>
    <mergeCell ref="A15:A17"/>
    <mergeCell ref="B15:B17"/>
    <mergeCell ref="A18:A19"/>
    <mergeCell ref="B18:B19"/>
    <mergeCell ref="B20:B21"/>
  </mergeCells>
  <conditionalFormatting sqref="D37">
    <cfRule type="expression" dxfId="2" priority="1">
      <formula>$H$2:$H$50="Strong"</formula>
    </cfRule>
  </conditionalFormatting>
  <conditionalFormatting sqref="D37">
    <cfRule type="expression" dxfId="0" priority="2">
      <formula>$H$2:$H$50="Unsure"</formula>
    </cfRule>
  </conditionalFormatting>
  <conditionalFormatting sqref="D37">
    <cfRule type="expression" dxfId="1" priority="3">
      <formula>$H$2:$H$50="Weak"</formula>
    </cfRule>
  </conditionalFormatting>
  <conditionalFormatting sqref="I32:I36">
    <cfRule type="notContainsBlanks" dxfId="2" priority="4">
      <formula>LEN(TRIM(I32))&gt;0</formula>
    </cfRule>
  </conditionalFormatting>
  <conditionalFormatting sqref="A2:I40">
    <cfRule type="expression" dxfId="2" priority="5">
      <formula>$I$2:$I$40="Strong"</formula>
    </cfRule>
  </conditionalFormatting>
  <conditionalFormatting sqref="A2:I40">
    <cfRule type="expression" dxfId="0" priority="6">
      <formula>$I$2:$I$40="Unsure"</formula>
    </cfRule>
  </conditionalFormatting>
  <conditionalFormatting sqref="A2:I40">
    <cfRule type="expression" dxfId="1" priority="7">
      <formula>$I$2:$I$40="Weak"</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ACFE2"/>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14"/>
    <col customWidth="1" min="2" max="2" width="5.57"/>
    <col customWidth="1" min="3" max="3" width="11.14"/>
    <col customWidth="1" min="5" max="5" width="27.71"/>
    <col customWidth="1" min="6" max="6" width="68.43"/>
    <col customWidth="1" min="7" max="7" width="28.14"/>
    <col customWidth="1" min="8" max="8" width="15.43"/>
  </cols>
  <sheetData>
    <row r="1">
      <c r="A1" s="404" t="s">
        <v>1041</v>
      </c>
      <c r="B1" s="404" t="s">
        <v>1042</v>
      </c>
      <c r="C1" s="404" t="s">
        <v>1043</v>
      </c>
      <c r="D1" s="405" t="s">
        <v>1</v>
      </c>
      <c r="E1" s="405" t="s">
        <v>1044</v>
      </c>
      <c r="F1" s="405" t="s">
        <v>1045</v>
      </c>
      <c r="G1" s="406" t="s">
        <v>955</v>
      </c>
      <c r="H1" s="404" t="s">
        <v>6</v>
      </c>
    </row>
    <row r="2" ht="60.0" customHeight="1">
      <c r="A2" s="218">
        <v>1.0</v>
      </c>
      <c r="B2" s="218">
        <v>11.0</v>
      </c>
      <c r="C2" s="218" t="s">
        <v>1051</v>
      </c>
      <c r="D2" s="207" t="s">
        <v>1303</v>
      </c>
      <c r="E2" s="152" t="s">
        <v>1817</v>
      </c>
      <c r="F2" s="79" t="s">
        <v>1818</v>
      </c>
      <c r="G2" s="407"/>
      <c r="H2" s="218" t="s">
        <v>13</v>
      </c>
    </row>
    <row r="3" ht="60.0" customHeight="1">
      <c r="A3" s="218">
        <v>1.0</v>
      </c>
      <c r="B3" s="218">
        <v>11.0</v>
      </c>
      <c r="C3" s="218" t="s">
        <v>1051</v>
      </c>
      <c r="D3" s="207" t="s">
        <v>1303</v>
      </c>
      <c r="E3" s="152" t="s">
        <v>1819</v>
      </c>
      <c r="F3" s="79" t="s">
        <v>1820</v>
      </c>
      <c r="G3" s="407"/>
      <c r="H3" s="218" t="s">
        <v>13</v>
      </c>
    </row>
    <row r="4" ht="72.75" customHeight="1">
      <c r="A4" s="218">
        <v>1.0</v>
      </c>
      <c r="B4" s="218">
        <v>11.0</v>
      </c>
      <c r="C4" s="218" t="s">
        <v>1051</v>
      </c>
      <c r="D4" s="207" t="s">
        <v>1303</v>
      </c>
      <c r="E4" s="152" t="s">
        <v>1821</v>
      </c>
      <c r="F4" s="79" t="s">
        <v>1822</v>
      </c>
      <c r="G4" s="407"/>
      <c r="H4" s="218" t="s">
        <v>13</v>
      </c>
    </row>
    <row r="5" ht="53.25" customHeight="1">
      <c r="A5" s="218">
        <v>1.0</v>
      </c>
      <c r="B5" s="218">
        <v>11.0</v>
      </c>
      <c r="C5" s="218" t="s">
        <v>1051</v>
      </c>
      <c r="D5" s="207" t="s">
        <v>1303</v>
      </c>
      <c r="E5" s="152" t="s">
        <v>1823</v>
      </c>
      <c r="F5" s="79" t="s">
        <v>1824</v>
      </c>
      <c r="G5" s="407"/>
      <c r="H5" s="218" t="s">
        <v>13</v>
      </c>
    </row>
    <row r="6" ht="59.25" customHeight="1">
      <c r="A6" s="218">
        <v>1.0</v>
      </c>
      <c r="B6" s="218">
        <v>11.0</v>
      </c>
      <c r="C6" s="218" t="s">
        <v>1051</v>
      </c>
      <c r="D6" s="207" t="s">
        <v>1303</v>
      </c>
      <c r="E6" s="152" t="s">
        <v>1825</v>
      </c>
      <c r="F6" s="79" t="s">
        <v>1826</v>
      </c>
      <c r="G6" s="407"/>
      <c r="H6" s="218" t="s">
        <v>13</v>
      </c>
    </row>
    <row r="7" ht="42.0" customHeight="1">
      <c r="A7" s="218">
        <v>1.0</v>
      </c>
      <c r="B7" s="218">
        <v>11.0</v>
      </c>
      <c r="C7" s="218" t="s">
        <v>1051</v>
      </c>
      <c r="D7" s="207" t="s">
        <v>1303</v>
      </c>
      <c r="E7" s="152" t="s">
        <v>1827</v>
      </c>
      <c r="F7" s="79" t="s">
        <v>1828</v>
      </c>
      <c r="G7" s="407"/>
      <c r="H7" s="218" t="s">
        <v>13</v>
      </c>
    </row>
    <row r="8" ht="42.0" customHeight="1">
      <c r="A8" s="218">
        <v>1.0</v>
      </c>
      <c r="B8" s="218">
        <v>11.0</v>
      </c>
      <c r="C8" s="218" t="s">
        <v>1051</v>
      </c>
      <c r="D8" s="207" t="s">
        <v>1303</v>
      </c>
      <c r="E8" s="152" t="s">
        <v>1829</v>
      </c>
      <c r="F8" s="79" t="s">
        <v>1830</v>
      </c>
      <c r="G8" s="407"/>
      <c r="H8" s="218" t="s">
        <v>13</v>
      </c>
    </row>
    <row r="9" ht="60.0" customHeight="1">
      <c r="A9" s="218">
        <v>1.0</v>
      </c>
      <c r="B9" s="218" t="s">
        <v>1831</v>
      </c>
      <c r="C9" s="218" t="s">
        <v>1064</v>
      </c>
      <c r="D9" s="207" t="s">
        <v>1303</v>
      </c>
      <c r="E9" s="152" t="s">
        <v>1832</v>
      </c>
      <c r="F9" s="79" t="s">
        <v>1833</v>
      </c>
      <c r="G9" s="407"/>
      <c r="H9" s="218" t="s">
        <v>236</v>
      </c>
    </row>
    <row r="10" ht="60.0" customHeight="1">
      <c r="A10" s="218"/>
      <c r="B10" s="218"/>
      <c r="C10" s="218"/>
      <c r="D10" s="207" t="s">
        <v>1303</v>
      </c>
      <c r="E10" s="152" t="s">
        <v>1834</v>
      </c>
      <c r="F10" s="79" t="s">
        <v>1835</v>
      </c>
      <c r="G10" s="407"/>
      <c r="H10" s="218" t="s">
        <v>236</v>
      </c>
    </row>
    <row r="11">
      <c r="A11" s="218">
        <v>1.0</v>
      </c>
      <c r="B11" s="218">
        <v>16.0</v>
      </c>
      <c r="C11" s="218" t="s">
        <v>1064</v>
      </c>
      <c r="D11" s="207" t="s">
        <v>1303</v>
      </c>
      <c r="E11" s="152" t="s">
        <v>1836</v>
      </c>
      <c r="F11" s="79" t="s">
        <v>1837</v>
      </c>
      <c r="G11" s="407"/>
      <c r="H11" s="218" t="s">
        <v>47</v>
      </c>
    </row>
    <row r="12">
      <c r="A12" s="218">
        <v>1.0</v>
      </c>
      <c r="B12" s="218">
        <v>16.0</v>
      </c>
      <c r="C12" s="218" t="s">
        <v>1064</v>
      </c>
      <c r="D12" s="207" t="s">
        <v>1303</v>
      </c>
      <c r="E12" s="152" t="s">
        <v>1838</v>
      </c>
      <c r="F12" s="79" t="s">
        <v>1839</v>
      </c>
      <c r="G12" s="407"/>
      <c r="H12" s="218" t="s">
        <v>47</v>
      </c>
    </row>
    <row r="13">
      <c r="A13" s="218">
        <v>1.0</v>
      </c>
      <c r="B13" s="218" t="s">
        <v>1012</v>
      </c>
      <c r="C13" s="218" t="s">
        <v>1051</v>
      </c>
      <c r="D13" s="207" t="s">
        <v>1303</v>
      </c>
      <c r="E13" s="152" t="s">
        <v>1840</v>
      </c>
      <c r="F13" s="79" t="s">
        <v>1841</v>
      </c>
      <c r="G13" s="408" t="s">
        <v>1842</v>
      </c>
      <c r="H13" s="218" t="s">
        <v>236</v>
      </c>
    </row>
    <row r="14">
      <c r="A14" s="218">
        <v>1.0</v>
      </c>
      <c r="B14" s="218"/>
      <c r="C14" s="218" t="s">
        <v>1064</v>
      </c>
      <c r="D14" s="207" t="s">
        <v>1303</v>
      </c>
      <c r="E14" s="152" t="s">
        <v>1843</v>
      </c>
      <c r="F14" s="79" t="s">
        <v>1844</v>
      </c>
      <c r="G14" s="407"/>
      <c r="H14" s="218" t="s">
        <v>13</v>
      </c>
    </row>
    <row r="15" ht="23.25" customHeight="1">
      <c r="A15" s="218">
        <v>1.0</v>
      </c>
      <c r="B15" s="218">
        <v>16.0</v>
      </c>
      <c r="C15" s="218" t="s">
        <v>1064</v>
      </c>
      <c r="D15" s="207" t="s">
        <v>1303</v>
      </c>
      <c r="E15" s="152" t="s">
        <v>1845</v>
      </c>
      <c r="F15" s="79" t="s">
        <v>1846</v>
      </c>
      <c r="G15" s="407"/>
      <c r="H15" s="218" t="s">
        <v>13</v>
      </c>
    </row>
    <row r="16">
      <c r="A16" s="218"/>
      <c r="B16" s="218"/>
      <c r="C16" s="218"/>
      <c r="D16" s="207"/>
      <c r="E16" s="152" t="s">
        <v>1847</v>
      </c>
      <c r="F16" s="79" t="s">
        <v>1848</v>
      </c>
      <c r="G16" s="407"/>
      <c r="H16" s="218" t="s">
        <v>13</v>
      </c>
    </row>
    <row r="17" ht="23.25" customHeight="1">
      <c r="A17" s="218">
        <v>1.0</v>
      </c>
      <c r="B17" s="218">
        <v>16.0</v>
      </c>
      <c r="C17" s="218" t="s">
        <v>1064</v>
      </c>
      <c r="D17" s="207" t="s">
        <v>1303</v>
      </c>
      <c r="E17" s="152" t="s">
        <v>1849</v>
      </c>
      <c r="F17" s="79" t="s">
        <v>1850</v>
      </c>
      <c r="G17" s="407"/>
      <c r="H17" s="218" t="s">
        <v>13</v>
      </c>
    </row>
    <row r="18">
      <c r="A18" s="218">
        <v>1.0</v>
      </c>
      <c r="B18" s="218">
        <v>16.0</v>
      </c>
      <c r="C18" s="218" t="s">
        <v>1051</v>
      </c>
      <c r="D18" s="207" t="s">
        <v>1851</v>
      </c>
      <c r="E18" s="152" t="s">
        <v>1852</v>
      </c>
      <c r="F18" s="79" t="s">
        <v>1853</v>
      </c>
      <c r="G18" s="407"/>
      <c r="H18" s="218" t="s">
        <v>47</v>
      </c>
    </row>
    <row r="19">
      <c r="A19" s="218">
        <v>1.0</v>
      </c>
      <c r="B19" s="218">
        <v>19.0</v>
      </c>
      <c r="C19" s="218" t="s">
        <v>1051</v>
      </c>
      <c r="D19" s="207" t="s">
        <v>1854</v>
      </c>
      <c r="E19" s="152" t="s">
        <v>1855</v>
      </c>
      <c r="F19" s="79" t="s">
        <v>1856</v>
      </c>
      <c r="G19" s="408" t="s">
        <v>1857</v>
      </c>
      <c r="H19" s="218" t="s">
        <v>47</v>
      </c>
    </row>
    <row r="20" ht="60.0" customHeight="1">
      <c r="A20" s="218">
        <v>1.0</v>
      </c>
      <c r="B20" s="218">
        <v>20.0</v>
      </c>
      <c r="C20" s="218" t="s">
        <v>1051</v>
      </c>
      <c r="D20" s="207" t="s">
        <v>1854</v>
      </c>
      <c r="E20" s="152" t="s">
        <v>1858</v>
      </c>
      <c r="F20" s="79" t="s">
        <v>1859</v>
      </c>
      <c r="G20" s="408"/>
      <c r="H20" s="218" t="s">
        <v>236</v>
      </c>
    </row>
    <row r="21">
      <c r="A21" s="218">
        <v>1.0</v>
      </c>
      <c r="B21" s="218">
        <v>21.0</v>
      </c>
      <c r="C21" s="218" t="s">
        <v>1051</v>
      </c>
      <c r="D21" s="207" t="s">
        <v>1860</v>
      </c>
      <c r="E21" s="152" t="s">
        <v>1861</v>
      </c>
      <c r="F21" s="79" t="s">
        <v>1862</v>
      </c>
      <c r="G21" s="408"/>
      <c r="H21" s="218" t="s">
        <v>13</v>
      </c>
    </row>
    <row r="22">
      <c r="A22" s="218">
        <v>1.0</v>
      </c>
      <c r="B22" s="218">
        <v>22.0</v>
      </c>
      <c r="C22" s="218" t="s">
        <v>1051</v>
      </c>
      <c r="D22" s="207" t="s">
        <v>1863</v>
      </c>
      <c r="E22" s="152" t="s">
        <v>1864</v>
      </c>
      <c r="F22" s="79" t="s">
        <v>1865</v>
      </c>
      <c r="G22" s="408"/>
      <c r="H22" s="218" t="s">
        <v>13</v>
      </c>
    </row>
    <row r="23">
      <c r="A23" s="218">
        <v>1.0</v>
      </c>
      <c r="B23" s="218">
        <v>24.0</v>
      </c>
      <c r="C23" s="218" t="s">
        <v>1051</v>
      </c>
      <c r="D23" s="207" t="s">
        <v>1866</v>
      </c>
      <c r="E23" s="79" t="s">
        <v>1867</v>
      </c>
      <c r="F23" s="79" t="s">
        <v>1868</v>
      </c>
      <c r="G23" s="408"/>
      <c r="H23" s="218" t="s">
        <v>13</v>
      </c>
    </row>
    <row r="24">
      <c r="A24" s="218">
        <v>1.0</v>
      </c>
      <c r="B24" s="218">
        <v>25.0</v>
      </c>
      <c r="C24" s="218" t="s">
        <v>1046</v>
      </c>
      <c r="D24" s="207" t="s">
        <v>1869</v>
      </c>
      <c r="E24" s="79" t="s">
        <v>1870</v>
      </c>
      <c r="F24" s="79" t="s">
        <v>1871</v>
      </c>
      <c r="G24" s="408"/>
      <c r="H24" s="218" t="s">
        <v>47</v>
      </c>
    </row>
    <row r="25" ht="35.25" customHeight="1">
      <c r="A25" s="218"/>
      <c r="B25" s="218"/>
      <c r="C25" s="218"/>
      <c r="D25" s="207"/>
      <c r="E25" s="152" t="s">
        <v>1872</v>
      </c>
      <c r="F25" s="79" t="s">
        <v>1873</v>
      </c>
      <c r="G25" s="408"/>
      <c r="H25" s="218" t="s">
        <v>13</v>
      </c>
    </row>
    <row r="26" ht="25.5" customHeight="1">
      <c r="A26" s="218">
        <v>2.0</v>
      </c>
      <c r="B26" s="218"/>
      <c r="C26" s="218"/>
      <c r="D26" s="207" t="s">
        <v>92</v>
      </c>
      <c r="E26" s="152" t="s">
        <v>1874</v>
      </c>
      <c r="F26" s="79" t="s">
        <v>1875</v>
      </c>
      <c r="G26" s="407"/>
      <c r="H26" s="218" t="s">
        <v>13</v>
      </c>
    </row>
    <row r="27" ht="58.5" customHeight="1">
      <c r="A27" s="218"/>
      <c r="B27" s="218"/>
      <c r="C27" s="218" t="s">
        <v>1876</v>
      </c>
      <c r="D27" s="207"/>
      <c r="E27" s="152" t="s">
        <v>1877</v>
      </c>
      <c r="F27" s="79" t="s">
        <v>1878</v>
      </c>
      <c r="G27" s="407"/>
      <c r="H27" s="218" t="s">
        <v>236</v>
      </c>
    </row>
    <row r="28" ht="22.5" customHeight="1">
      <c r="A28" s="218">
        <v>2.0</v>
      </c>
      <c r="B28" s="218">
        <v>46.0</v>
      </c>
      <c r="C28" s="218" t="s">
        <v>1051</v>
      </c>
      <c r="D28" s="207" t="s">
        <v>92</v>
      </c>
      <c r="E28" s="152" t="s">
        <v>1879</v>
      </c>
      <c r="F28" s="79" t="s">
        <v>1880</v>
      </c>
      <c r="G28" s="407"/>
      <c r="H28" s="218" t="s">
        <v>13</v>
      </c>
    </row>
    <row r="29" ht="22.5" customHeight="1">
      <c r="A29" s="218">
        <v>2.0</v>
      </c>
      <c r="B29" s="218">
        <v>46.0</v>
      </c>
      <c r="C29" s="218" t="s">
        <v>1051</v>
      </c>
      <c r="D29" s="207" t="s">
        <v>92</v>
      </c>
      <c r="E29" s="152" t="s">
        <v>1881</v>
      </c>
      <c r="F29" s="79" t="s">
        <v>1882</v>
      </c>
      <c r="G29" s="407"/>
      <c r="H29" s="218" t="s">
        <v>13</v>
      </c>
    </row>
    <row r="30" ht="40.5" customHeight="1">
      <c r="A30" s="218">
        <v>2.0</v>
      </c>
      <c r="B30" s="218">
        <v>56.0</v>
      </c>
      <c r="C30" s="218" t="s">
        <v>1051</v>
      </c>
      <c r="D30" s="207" t="s">
        <v>92</v>
      </c>
      <c r="E30" s="152" t="s">
        <v>1883</v>
      </c>
      <c r="F30" s="79" t="s">
        <v>1884</v>
      </c>
      <c r="G30" s="407"/>
      <c r="H30" s="218" t="s">
        <v>13</v>
      </c>
    </row>
    <row r="31">
      <c r="A31" s="218">
        <v>2.0</v>
      </c>
      <c r="B31" s="218">
        <v>56.0</v>
      </c>
      <c r="C31" s="218" t="s">
        <v>1051</v>
      </c>
      <c r="D31" s="207" t="s">
        <v>92</v>
      </c>
      <c r="E31" s="152" t="s">
        <v>1885</v>
      </c>
      <c r="F31" s="79" t="s">
        <v>1886</v>
      </c>
      <c r="G31" s="407"/>
      <c r="H31" s="218" t="s">
        <v>13</v>
      </c>
    </row>
    <row r="32">
      <c r="A32" s="218">
        <v>2.0</v>
      </c>
      <c r="B32" s="218">
        <v>56.0</v>
      </c>
      <c r="C32" s="218" t="s">
        <v>1051</v>
      </c>
      <c r="D32" s="207" t="s">
        <v>92</v>
      </c>
      <c r="E32" s="152" t="s">
        <v>1887</v>
      </c>
      <c r="F32" s="79" t="s">
        <v>1888</v>
      </c>
      <c r="G32" s="407"/>
      <c r="H32" s="218" t="s">
        <v>13</v>
      </c>
    </row>
    <row r="33">
      <c r="A33" s="218">
        <v>7.0</v>
      </c>
      <c r="B33" s="218">
        <v>240.0</v>
      </c>
      <c r="C33" s="218" t="s">
        <v>1051</v>
      </c>
      <c r="D33" s="207" t="s">
        <v>1268</v>
      </c>
      <c r="E33" s="152" t="s">
        <v>1889</v>
      </c>
      <c r="F33" s="79" t="s">
        <v>1890</v>
      </c>
      <c r="G33" s="407"/>
      <c r="H33" s="218" t="s">
        <v>236</v>
      </c>
    </row>
    <row r="34">
      <c r="A34" s="218">
        <v>7.0</v>
      </c>
      <c r="B34" s="218">
        <v>239.0</v>
      </c>
      <c r="C34" s="218" t="s">
        <v>1051</v>
      </c>
      <c r="D34" s="207" t="s">
        <v>1268</v>
      </c>
      <c r="E34" s="152" t="s">
        <v>1891</v>
      </c>
      <c r="F34" s="79" t="s">
        <v>1892</v>
      </c>
      <c r="G34" s="408" t="s">
        <v>1893</v>
      </c>
      <c r="H34" s="218" t="s">
        <v>47</v>
      </c>
    </row>
    <row r="35">
      <c r="A35" s="218">
        <v>7.0</v>
      </c>
      <c r="B35" s="218">
        <v>240.0</v>
      </c>
      <c r="C35" s="218" t="s">
        <v>1051</v>
      </c>
      <c r="D35" s="207" t="s">
        <v>1268</v>
      </c>
      <c r="E35" s="152" t="s">
        <v>1894</v>
      </c>
      <c r="F35" s="79" t="s">
        <v>1895</v>
      </c>
      <c r="G35" s="408" t="s">
        <v>1896</v>
      </c>
      <c r="H35" s="218" t="s">
        <v>47</v>
      </c>
    </row>
    <row r="36">
      <c r="A36" s="218">
        <v>7.0</v>
      </c>
      <c r="B36" s="403"/>
      <c r="C36" s="218" t="s">
        <v>1051</v>
      </c>
      <c r="D36" s="207" t="s">
        <v>1268</v>
      </c>
      <c r="E36" s="152" t="s">
        <v>1897</v>
      </c>
      <c r="F36" s="79" t="s">
        <v>1898</v>
      </c>
      <c r="G36" s="407"/>
      <c r="H36" s="218" t="s">
        <v>236</v>
      </c>
    </row>
    <row r="37">
      <c r="A37" s="218">
        <v>7.0</v>
      </c>
      <c r="B37" s="403"/>
      <c r="C37" s="218" t="s">
        <v>1051</v>
      </c>
      <c r="D37" s="207" t="s">
        <v>1268</v>
      </c>
      <c r="E37" s="152" t="s">
        <v>1899</v>
      </c>
      <c r="F37" s="79" t="s">
        <v>1900</v>
      </c>
      <c r="G37" s="407"/>
      <c r="H37" s="218" t="s">
        <v>236</v>
      </c>
    </row>
    <row r="38">
      <c r="A38" s="218">
        <v>7.0</v>
      </c>
      <c r="B38" s="403"/>
      <c r="C38" s="218" t="s">
        <v>1051</v>
      </c>
      <c r="D38" s="207" t="s">
        <v>1268</v>
      </c>
      <c r="E38" s="152" t="s">
        <v>1901</v>
      </c>
      <c r="F38" s="79" t="s">
        <v>1902</v>
      </c>
      <c r="G38" s="407"/>
      <c r="H38" s="218" t="s">
        <v>47</v>
      </c>
    </row>
    <row r="39" ht="66.75" customHeight="1">
      <c r="A39" s="218">
        <v>12.0</v>
      </c>
      <c r="B39" s="218">
        <v>399.0</v>
      </c>
      <c r="C39" s="218" t="s">
        <v>1051</v>
      </c>
      <c r="D39" s="207" t="s">
        <v>1903</v>
      </c>
      <c r="E39" s="152" t="s">
        <v>1904</v>
      </c>
      <c r="F39" s="79" t="s">
        <v>1905</v>
      </c>
      <c r="G39" s="407"/>
      <c r="H39" s="218" t="s">
        <v>13</v>
      </c>
    </row>
    <row r="40" ht="36.75" customHeight="1">
      <c r="A40" s="218">
        <v>12.0</v>
      </c>
      <c r="B40" s="218">
        <v>399.0</v>
      </c>
      <c r="C40" s="218" t="s">
        <v>1051</v>
      </c>
      <c r="D40" s="207" t="s">
        <v>1903</v>
      </c>
      <c r="E40" s="152" t="s">
        <v>1906</v>
      </c>
      <c r="F40" s="79" t="s">
        <v>1907</v>
      </c>
      <c r="G40" s="407"/>
      <c r="H40" s="218" t="s">
        <v>13</v>
      </c>
    </row>
    <row r="41" ht="37.5" customHeight="1">
      <c r="A41" s="218">
        <v>12.0</v>
      </c>
      <c r="B41" s="218">
        <v>402.0</v>
      </c>
      <c r="C41" s="218" t="s">
        <v>1064</v>
      </c>
      <c r="D41" s="207" t="s">
        <v>1903</v>
      </c>
      <c r="E41" s="152" t="s">
        <v>1908</v>
      </c>
      <c r="F41" s="79" t="s">
        <v>1909</v>
      </c>
      <c r="G41" s="407"/>
      <c r="H41" s="218" t="s">
        <v>13</v>
      </c>
    </row>
    <row r="42">
      <c r="A42" s="218">
        <v>12.0</v>
      </c>
      <c r="B42" s="218">
        <v>405.0</v>
      </c>
      <c r="C42" s="218" t="s">
        <v>1064</v>
      </c>
      <c r="D42" s="207" t="s">
        <v>1903</v>
      </c>
      <c r="E42" s="152" t="s">
        <v>1910</v>
      </c>
      <c r="F42" s="79" t="s">
        <v>1911</v>
      </c>
      <c r="G42" s="407"/>
      <c r="H42" s="218" t="s">
        <v>47</v>
      </c>
    </row>
    <row r="43">
      <c r="A43" s="218">
        <v>12.0</v>
      </c>
      <c r="B43" s="403"/>
      <c r="C43" s="218" t="s">
        <v>1064</v>
      </c>
      <c r="D43" s="207" t="s">
        <v>1903</v>
      </c>
      <c r="E43" s="152" t="s">
        <v>1912</v>
      </c>
      <c r="F43" s="79" t="s">
        <v>1913</v>
      </c>
      <c r="G43" s="407"/>
      <c r="H43" s="218" t="s">
        <v>47</v>
      </c>
    </row>
    <row r="44" ht="46.5" customHeight="1">
      <c r="A44" s="218">
        <v>12.0</v>
      </c>
      <c r="B44" s="403"/>
      <c r="C44" s="218" t="s">
        <v>1064</v>
      </c>
      <c r="D44" s="207" t="s">
        <v>1903</v>
      </c>
      <c r="E44" s="152" t="s">
        <v>1914</v>
      </c>
      <c r="F44" s="79" t="s">
        <v>1915</v>
      </c>
      <c r="G44" s="407"/>
      <c r="H44" s="218" t="s">
        <v>13</v>
      </c>
    </row>
    <row r="45" ht="83.25" customHeight="1">
      <c r="A45" s="218">
        <v>12.0</v>
      </c>
      <c r="B45" s="218">
        <v>419.0</v>
      </c>
      <c r="C45" s="218" t="s">
        <v>1064</v>
      </c>
      <c r="D45" s="207" t="s">
        <v>1903</v>
      </c>
      <c r="E45" s="152" t="s">
        <v>1916</v>
      </c>
      <c r="F45" s="79" t="s">
        <v>1917</v>
      </c>
      <c r="G45" s="407"/>
      <c r="H45" s="218" t="s">
        <v>47</v>
      </c>
    </row>
    <row r="46">
      <c r="A46" s="218">
        <v>9.0</v>
      </c>
      <c r="B46" s="403"/>
      <c r="C46" s="218" t="s">
        <v>1064</v>
      </c>
      <c r="D46" s="207" t="s">
        <v>1918</v>
      </c>
      <c r="E46" s="152" t="s">
        <v>1702</v>
      </c>
      <c r="F46" s="79" t="s">
        <v>1919</v>
      </c>
      <c r="G46" s="407"/>
      <c r="H46" s="218" t="s">
        <v>13</v>
      </c>
    </row>
    <row r="47" ht="50.25" customHeight="1">
      <c r="A47" s="218">
        <v>9.0</v>
      </c>
      <c r="B47" s="218">
        <v>294.0</v>
      </c>
      <c r="C47" s="218" t="s">
        <v>1064</v>
      </c>
      <c r="D47" s="207" t="s">
        <v>1918</v>
      </c>
      <c r="E47" s="152" t="s">
        <v>1920</v>
      </c>
      <c r="F47" s="79" t="s">
        <v>1921</v>
      </c>
      <c r="G47" s="408" t="s">
        <v>1922</v>
      </c>
      <c r="H47" s="218" t="s">
        <v>13</v>
      </c>
    </row>
    <row r="48">
      <c r="A48" s="403"/>
      <c r="B48" s="403"/>
      <c r="C48" s="218" t="s">
        <v>1064</v>
      </c>
      <c r="D48" s="207" t="s">
        <v>1918</v>
      </c>
      <c r="E48" s="152" t="s">
        <v>1763</v>
      </c>
      <c r="F48" s="79" t="s">
        <v>1923</v>
      </c>
      <c r="G48" s="408" t="s">
        <v>1924</v>
      </c>
      <c r="H48" s="218" t="s">
        <v>13</v>
      </c>
    </row>
    <row r="49">
      <c r="A49" s="403"/>
      <c r="B49" s="403"/>
      <c r="C49" s="218" t="s">
        <v>1064</v>
      </c>
      <c r="D49" s="207" t="s">
        <v>1918</v>
      </c>
      <c r="E49" s="152" t="s">
        <v>1925</v>
      </c>
      <c r="F49" s="79" t="s">
        <v>1926</v>
      </c>
      <c r="G49" s="407"/>
      <c r="H49" s="218" t="s">
        <v>236</v>
      </c>
    </row>
    <row r="50" ht="38.25" customHeight="1">
      <c r="A50" s="403"/>
      <c r="B50" s="403"/>
      <c r="C50" s="218" t="s">
        <v>1064</v>
      </c>
      <c r="D50" s="207" t="s">
        <v>1918</v>
      </c>
      <c r="E50" s="152" t="s">
        <v>1927</v>
      </c>
      <c r="F50" s="79" t="s">
        <v>1928</v>
      </c>
      <c r="G50" s="407"/>
      <c r="H50" s="218" t="s">
        <v>13</v>
      </c>
    </row>
    <row r="51" ht="24.75" customHeight="1">
      <c r="A51" s="403"/>
      <c r="B51" s="403"/>
      <c r="C51" s="218" t="s">
        <v>1051</v>
      </c>
      <c r="D51" s="207" t="s">
        <v>92</v>
      </c>
      <c r="E51" s="152" t="s">
        <v>1929</v>
      </c>
      <c r="F51" s="79" t="s">
        <v>1930</v>
      </c>
      <c r="G51" s="407"/>
      <c r="H51" s="218" t="s">
        <v>47</v>
      </c>
    </row>
    <row r="52" ht="24.0" customHeight="1">
      <c r="A52" s="409"/>
      <c r="B52" s="409"/>
      <c r="C52" s="409"/>
      <c r="D52" s="410"/>
      <c r="E52" s="395" t="s">
        <v>1931</v>
      </c>
      <c r="F52" s="397"/>
      <c r="G52" s="411" t="s">
        <v>809</v>
      </c>
      <c r="H52" s="412" t="s">
        <v>236</v>
      </c>
    </row>
    <row r="53" ht="30.0" customHeight="1">
      <c r="A53" s="403"/>
      <c r="B53" s="403"/>
      <c r="C53" s="403"/>
      <c r="D53" s="207" t="s">
        <v>1932</v>
      </c>
      <c r="E53" s="152" t="s">
        <v>1933</v>
      </c>
      <c r="F53" s="79" t="s">
        <v>1934</v>
      </c>
      <c r="G53" s="408" t="s">
        <v>1935</v>
      </c>
      <c r="H53" s="218" t="s">
        <v>47</v>
      </c>
    </row>
    <row r="54">
      <c r="A54" s="403"/>
      <c r="B54" s="403"/>
      <c r="C54" s="403"/>
      <c r="D54" s="207" t="s">
        <v>1936</v>
      </c>
      <c r="E54" s="152" t="s">
        <v>1937</v>
      </c>
      <c r="F54" s="79" t="s">
        <v>1938</v>
      </c>
      <c r="G54" s="408" t="s">
        <v>1939</v>
      </c>
      <c r="H54" s="218" t="s">
        <v>13</v>
      </c>
    </row>
    <row r="55" ht="31.5" customHeight="1">
      <c r="A55" s="403"/>
      <c r="B55" s="403"/>
      <c r="C55" s="403"/>
      <c r="D55" s="207" t="s">
        <v>1932</v>
      </c>
      <c r="E55" s="152" t="s">
        <v>1940</v>
      </c>
      <c r="F55" s="79" t="s">
        <v>1941</v>
      </c>
      <c r="G55" s="408" t="s">
        <v>1942</v>
      </c>
      <c r="H55" s="218" t="s">
        <v>13</v>
      </c>
    </row>
    <row r="56">
      <c r="A56" s="403"/>
      <c r="B56" s="403"/>
      <c r="C56" s="403"/>
      <c r="D56" s="402"/>
      <c r="E56" s="348"/>
      <c r="F56" s="80"/>
      <c r="G56" s="407"/>
      <c r="H56" s="403"/>
    </row>
    <row r="57">
      <c r="A57" s="403"/>
      <c r="B57" s="403"/>
      <c r="C57" s="403"/>
      <c r="D57" s="402"/>
      <c r="E57" s="348"/>
      <c r="F57" s="80"/>
      <c r="G57" s="407"/>
      <c r="H57" s="403"/>
    </row>
  </sheetData>
  <conditionalFormatting sqref="A2:H57">
    <cfRule type="expression" dxfId="2" priority="1">
      <formula>$H$1:$H$57="Strong"</formula>
    </cfRule>
  </conditionalFormatting>
  <conditionalFormatting sqref="A2:H57">
    <cfRule type="expression" dxfId="0" priority="2">
      <formula>$H$1:$H$57="Unsure"</formula>
    </cfRule>
  </conditionalFormatting>
  <conditionalFormatting sqref="A2:H57">
    <cfRule type="expression" dxfId="1" priority="3">
      <formula>$H$1:$H$57="Weak"</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0"/>
    <col customWidth="1" min="2" max="2" width="6.86"/>
    <col customWidth="1" min="3" max="3" width="14.0"/>
    <col customWidth="1" min="4" max="4" width="16.43"/>
    <col customWidth="1" min="5" max="5" width="23.29"/>
    <col customWidth="1" min="6" max="6" width="75.29"/>
    <col customWidth="1" min="7" max="7" width="20.71"/>
    <col customWidth="1" min="8" max="8" width="17.86"/>
    <col customWidth="1" min="9" max="9" width="17.14"/>
  </cols>
  <sheetData>
    <row r="1">
      <c r="A1" s="413" t="s">
        <v>1943</v>
      </c>
      <c r="B1" s="413" t="s">
        <v>1944</v>
      </c>
      <c r="C1" s="413" t="s">
        <v>1043</v>
      </c>
      <c r="D1" s="413" t="s">
        <v>1</v>
      </c>
      <c r="E1" s="414" t="s">
        <v>1044</v>
      </c>
      <c r="F1" s="413" t="s">
        <v>1045</v>
      </c>
      <c r="G1" s="415" t="s">
        <v>1945</v>
      </c>
      <c r="H1" s="416" t="s">
        <v>955</v>
      </c>
      <c r="I1" s="417" t="s">
        <v>6</v>
      </c>
    </row>
    <row r="2" ht="81.0" customHeight="1">
      <c r="A2" s="418"/>
      <c r="B2" s="418"/>
      <c r="C2" s="419"/>
      <c r="D2" s="420" t="s">
        <v>907</v>
      </c>
      <c r="E2" s="421" t="s">
        <v>1946</v>
      </c>
      <c r="F2" s="85" t="s">
        <v>1947</v>
      </c>
      <c r="G2" s="422"/>
      <c r="H2" s="423" t="s">
        <v>1948</v>
      </c>
      <c r="I2" s="424" t="s">
        <v>47</v>
      </c>
    </row>
    <row r="3" ht="81.0" customHeight="1">
      <c r="A3" s="418"/>
      <c r="B3" s="418"/>
      <c r="C3" s="419"/>
      <c r="D3" s="420" t="s">
        <v>907</v>
      </c>
      <c r="E3" s="421" t="s">
        <v>1949</v>
      </c>
      <c r="F3" s="85" t="s">
        <v>1950</v>
      </c>
      <c r="G3" s="422"/>
      <c r="H3" s="423" t="s">
        <v>1948</v>
      </c>
      <c r="I3" s="424" t="s">
        <v>47</v>
      </c>
    </row>
    <row r="4" ht="79.5" customHeight="1">
      <c r="A4" s="418"/>
      <c r="B4" s="418"/>
      <c r="C4" s="419"/>
      <c r="D4" s="420"/>
      <c r="E4" s="421" t="s">
        <v>1951</v>
      </c>
      <c r="F4" s="85" t="s">
        <v>1952</v>
      </c>
      <c r="G4" s="422"/>
      <c r="H4" s="423"/>
      <c r="I4" s="424"/>
    </row>
    <row r="5" ht="242.25" customHeight="1">
      <c r="F5" s="85" t="str">
        <f>image("https://s11452.pcdn.co/wp-content/uploads/2012/08/rsz_cats_sm-1-2-e1415140791919.jpg")</f>
        <v/>
      </c>
      <c r="I5" s="424"/>
    </row>
    <row r="6" ht="55.5" customHeight="1">
      <c r="A6" s="420">
        <v>4.0</v>
      </c>
      <c r="B6" s="420">
        <v>110.0</v>
      </c>
      <c r="C6" s="85" t="s">
        <v>1064</v>
      </c>
      <c r="D6" s="420" t="s">
        <v>1953</v>
      </c>
      <c r="E6" s="425" t="s">
        <v>1954</v>
      </c>
      <c r="F6" s="85" t="s">
        <v>1955</v>
      </c>
      <c r="G6" s="422"/>
      <c r="H6" s="426"/>
      <c r="I6" s="424" t="s">
        <v>236</v>
      </c>
    </row>
    <row r="7">
      <c r="A7" s="420">
        <v>4.0</v>
      </c>
      <c r="B7" s="420">
        <v>108.0</v>
      </c>
      <c r="C7" s="85" t="s">
        <v>1064</v>
      </c>
      <c r="D7" s="420" t="s">
        <v>1956</v>
      </c>
      <c r="E7" s="425" t="s">
        <v>1957</v>
      </c>
      <c r="F7" s="85" t="s">
        <v>1958</v>
      </c>
      <c r="G7" s="422"/>
      <c r="H7" s="426"/>
      <c r="I7" s="424" t="s">
        <v>13</v>
      </c>
    </row>
    <row r="8">
      <c r="A8" s="420">
        <v>4.0</v>
      </c>
      <c r="B8" s="420">
        <v>108.0</v>
      </c>
      <c r="C8" s="85" t="s">
        <v>1064</v>
      </c>
      <c r="D8" s="420" t="s">
        <v>1956</v>
      </c>
      <c r="E8" s="425" t="s">
        <v>1959</v>
      </c>
      <c r="F8" s="85" t="s">
        <v>1960</v>
      </c>
      <c r="G8" s="422"/>
      <c r="H8" s="426"/>
      <c r="I8" s="424" t="s">
        <v>13</v>
      </c>
    </row>
    <row r="9">
      <c r="A9" s="420">
        <v>4.0</v>
      </c>
      <c r="B9" s="420">
        <v>108.0</v>
      </c>
      <c r="C9" s="85" t="s">
        <v>1064</v>
      </c>
      <c r="D9" s="420" t="s">
        <v>1956</v>
      </c>
      <c r="E9" s="425" t="s">
        <v>1961</v>
      </c>
      <c r="F9" s="85" t="s">
        <v>1962</v>
      </c>
      <c r="G9" s="422"/>
      <c r="H9" s="426"/>
      <c r="I9" s="424" t="s">
        <v>13</v>
      </c>
    </row>
    <row r="10">
      <c r="A10" s="420">
        <v>4.0</v>
      </c>
      <c r="B10" s="420">
        <v>108.0</v>
      </c>
      <c r="C10" s="85" t="s">
        <v>1064</v>
      </c>
      <c r="D10" s="420" t="s">
        <v>1956</v>
      </c>
      <c r="E10" s="425" t="s">
        <v>1963</v>
      </c>
      <c r="F10" s="85" t="s">
        <v>1964</v>
      </c>
      <c r="G10" s="422"/>
      <c r="H10" s="426"/>
      <c r="I10" s="424" t="s">
        <v>13</v>
      </c>
    </row>
    <row r="11">
      <c r="A11" s="420">
        <v>4.0</v>
      </c>
      <c r="B11" s="420">
        <v>108.0</v>
      </c>
      <c r="C11" s="85" t="s">
        <v>1064</v>
      </c>
      <c r="D11" s="420" t="s">
        <v>1956</v>
      </c>
      <c r="E11" s="425" t="s">
        <v>1965</v>
      </c>
      <c r="F11" s="85" t="s">
        <v>1966</v>
      </c>
      <c r="G11" s="427" t="s">
        <v>1967</v>
      </c>
      <c r="H11" s="426"/>
      <c r="I11" s="424" t="s">
        <v>47</v>
      </c>
    </row>
    <row r="12">
      <c r="A12" s="420">
        <v>4.0</v>
      </c>
      <c r="B12" s="420">
        <v>108.0</v>
      </c>
      <c r="C12" s="85" t="s">
        <v>1064</v>
      </c>
      <c r="D12" s="420" t="s">
        <v>1956</v>
      </c>
      <c r="E12" s="425" t="s">
        <v>1968</v>
      </c>
      <c r="F12" s="85" t="s">
        <v>1969</v>
      </c>
      <c r="G12" s="422" t="s">
        <v>1970</v>
      </c>
      <c r="H12" s="426"/>
      <c r="I12" s="424" t="s">
        <v>47</v>
      </c>
    </row>
    <row r="13" ht="62.25" customHeight="1">
      <c r="A13" s="420">
        <v>4.0</v>
      </c>
      <c r="B13" s="420">
        <v>109.0</v>
      </c>
      <c r="C13" s="85" t="s">
        <v>1064</v>
      </c>
      <c r="D13" s="420" t="s">
        <v>1956</v>
      </c>
      <c r="E13" s="425" t="s">
        <v>1971</v>
      </c>
      <c r="F13" s="85" t="s">
        <v>1972</v>
      </c>
      <c r="G13" s="428" t="s">
        <v>1973</v>
      </c>
      <c r="H13" s="423" t="s">
        <v>1974</v>
      </c>
      <c r="I13" s="424" t="s">
        <v>47</v>
      </c>
    </row>
    <row r="14">
      <c r="A14" s="420">
        <v>4.0</v>
      </c>
      <c r="B14" s="420">
        <v>109.0</v>
      </c>
      <c r="C14" s="85" t="s">
        <v>1064</v>
      </c>
      <c r="D14" s="420" t="s">
        <v>1956</v>
      </c>
      <c r="E14" s="425" t="s">
        <v>1975</v>
      </c>
      <c r="F14" s="85" t="s">
        <v>1976</v>
      </c>
      <c r="G14" s="428" t="s">
        <v>1973</v>
      </c>
      <c r="H14" s="423" t="s">
        <v>1974</v>
      </c>
      <c r="I14" s="424" t="s">
        <v>47</v>
      </c>
    </row>
    <row r="15" ht="58.5" customHeight="1">
      <c r="A15" s="420">
        <v>4.0</v>
      </c>
      <c r="B15" s="420">
        <v>111.0</v>
      </c>
      <c r="C15" s="85" t="s">
        <v>1064</v>
      </c>
      <c r="D15" s="420" t="s">
        <v>1977</v>
      </c>
      <c r="E15" s="425" t="s">
        <v>910</v>
      </c>
      <c r="F15" s="85" t="s">
        <v>1978</v>
      </c>
      <c r="G15" s="428" t="s">
        <v>1973</v>
      </c>
      <c r="H15" s="426"/>
      <c r="I15" s="424" t="s">
        <v>236</v>
      </c>
    </row>
    <row r="16">
      <c r="A16" s="420">
        <v>4.0</v>
      </c>
      <c r="B16" s="420">
        <v>111.0</v>
      </c>
      <c r="C16" s="85" t="s">
        <v>1064</v>
      </c>
      <c r="D16" s="420" t="s">
        <v>1979</v>
      </c>
      <c r="E16" s="425" t="s">
        <v>1980</v>
      </c>
      <c r="F16" s="85" t="s">
        <v>1981</v>
      </c>
      <c r="G16" s="422" t="s">
        <v>1982</v>
      </c>
      <c r="H16" s="423" t="s">
        <v>1983</v>
      </c>
      <c r="I16" s="424" t="s">
        <v>236</v>
      </c>
    </row>
    <row r="17" ht="30.75" customHeight="1">
      <c r="A17" s="420">
        <v>4.0</v>
      </c>
      <c r="B17" s="420">
        <v>111.0</v>
      </c>
      <c r="C17" s="85" t="s">
        <v>1064</v>
      </c>
      <c r="D17" s="420" t="s">
        <v>1956</v>
      </c>
      <c r="E17" s="425" t="s">
        <v>1984</v>
      </c>
      <c r="F17" s="85" t="s">
        <v>1985</v>
      </c>
      <c r="G17" s="428" t="s">
        <v>1986</v>
      </c>
      <c r="H17" s="423" t="s">
        <v>1987</v>
      </c>
      <c r="I17" s="424" t="s">
        <v>47</v>
      </c>
    </row>
    <row r="18" ht="61.5" customHeight="1">
      <c r="A18" s="420">
        <v>4.0</v>
      </c>
      <c r="B18" s="420">
        <v>112.0</v>
      </c>
      <c r="C18" s="85" t="s">
        <v>1046</v>
      </c>
      <c r="D18" s="420" t="s">
        <v>1988</v>
      </c>
      <c r="E18" s="425" t="s">
        <v>1989</v>
      </c>
      <c r="F18" s="85" t="s">
        <v>1990</v>
      </c>
      <c r="G18" s="428" t="s">
        <v>1991</v>
      </c>
      <c r="H18" s="423" t="s">
        <v>1992</v>
      </c>
      <c r="I18" s="424" t="s">
        <v>47</v>
      </c>
    </row>
    <row r="19" ht="63.0" customHeight="1">
      <c r="A19" s="420">
        <v>4.0</v>
      </c>
      <c r="B19" s="420">
        <v>112.0</v>
      </c>
      <c r="C19" s="85" t="s">
        <v>1046</v>
      </c>
      <c r="D19" s="420" t="s">
        <v>1988</v>
      </c>
      <c r="E19" s="425" t="s">
        <v>1993</v>
      </c>
      <c r="F19" s="85" t="s">
        <v>1994</v>
      </c>
      <c r="G19" s="428" t="s">
        <v>1995</v>
      </c>
      <c r="H19" s="423" t="s">
        <v>1996</v>
      </c>
      <c r="I19" s="424" t="s">
        <v>47</v>
      </c>
    </row>
    <row r="20">
      <c r="A20" s="420">
        <v>4.0</v>
      </c>
      <c r="B20" s="420">
        <v>112.0</v>
      </c>
      <c r="C20" s="85" t="s">
        <v>1046</v>
      </c>
      <c r="D20" s="420" t="s">
        <v>1988</v>
      </c>
      <c r="E20" s="425" t="s">
        <v>1997</v>
      </c>
      <c r="F20" s="85" t="s">
        <v>1998</v>
      </c>
      <c r="G20" s="428" t="s">
        <v>1999</v>
      </c>
      <c r="H20" s="423" t="s">
        <v>2000</v>
      </c>
      <c r="I20" s="424" t="s">
        <v>13</v>
      </c>
    </row>
    <row r="21">
      <c r="A21" s="420">
        <v>4.0</v>
      </c>
      <c r="B21" s="420">
        <v>112.0</v>
      </c>
      <c r="C21" s="85" t="s">
        <v>1046</v>
      </c>
      <c r="D21" s="420" t="s">
        <v>1988</v>
      </c>
      <c r="E21" s="429" t="s">
        <v>2001</v>
      </c>
      <c r="F21" s="85" t="s">
        <v>2002</v>
      </c>
      <c r="G21" s="428" t="s">
        <v>2003</v>
      </c>
      <c r="H21" s="423"/>
      <c r="I21" s="424" t="s">
        <v>13</v>
      </c>
    </row>
    <row r="22">
      <c r="A22" s="420">
        <v>4.0</v>
      </c>
      <c r="B22" s="420">
        <v>112.0</v>
      </c>
      <c r="C22" s="85" t="s">
        <v>1046</v>
      </c>
      <c r="D22" s="420" t="s">
        <v>1988</v>
      </c>
      <c r="E22" s="429" t="s">
        <v>2004</v>
      </c>
      <c r="F22" s="85" t="s">
        <v>2005</v>
      </c>
      <c r="G22" s="428" t="s">
        <v>2006</v>
      </c>
      <c r="H22" s="423"/>
      <c r="I22" s="424" t="s">
        <v>13</v>
      </c>
    </row>
    <row r="23">
      <c r="A23" s="420">
        <v>4.0</v>
      </c>
      <c r="B23" s="420">
        <v>112.0</v>
      </c>
      <c r="C23" s="85" t="s">
        <v>1046</v>
      </c>
      <c r="D23" s="420" t="s">
        <v>1988</v>
      </c>
      <c r="E23" s="425" t="s">
        <v>2007</v>
      </c>
      <c r="F23" s="85" t="s">
        <v>2008</v>
      </c>
      <c r="G23" s="428" t="s">
        <v>2009</v>
      </c>
      <c r="H23" s="423"/>
      <c r="I23" s="424" t="s">
        <v>13</v>
      </c>
    </row>
    <row r="24">
      <c r="A24" s="420">
        <v>4.0</v>
      </c>
      <c r="B24" s="420">
        <v>112.0</v>
      </c>
      <c r="C24" s="85" t="s">
        <v>1046</v>
      </c>
      <c r="D24" s="420" t="s">
        <v>1988</v>
      </c>
      <c r="E24" s="425" t="s">
        <v>2010</v>
      </c>
      <c r="F24" s="85" t="s">
        <v>2011</v>
      </c>
      <c r="G24" s="428" t="s">
        <v>2012</v>
      </c>
      <c r="H24" s="423"/>
      <c r="I24" s="424" t="s">
        <v>13</v>
      </c>
    </row>
    <row r="25">
      <c r="A25" s="420">
        <v>4.0</v>
      </c>
      <c r="B25" s="420">
        <v>113.0</v>
      </c>
      <c r="C25" s="85" t="s">
        <v>1046</v>
      </c>
      <c r="D25" s="420" t="s">
        <v>1988</v>
      </c>
      <c r="E25" s="425" t="s">
        <v>2013</v>
      </c>
      <c r="F25" s="85" t="s">
        <v>2014</v>
      </c>
      <c r="G25" s="428" t="s">
        <v>2015</v>
      </c>
      <c r="H25" s="423"/>
      <c r="I25" s="424" t="s">
        <v>236</v>
      </c>
    </row>
    <row r="26">
      <c r="A26" s="420">
        <v>4.0</v>
      </c>
      <c r="B26" s="420">
        <v>115.0</v>
      </c>
      <c r="C26" s="85" t="s">
        <v>1046</v>
      </c>
      <c r="D26" s="420" t="s">
        <v>2016</v>
      </c>
      <c r="E26" s="425" t="s">
        <v>2016</v>
      </c>
      <c r="F26" s="85" t="s">
        <v>2017</v>
      </c>
      <c r="G26" s="430"/>
      <c r="H26" s="423"/>
      <c r="I26" s="424" t="s">
        <v>13</v>
      </c>
    </row>
    <row r="27" ht="51.0" customHeight="1">
      <c r="A27" s="420">
        <v>4.0</v>
      </c>
      <c r="B27" s="420">
        <v>116.0</v>
      </c>
      <c r="C27" s="85" t="s">
        <v>1046</v>
      </c>
      <c r="D27" s="420" t="s">
        <v>2016</v>
      </c>
      <c r="E27" s="425" t="s">
        <v>2018</v>
      </c>
      <c r="F27" s="85" t="s">
        <v>2019</v>
      </c>
      <c r="G27" s="428" t="s">
        <v>2020</v>
      </c>
      <c r="H27" s="423"/>
      <c r="I27" s="424" t="s">
        <v>13</v>
      </c>
    </row>
    <row r="28" ht="45.75" customHeight="1">
      <c r="A28" s="420">
        <v>4.0</v>
      </c>
      <c r="B28" s="420">
        <v>117.0</v>
      </c>
      <c r="C28" s="85" t="s">
        <v>1046</v>
      </c>
      <c r="D28" s="420" t="s">
        <v>2016</v>
      </c>
      <c r="E28" s="425" t="s">
        <v>2021</v>
      </c>
      <c r="F28" s="85" t="s">
        <v>2022</v>
      </c>
      <c r="G28" s="430"/>
      <c r="H28" s="423"/>
      <c r="I28" s="424" t="s">
        <v>47</v>
      </c>
    </row>
    <row r="29" ht="37.5" customHeight="1">
      <c r="A29" s="420">
        <v>4.0</v>
      </c>
      <c r="B29" s="420">
        <v>119.0</v>
      </c>
      <c r="C29" s="85" t="s">
        <v>1064</v>
      </c>
      <c r="D29" s="420" t="s">
        <v>2023</v>
      </c>
      <c r="E29" s="425" t="s">
        <v>2024</v>
      </c>
      <c r="F29" s="85" t="s">
        <v>2025</v>
      </c>
      <c r="G29" s="428" t="s">
        <v>2026</v>
      </c>
      <c r="H29" s="423" t="s">
        <v>2027</v>
      </c>
      <c r="I29" s="424" t="s">
        <v>13</v>
      </c>
    </row>
    <row r="30" ht="37.5" customHeight="1">
      <c r="A30" s="420">
        <v>4.0</v>
      </c>
      <c r="B30" s="420">
        <v>119.0</v>
      </c>
      <c r="C30" s="85" t="s">
        <v>1064</v>
      </c>
      <c r="D30" s="420" t="s">
        <v>2023</v>
      </c>
      <c r="E30" s="425" t="s">
        <v>2028</v>
      </c>
      <c r="F30" s="85" t="s">
        <v>2029</v>
      </c>
      <c r="G30" s="428" t="s">
        <v>2030</v>
      </c>
      <c r="H30" s="423" t="s">
        <v>2031</v>
      </c>
      <c r="I30" s="424" t="s">
        <v>13</v>
      </c>
    </row>
    <row r="31" ht="37.5" customHeight="1">
      <c r="A31" s="420">
        <v>4.0</v>
      </c>
      <c r="B31" s="420">
        <v>119.0</v>
      </c>
      <c r="C31" s="85" t="s">
        <v>1064</v>
      </c>
      <c r="D31" s="420" t="s">
        <v>2023</v>
      </c>
      <c r="E31" s="425" t="s">
        <v>2032</v>
      </c>
      <c r="F31" s="85" t="s">
        <v>2033</v>
      </c>
      <c r="G31" s="431" t="s">
        <v>2034</v>
      </c>
      <c r="H31" s="423" t="s">
        <v>2035</v>
      </c>
      <c r="I31" s="424" t="s">
        <v>13</v>
      </c>
    </row>
    <row r="32">
      <c r="A32" s="420">
        <v>4.0</v>
      </c>
      <c r="B32" s="420">
        <v>121.0</v>
      </c>
      <c r="C32" s="85" t="s">
        <v>1064</v>
      </c>
      <c r="D32" s="420" t="s">
        <v>2036</v>
      </c>
      <c r="E32" s="425" t="s">
        <v>2037</v>
      </c>
      <c r="F32" s="85" t="s">
        <v>2038</v>
      </c>
      <c r="G32" s="432"/>
      <c r="H32" s="423" t="s">
        <v>2039</v>
      </c>
      <c r="I32" s="424" t="s">
        <v>13</v>
      </c>
    </row>
    <row r="33" ht="18.0" customHeight="1">
      <c r="A33" s="420">
        <v>4.0</v>
      </c>
      <c r="B33" s="420">
        <v>121.0</v>
      </c>
      <c r="C33" s="85" t="s">
        <v>1064</v>
      </c>
      <c r="D33" s="420" t="s">
        <v>2036</v>
      </c>
      <c r="E33" s="425" t="s">
        <v>2040</v>
      </c>
      <c r="F33" s="85" t="s">
        <v>2041</v>
      </c>
      <c r="G33" s="432"/>
      <c r="H33" s="423"/>
      <c r="I33" s="424" t="s">
        <v>13</v>
      </c>
    </row>
    <row r="34">
      <c r="A34" s="420">
        <v>4.0</v>
      </c>
      <c r="B34" s="420">
        <v>121.0</v>
      </c>
      <c r="C34" s="85" t="s">
        <v>1064</v>
      </c>
      <c r="D34" s="420" t="s">
        <v>2040</v>
      </c>
      <c r="E34" s="425" t="s">
        <v>2042</v>
      </c>
      <c r="F34" s="85" t="s">
        <v>2043</v>
      </c>
      <c r="G34" s="431" t="s">
        <v>2044</v>
      </c>
      <c r="H34" s="423" t="s">
        <v>2040</v>
      </c>
      <c r="I34" s="424" t="s">
        <v>47</v>
      </c>
    </row>
    <row r="35">
      <c r="A35" s="420">
        <v>4.0</v>
      </c>
      <c r="B35" s="420">
        <v>121.0</v>
      </c>
      <c r="C35" s="85" t="s">
        <v>1064</v>
      </c>
      <c r="D35" s="420" t="s">
        <v>2040</v>
      </c>
      <c r="E35" s="425" t="s">
        <v>2045</v>
      </c>
      <c r="F35" s="85" t="s">
        <v>2046</v>
      </c>
      <c r="G35" s="431" t="s">
        <v>2044</v>
      </c>
      <c r="H35" s="423" t="s">
        <v>2040</v>
      </c>
      <c r="I35" s="424" t="s">
        <v>236</v>
      </c>
    </row>
    <row r="36">
      <c r="A36" s="420">
        <v>4.0</v>
      </c>
      <c r="B36" s="420">
        <v>122.0</v>
      </c>
      <c r="C36" s="85" t="s">
        <v>1064</v>
      </c>
      <c r="D36" s="420" t="s">
        <v>2036</v>
      </c>
      <c r="E36" s="425" t="s">
        <v>2047</v>
      </c>
      <c r="F36" s="85" t="s">
        <v>2048</v>
      </c>
      <c r="G36" s="432"/>
      <c r="H36" s="423"/>
      <c r="I36" s="424" t="s">
        <v>13</v>
      </c>
    </row>
    <row r="37" ht="64.5" customHeight="1">
      <c r="A37" s="420"/>
      <c r="B37" s="420"/>
      <c r="C37" s="85"/>
      <c r="D37" s="420"/>
      <c r="E37" s="425" t="s">
        <v>2049</v>
      </c>
      <c r="F37" s="85" t="s">
        <v>2050</v>
      </c>
      <c r="G37" s="432"/>
      <c r="H37" s="423" t="s">
        <v>2051</v>
      </c>
      <c r="I37" s="424" t="s">
        <v>47</v>
      </c>
    </row>
    <row r="38" ht="49.5" customHeight="1">
      <c r="A38" s="418"/>
      <c r="B38" s="418"/>
      <c r="C38" s="85" t="s">
        <v>1051</v>
      </c>
      <c r="D38" s="420" t="s">
        <v>802</v>
      </c>
      <c r="E38" s="425" t="s">
        <v>2052</v>
      </c>
      <c r="F38" s="85" t="s">
        <v>2053</v>
      </c>
      <c r="G38" s="433"/>
      <c r="H38" s="423" t="s">
        <v>2054</v>
      </c>
      <c r="I38" s="424" t="s">
        <v>236</v>
      </c>
    </row>
    <row r="39" ht="49.5" customHeight="1">
      <c r="A39" s="418"/>
      <c r="B39" s="420"/>
      <c r="C39" s="85" t="s">
        <v>1051</v>
      </c>
      <c r="D39" s="420" t="s">
        <v>802</v>
      </c>
      <c r="E39" s="425" t="s">
        <v>2055</v>
      </c>
      <c r="F39" s="85" t="s">
        <v>2056</v>
      </c>
      <c r="G39" s="433"/>
      <c r="H39" s="423" t="s">
        <v>2054</v>
      </c>
      <c r="I39" s="424" t="s">
        <v>236</v>
      </c>
    </row>
    <row r="40" ht="49.5" customHeight="1">
      <c r="A40" s="418"/>
      <c r="B40" s="420"/>
      <c r="C40" s="85" t="s">
        <v>1051</v>
      </c>
      <c r="D40" s="420" t="s">
        <v>802</v>
      </c>
      <c r="E40" s="425" t="s">
        <v>2057</v>
      </c>
      <c r="F40" s="85" t="s">
        <v>2058</v>
      </c>
      <c r="G40" s="433"/>
      <c r="H40" s="423" t="s">
        <v>2054</v>
      </c>
      <c r="I40" s="424" t="s">
        <v>236</v>
      </c>
    </row>
    <row r="41" ht="26.25" customHeight="1">
      <c r="A41" s="418"/>
      <c r="B41" s="420"/>
      <c r="C41" s="85"/>
      <c r="D41" s="418"/>
      <c r="E41" s="425" t="s">
        <v>2059</v>
      </c>
      <c r="F41" s="85" t="s">
        <v>2060</v>
      </c>
      <c r="G41" s="433"/>
      <c r="H41" s="426"/>
      <c r="I41" s="424" t="s">
        <v>47</v>
      </c>
    </row>
    <row r="42">
      <c r="A42" s="418"/>
      <c r="B42" s="420"/>
      <c r="C42" s="85"/>
      <c r="D42" s="418"/>
      <c r="E42" s="425" t="s">
        <v>2061</v>
      </c>
      <c r="F42" s="85" t="s">
        <v>2062</v>
      </c>
      <c r="G42" s="433"/>
      <c r="H42" s="426"/>
      <c r="I42" s="424" t="s">
        <v>47</v>
      </c>
    </row>
    <row r="43" ht="45.0" customHeight="1">
      <c r="A43" s="418"/>
      <c r="B43" s="420"/>
      <c r="C43" s="85"/>
      <c r="D43" s="418"/>
      <c r="E43" s="425" t="s">
        <v>2063</v>
      </c>
      <c r="F43" s="85" t="s">
        <v>2064</v>
      </c>
      <c r="G43" s="433"/>
      <c r="H43" s="426"/>
      <c r="I43" s="424" t="s">
        <v>13</v>
      </c>
    </row>
    <row r="44">
      <c r="A44" s="418"/>
      <c r="B44" s="420"/>
      <c r="C44" s="85"/>
      <c r="D44" s="418"/>
      <c r="E44" s="425" t="s">
        <v>2065</v>
      </c>
      <c r="F44" s="85" t="s">
        <v>2066</v>
      </c>
      <c r="G44" s="433"/>
      <c r="H44" s="426"/>
      <c r="I44" s="424" t="s">
        <v>13</v>
      </c>
    </row>
    <row r="45" ht="33.75" customHeight="1">
      <c r="A45" s="418"/>
      <c r="B45" s="420"/>
      <c r="C45" s="419"/>
      <c r="D45" s="418"/>
      <c r="E45" s="434" t="s">
        <v>2067</v>
      </c>
      <c r="F45" s="85" t="s">
        <v>2068</v>
      </c>
      <c r="G45" s="433"/>
      <c r="H45" s="426"/>
      <c r="I45" s="424" t="s">
        <v>13</v>
      </c>
    </row>
    <row r="46" ht="33.75" customHeight="1">
      <c r="A46" s="418"/>
      <c r="B46" s="420"/>
      <c r="C46" s="419"/>
      <c r="D46" s="418"/>
      <c r="E46" s="435" t="s">
        <v>2069</v>
      </c>
      <c r="F46" s="85" t="s">
        <v>2070</v>
      </c>
      <c r="G46" s="433"/>
      <c r="H46" s="426"/>
      <c r="I46" s="424" t="s">
        <v>13</v>
      </c>
    </row>
    <row r="47" ht="66.75" customHeight="1">
      <c r="A47" s="418"/>
      <c r="B47" s="420"/>
      <c r="C47" s="419"/>
      <c r="D47" s="418"/>
      <c r="E47" s="436" t="s">
        <v>2071</v>
      </c>
      <c r="F47" s="85" t="s">
        <v>2072</v>
      </c>
      <c r="G47" s="433"/>
      <c r="H47" s="426"/>
      <c r="I47" s="424" t="s">
        <v>13</v>
      </c>
    </row>
    <row r="48">
      <c r="A48" s="418"/>
      <c r="B48" s="420"/>
      <c r="C48" s="419"/>
      <c r="D48" s="418"/>
      <c r="E48" s="425" t="s">
        <v>2073</v>
      </c>
      <c r="F48" s="85" t="s">
        <v>2074</v>
      </c>
      <c r="G48" s="433"/>
      <c r="H48" s="426"/>
      <c r="I48" s="424" t="s">
        <v>47</v>
      </c>
    </row>
    <row r="49">
      <c r="A49" s="418"/>
      <c r="B49" s="420"/>
      <c r="C49" s="85"/>
      <c r="D49" s="418"/>
      <c r="E49" s="425" t="s">
        <v>2075</v>
      </c>
      <c r="F49" s="85" t="s">
        <v>2076</v>
      </c>
      <c r="G49" s="433"/>
      <c r="H49" s="426"/>
      <c r="I49" s="424" t="s">
        <v>47</v>
      </c>
    </row>
    <row r="50">
      <c r="A50" s="418"/>
      <c r="B50" s="420"/>
      <c r="C50" s="85"/>
      <c r="D50" s="418"/>
      <c r="E50" s="425" t="s">
        <v>2077</v>
      </c>
      <c r="F50" s="85" t="s">
        <v>2078</v>
      </c>
      <c r="G50" s="422" t="s">
        <v>2079</v>
      </c>
      <c r="H50" s="426"/>
      <c r="I50" s="424" t="s">
        <v>13</v>
      </c>
    </row>
    <row r="51">
      <c r="A51" s="418"/>
      <c r="B51" s="420"/>
      <c r="C51" s="419"/>
      <c r="D51" s="418"/>
      <c r="E51" s="425" t="s">
        <v>2080</v>
      </c>
      <c r="F51" s="85" t="s">
        <v>2081</v>
      </c>
      <c r="G51" s="433"/>
      <c r="H51" s="426"/>
      <c r="I51" s="424" t="s">
        <v>13</v>
      </c>
    </row>
    <row r="52">
      <c r="A52" s="418"/>
      <c r="B52" s="420"/>
      <c r="C52" s="85"/>
      <c r="D52" s="418"/>
      <c r="E52" s="425" t="s">
        <v>2082</v>
      </c>
      <c r="F52" s="85" t="s">
        <v>2083</v>
      </c>
      <c r="G52" s="433"/>
      <c r="H52" s="426"/>
      <c r="I52" s="424" t="s">
        <v>13</v>
      </c>
    </row>
    <row r="53">
      <c r="A53" s="418"/>
      <c r="B53" s="418"/>
      <c r="C53" s="419"/>
      <c r="D53" s="418"/>
      <c r="E53" s="425" t="s">
        <v>2084</v>
      </c>
      <c r="F53" s="85" t="s">
        <v>2085</v>
      </c>
      <c r="G53" s="433"/>
      <c r="H53" s="426"/>
      <c r="I53" s="424" t="s">
        <v>13</v>
      </c>
    </row>
    <row r="54">
      <c r="A54" s="418"/>
      <c r="B54" s="418"/>
      <c r="C54" s="419"/>
      <c r="D54" s="418"/>
      <c r="E54" s="425" t="s">
        <v>2086</v>
      </c>
      <c r="F54" s="85" t="s">
        <v>2087</v>
      </c>
      <c r="G54" s="433"/>
      <c r="H54" s="426"/>
      <c r="I54" s="424" t="s">
        <v>47</v>
      </c>
    </row>
    <row r="55">
      <c r="A55" s="418"/>
      <c r="B55" s="418"/>
      <c r="C55" s="419"/>
      <c r="D55" s="418"/>
      <c r="E55" s="425" t="s">
        <v>2088</v>
      </c>
      <c r="F55" s="85" t="s">
        <v>2089</v>
      </c>
      <c r="G55" s="433"/>
      <c r="H55" s="426"/>
      <c r="I55" s="424" t="s">
        <v>47</v>
      </c>
    </row>
    <row r="56">
      <c r="A56" s="418"/>
      <c r="B56" s="418"/>
      <c r="C56" s="419"/>
      <c r="D56" s="418"/>
      <c r="E56" s="425" t="s">
        <v>2090</v>
      </c>
      <c r="F56" s="85" t="s">
        <v>2091</v>
      </c>
      <c r="G56" s="433"/>
      <c r="H56" s="426"/>
      <c r="I56" s="424" t="s">
        <v>13</v>
      </c>
    </row>
    <row r="57">
      <c r="A57" s="418"/>
      <c r="B57" s="418"/>
      <c r="C57" s="419"/>
      <c r="D57" s="418"/>
      <c r="E57" s="425" t="s">
        <v>2092</v>
      </c>
      <c r="F57" s="85" t="s">
        <v>2093</v>
      </c>
      <c r="G57" s="433"/>
      <c r="H57" s="426"/>
      <c r="I57" s="424" t="s">
        <v>13</v>
      </c>
    </row>
    <row r="58" ht="95.25" customHeight="1">
      <c r="A58" s="420">
        <v>11.0</v>
      </c>
      <c r="B58" s="420">
        <v>249.0</v>
      </c>
      <c r="C58" s="85" t="s">
        <v>1046</v>
      </c>
      <c r="D58" s="420" t="s">
        <v>388</v>
      </c>
      <c r="E58" s="437" t="s">
        <v>388</v>
      </c>
      <c r="F58" s="85" t="s">
        <v>2094</v>
      </c>
      <c r="G58" s="422"/>
      <c r="H58" s="426"/>
      <c r="I58" s="424" t="s">
        <v>13</v>
      </c>
    </row>
    <row r="59" ht="77.25" customHeight="1">
      <c r="A59" s="420">
        <v>11.0</v>
      </c>
      <c r="B59" s="420">
        <v>249.0</v>
      </c>
      <c r="C59" s="85" t="s">
        <v>1046</v>
      </c>
      <c r="D59" s="420" t="s">
        <v>2095</v>
      </c>
      <c r="E59" s="437" t="s">
        <v>2096</v>
      </c>
      <c r="F59" s="85" t="s">
        <v>2097</v>
      </c>
      <c r="G59" s="422" t="s">
        <v>2098</v>
      </c>
      <c r="H59" s="423" t="s">
        <v>2099</v>
      </c>
      <c r="I59" s="424" t="s">
        <v>47</v>
      </c>
    </row>
    <row r="60">
      <c r="A60" s="420">
        <v>11.0</v>
      </c>
      <c r="B60" s="420">
        <v>250.0</v>
      </c>
      <c r="C60" s="85" t="s">
        <v>1046</v>
      </c>
      <c r="D60" s="420" t="s">
        <v>2095</v>
      </c>
      <c r="E60" s="437" t="s">
        <v>2100</v>
      </c>
      <c r="F60" s="85" t="s">
        <v>2101</v>
      </c>
      <c r="G60" s="433"/>
      <c r="H60" s="423" t="s">
        <v>2102</v>
      </c>
      <c r="I60" s="424" t="s">
        <v>47</v>
      </c>
    </row>
    <row r="61">
      <c r="A61" s="420">
        <v>11.0</v>
      </c>
      <c r="B61" s="420">
        <v>250.0</v>
      </c>
      <c r="C61" s="85" t="s">
        <v>1046</v>
      </c>
      <c r="D61" s="420" t="s">
        <v>2095</v>
      </c>
      <c r="E61" s="437" t="s">
        <v>2103</v>
      </c>
      <c r="F61" s="85" t="s">
        <v>2104</v>
      </c>
      <c r="G61" s="433"/>
      <c r="H61" s="426"/>
      <c r="I61" s="424" t="s">
        <v>236</v>
      </c>
    </row>
    <row r="62" ht="224.25" customHeight="1">
      <c r="A62" s="420">
        <v>11.0</v>
      </c>
      <c r="B62" s="420">
        <v>250.0</v>
      </c>
      <c r="C62" s="85" t="s">
        <v>1046</v>
      </c>
      <c r="D62" s="420" t="s">
        <v>2095</v>
      </c>
      <c r="E62" s="437" t="s">
        <v>2105</v>
      </c>
      <c r="F62" s="85" t="s">
        <v>2106</v>
      </c>
      <c r="G62" s="433"/>
      <c r="H62" s="426"/>
      <c r="I62" s="424" t="s">
        <v>236</v>
      </c>
    </row>
    <row r="63" ht="148.5" customHeight="1">
      <c r="A63" s="420">
        <v>11.0</v>
      </c>
      <c r="B63" s="420">
        <v>252.0</v>
      </c>
      <c r="C63" s="85" t="s">
        <v>1046</v>
      </c>
      <c r="D63" s="420" t="s">
        <v>2107</v>
      </c>
      <c r="E63" s="437" t="s">
        <v>413</v>
      </c>
      <c r="F63" s="85" t="s">
        <v>2108</v>
      </c>
      <c r="G63" s="433"/>
      <c r="H63" s="423" t="s">
        <v>2109</v>
      </c>
      <c r="I63" s="424" t="s">
        <v>47</v>
      </c>
    </row>
    <row r="64">
      <c r="A64" s="420">
        <v>11.0</v>
      </c>
      <c r="B64" s="420">
        <v>253.0</v>
      </c>
      <c r="C64" s="85" t="s">
        <v>1046</v>
      </c>
      <c r="D64" s="420" t="s">
        <v>2107</v>
      </c>
      <c r="E64" s="437" t="s">
        <v>2110</v>
      </c>
      <c r="F64" s="85" t="s">
        <v>2111</v>
      </c>
      <c r="G64" s="433"/>
      <c r="H64" s="423" t="s">
        <v>2112</v>
      </c>
      <c r="I64" s="424" t="s">
        <v>13</v>
      </c>
    </row>
    <row r="65">
      <c r="A65" s="420">
        <v>11.0</v>
      </c>
      <c r="B65" s="420">
        <v>253.0</v>
      </c>
      <c r="C65" s="85" t="s">
        <v>1046</v>
      </c>
      <c r="D65" s="420" t="s">
        <v>2113</v>
      </c>
      <c r="E65" s="437" t="s">
        <v>2114</v>
      </c>
      <c r="F65" s="85" t="s">
        <v>2115</v>
      </c>
      <c r="G65" s="422" t="s">
        <v>2116</v>
      </c>
      <c r="H65" s="426"/>
      <c r="I65" s="424" t="s">
        <v>13</v>
      </c>
    </row>
    <row r="66">
      <c r="A66" s="420">
        <v>11.0</v>
      </c>
      <c r="B66" s="420">
        <v>254.0</v>
      </c>
      <c r="C66" s="85" t="s">
        <v>1046</v>
      </c>
      <c r="D66" s="420" t="s">
        <v>2113</v>
      </c>
      <c r="E66" s="437" t="s">
        <v>2117</v>
      </c>
      <c r="F66" s="85" t="s">
        <v>2118</v>
      </c>
      <c r="G66" s="433"/>
      <c r="H66" s="426"/>
      <c r="I66" s="424" t="s">
        <v>47</v>
      </c>
    </row>
    <row r="67">
      <c r="A67" s="420">
        <v>11.0</v>
      </c>
      <c r="B67" s="420">
        <v>254.0</v>
      </c>
      <c r="C67" s="85" t="s">
        <v>1046</v>
      </c>
      <c r="D67" s="420" t="s">
        <v>2113</v>
      </c>
      <c r="E67" s="437" t="s">
        <v>2119</v>
      </c>
      <c r="F67" s="85" t="s">
        <v>2120</v>
      </c>
      <c r="G67" s="433"/>
      <c r="H67" s="423" t="s">
        <v>2121</v>
      </c>
      <c r="I67" s="424" t="s">
        <v>13</v>
      </c>
    </row>
    <row r="68">
      <c r="A68" s="420">
        <v>11.0</v>
      </c>
      <c r="B68" s="420">
        <v>254.0</v>
      </c>
      <c r="C68" s="85" t="s">
        <v>1046</v>
      </c>
      <c r="D68" s="420" t="s">
        <v>2113</v>
      </c>
      <c r="E68" s="437" t="s">
        <v>2122</v>
      </c>
      <c r="F68" s="85" t="s">
        <v>2123</v>
      </c>
      <c r="G68" s="433"/>
      <c r="H68" s="423" t="s">
        <v>2124</v>
      </c>
      <c r="I68" s="424" t="s">
        <v>13</v>
      </c>
    </row>
    <row r="69">
      <c r="A69" s="420">
        <v>11.0</v>
      </c>
      <c r="B69" s="420">
        <v>255.0</v>
      </c>
      <c r="C69" s="85" t="s">
        <v>1046</v>
      </c>
      <c r="D69" s="420" t="s">
        <v>2113</v>
      </c>
      <c r="E69" s="437" t="s">
        <v>2125</v>
      </c>
      <c r="F69" s="85" t="s">
        <v>2126</v>
      </c>
      <c r="G69" s="433"/>
      <c r="H69" s="426"/>
      <c r="I69" s="424" t="s">
        <v>13</v>
      </c>
    </row>
    <row r="70">
      <c r="A70" s="420">
        <v>11.0</v>
      </c>
      <c r="B70" s="420">
        <v>255.0</v>
      </c>
      <c r="C70" s="85" t="s">
        <v>1046</v>
      </c>
      <c r="D70" s="420" t="s">
        <v>2113</v>
      </c>
      <c r="E70" s="437" t="s">
        <v>2127</v>
      </c>
      <c r="F70" s="85" t="s">
        <v>2128</v>
      </c>
      <c r="G70" s="433"/>
      <c r="H70" s="426"/>
      <c r="I70" s="424" t="s">
        <v>13</v>
      </c>
    </row>
    <row r="71">
      <c r="A71" s="420">
        <v>11.0</v>
      </c>
      <c r="B71" s="420">
        <v>256.0</v>
      </c>
      <c r="C71" s="85" t="s">
        <v>1046</v>
      </c>
      <c r="D71" s="420" t="s">
        <v>2113</v>
      </c>
      <c r="E71" s="437" t="s">
        <v>2129</v>
      </c>
      <c r="F71" s="85" t="s">
        <v>2130</v>
      </c>
      <c r="G71" s="433"/>
      <c r="H71" s="426"/>
      <c r="I71" s="424" t="s">
        <v>13</v>
      </c>
    </row>
    <row r="72" ht="115.5" customHeight="1">
      <c r="A72" s="420">
        <v>11.0</v>
      </c>
      <c r="B72" s="420">
        <v>256.0</v>
      </c>
      <c r="C72" s="85" t="s">
        <v>1046</v>
      </c>
      <c r="D72" s="420" t="s">
        <v>2113</v>
      </c>
      <c r="E72" s="437" t="s">
        <v>2131</v>
      </c>
      <c r="F72" s="85" t="s">
        <v>2132</v>
      </c>
      <c r="G72" s="433"/>
      <c r="H72" s="426"/>
      <c r="I72" s="424" t="s">
        <v>47</v>
      </c>
    </row>
    <row r="73">
      <c r="A73" s="420"/>
      <c r="B73" s="418"/>
      <c r="C73" s="85"/>
      <c r="D73" s="418"/>
      <c r="E73" s="437"/>
      <c r="F73" s="85"/>
      <c r="G73" s="433"/>
      <c r="H73" s="426"/>
      <c r="I73" s="424"/>
    </row>
    <row r="74">
      <c r="A74" s="420"/>
      <c r="B74" s="418"/>
      <c r="C74" s="85"/>
      <c r="D74" s="418"/>
      <c r="E74" s="437"/>
      <c r="F74" s="85"/>
      <c r="G74" s="433"/>
      <c r="H74" s="426"/>
      <c r="I74" s="424"/>
    </row>
    <row r="75">
      <c r="A75" s="420"/>
      <c r="B75" s="418"/>
      <c r="C75" s="85"/>
      <c r="D75" s="418"/>
      <c r="E75" s="437"/>
      <c r="F75" s="85"/>
      <c r="G75" s="433"/>
      <c r="H75" s="426"/>
      <c r="I75" s="424"/>
    </row>
    <row r="76">
      <c r="A76" s="420"/>
      <c r="B76" s="418"/>
      <c r="C76" s="85"/>
      <c r="D76" s="418"/>
      <c r="E76" s="437"/>
      <c r="F76" s="85"/>
      <c r="G76" s="433"/>
      <c r="H76" s="426"/>
      <c r="I76" s="424"/>
    </row>
    <row r="77">
      <c r="A77" s="420"/>
      <c r="B77" s="418"/>
      <c r="C77" s="85"/>
      <c r="D77" s="418"/>
      <c r="E77" s="437"/>
      <c r="F77" s="85"/>
      <c r="G77" s="433"/>
      <c r="H77" s="426"/>
      <c r="I77" s="424"/>
    </row>
    <row r="78">
      <c r="A78" s="420"/>
      <c r="B78" s="418"/>
      <c r="C78" s="85"/>
      <c r="D78" s="418"/>
      <c r="E78" s="437"/>
      <c r="F78" s="85"/>
      <c r="G78" s="433"/>
      <c r="H78" s="426"/>
      <c r="I78" s="424"/>
    </row>
    <row r="79">
      <c r="A79" s="420"/>
      <c r="B79" s="418"/>
      <c r="C79" s="85"/>
      <c r="D79" s="418"/>
      <c r="E79" s="437"/>
      <c r="F79" s="85"/>
      <c r="G79" s="433"/>
      <c r="H79" s="426"/>
      <c r="I79" s="424"/>
    </row>
    <row r="80">
      <c r="A80" s="420"/>
      <c r="B80" s="418"/>
      <c r="C80" s="85"/>
      <c r="D80" s="418"/>
      <c r="E80" s="437"/>
      <c r="F80" s="85"/>
      <c r="G80" s="433"/>
      <c r="H80" s="426"/>
      <c r="I80" s="424"/>
    </row>
    <row r="81">
      <c r="A81" s="420"/>
      <c r="B81" s="418"/>
      <c r="C81" s="85"/>
      <c r="D81" s="418"/>
      <c r="E81" s="437"/>
      <c r="F81" s="85"/>
      <c r="G81" s="433"/>
      <c r="H81" s="426"/>
      <c r="I81" s="424"/>
    </row>
    <row r="82">
      <c r="A82" s="420"/>
      <c r="B82" s="418"/>
      <c r="C82" s="85"/>
      <c r="D82" s="418"/>
      <c r="E82" s="437"/>
      <c r="F82" s="85"/>
      <c r="G82" s="433"/>
      <c r="H82" s="426"/>
      <c r="I82" s="424"/>
    </row>
    <row r="83">
      <c r="A83" s="420"/>
      <c r="B83" s="418"/>
      <c r="C83" s="85"/>
      <c r="D83" s="418"/>
      <c r="E83" s="437"/>
      <c r="F83" s="85"/>
      <c r="G83" s="433"/>
      <c r="H83" s="426"/>
      <c r="I83" s="424"/>
    </row>
    <row r="84">
      <c r="A84" s="420"/>
      <c r="B84" s="418"/>
      <c r="C84" s="85"/>
      <c r="D84" s="418"/>
      <c r="E84" s="437"/>
      <c r="F84" s="85"/>
      <c r="G84" s="433"/>
      <c r="H84" s="426"/>
      <c r="I84" s="424"/>
    </row>
    <row r="85">
      <c r="A85" s="420"/>
      <c r="B85" s="418"/>
      <c r="C85" s="85"/>
      <c r="D85" s="418"/>
      <c r="E85" s="437"/>
      <c r="F85" s="85"/>
      <c r="G85" s="433"/>
      <c r="H85" s="426"/>
      <c r="I85" s="424"/>
    </row>
    <row r="86">
      <c r="A86" s="420"/>
      <c r="B86" s="418"/>
      <c r="C86" s="85"/>
      <c r="D86" s="418"/>
      <c r="E86" s="437"/>
      <c r="F86" s="85"/>
      <c r="G86" s="433"/>
      <c r="H86" s="426"/>
      <c r="I86" s="424"/>
    </row>
    <row r="87">
      <c r="A87" s="420"/>
      <c r="B87" s="418"/>
      <c r="C87" s="85"/>
      <c r="D87" s="418"/>
      <c r="E87" s="437"/>
      <c r="F87" s="85"/>
      <c r="G87" s="433"/>
      <c r="H87" s="426"/>
      <c r="I87" s="424"/>
    </row>
    <row r="88">
      <c r="A88" s="420"/>
      <c r="B88" s="418"/>
      <c r="C88" s="85"/>
      <c r="D88" s="418"/>
      <c r="E88" s="437"/>
      <c r="F88" s="85"/>
      <c r="G88" s="433"/>
      <c r="H88" s="426"/>
      <c r="I88" s="424"/>
    </row>
    <row r="89">
      <c r="A89" s="420"/>
      <c r="B89" s="418"/>
      <c r="C89" s="85"/>
      <c r="D89" s="418"/>
      <c r="E89" s="437"/>
      <c r="F89" s="85"/>
      <c r="G89" s="433"/>
      <c r="H89" s="426"/>
      <c r="I89" s="424"/>
    </row>
    <row r="90">
      <c r="A90" s="420"/>
      <c r="B90" s="418"/>
      <c r="C90" s="85"/>
      <c r="D90" s="418"/>
      <c r="E90" s="437"/>
      <c r="F90" s="85"/>
      <c r="G90" s="433"/>
      <c r="H90" s="426"/>
      <c r="I90" s="424"/>
    </row>
    <row r="91">
      <c r="A91" s="420"/>
      <c r="B91" s="418"/>
      <c r="C91" s="85"/>
      <c r="D91" s="418"/>
      <c r="E91" s="437"/>
      <c r="F91" s="85"/>
      <c r="G91" s="433"/>
      <c r="H91" s="426"/>
      <c r="I91" s="424"/>
    </row>
    <row r="92">
      <c r="A92" s="420"/>
      <c r="B92" s="418"/>
      <c r="C92" s="85"/>
      <c r="D92" s="418"/>
      <c r="E92" s="437"/>
      <c r="F92" s="85"/>
      <c r="G92" s="433"/>
      <c r="H92" s="426"/>
      <c r="I92" s="424"/>
    </row>
    <row r="93">
      <c r="A93" s="420"/>
      <c r="B93" s="418"/>
      <c r="C93" s="85"/>
      <c r="D93" s="418"/>
      <c r="E93" s="437"/>
      <c r="F93" s="85"/>
      <c r="G93" s="433"/>
      <c r="H93" s="426"/>
      <c r="I93" s="424"/>
    </row>
    <row r="94">
      <c r="A94" s="420"/>
      <c r="B94" s="418"/>
      <c r="C94" s="85"/>
      <c r="D94" s="418"/>
      <c r="E94" s="437"/>
      <c r="F94" s="85"/>
      <c r="G94" s="433"/>
      <c r="H94" s="426"/>
      <c r="I94" s="424"/>
    </row>
    <row r="95">
      <c r="A95" s="420"/>
      <c r="B95" s="418"/>
      <c r="C95" s="85"/>
      <c r="D95" s="418"/>
      <c r="E95" s="437"/>
      <c r="F95" s="85"/>
      <c r="G95" s="433"/>
      <c r="H95" s="426"/>
      <c r="I95" s="424"/>
    </row>
    <row r="96" ht="27.0" customHeight="1">
      <c r="A96" s="438" t="s">
        <v>119</v>
      </c>
      <c r="B96" s="113"/>
      <c r="C96" s="113"/>
      <c r="D96" s="113"/>
      <c r="E96" s="113"/>
      <c r="F96" s="113"/>
      <c r="G96" s="113"/>
      <c r="H96" s="113"/>
      <c r="I96" s="439"/>
    </row>
    <row r="97">
      <c r="A97" s="420">
        <v>1.0</v>
      </c>
      <c r="B97" s="420">
        <v>16.0</v>
      </c>
      <c r="C97" s="85" t="s">
        <v>1064</v>
      </c>
      <c r="D97" s="420" t="s">
        <v>2133</v>
      </c>
      <c r="E97" s="437" t="s">
        <v>2134</v>
      </c>
      <c r="F97" s="85" t="s">
        <v>2135</v>
      </c>
      <c r="G97" s="433"/>
      <c r="H97" s="426"/>
      <c r="I97" s="424" t="s">
        <v>13</v>
      </c>
    </row>
    <row r="98">
      <c r="A98" s="420">
        <v>1.0</v>
      </c>
      <c r="B98" s="420">
        <v>16.0</v>
      </c>
      <c r="C98" s="85" t="s">
        <v>1064</v>
      </c>
      <c r="D98" s="420" t="s">
        <v>2133</v>
      </c>
      <c r="E98" s="421" t="s">
        <v>2136</v>
      </c>
      <c r="F98" s="85" t="s">
        <v>2137</v>
      </c>
      <c r="G98" s="433"/>
      <c r="H98" s="426"/>
      <c r="I98" s="424" t="s">
        <v>13</v>
      </c>
    </row>
    <row r="99">
      <c r="A99" s="420">
        <v>1.0</v>
      </c>
      <c r="B99" s="418"/>
      <c r="C99" s="85" t="s">
        <v>1064</v>
      </c>
      <c r="D99" s="420" t="s">
        <v>2133</v>
      </c>
      <c r="E99" s="421" t="s">
        <v>2138</v>
      </c>
      <c r="F99" s="85" t="s">
        <v>2139</v>
      </c>
      <c r="G99" s="422" t="s">
        <v>2140</v>
      </c>
      <c r="H99" s="426"/>
      <c r="I99" s="424" t="s">
        <v>47</v>
      </c>
    </row>
    <row r="100">
      <c r="A100" s="420">
        <v>1.0</v>
      </c>
      <c r="B100" s="418"/>
      <c r="C100" s="85" t="s">
        <v>1064</v>
      </c>
      <c r="D100" s="420" t="s">
        <v>2133</v>
      </c>
      <c r="E100" s="421" t="s">
        <v>2141</v>
      </c>
      <c r="F100" s="420" t="s">
        <v>2142</v>
      </c>
      <c r="G100" s="433"/>
      <c r="H100" s="426"/>
      <c r="I100" s="424" t="s">
        <v>236</v>
      </c>
    </row>
    <row r="101">
      <c r="A101" s="420">
        <v>1.0</v>
      </c>
      <c r="B101" s="418"/>
      <c r="C101" s="85" t="s">
        <v>1064</v>
      </c>
      <c r="D101" s="420" t="s">
        <v>2133</v>
      </c>
      <c r="E101" s="421" t="s">
        <v>2143</v>
      </c>
      <c r="F101" s="85" t="s">
        <v>2144</v>
      </c>
      <c r="G101" s="433"/>
      <c r="H101" s="426"/>
      <c r="I101" s="424" t="s">
        <v>236</v>
      </c>
    </row>
    <row r="102">
      <c r="A102" s="418"/>
      <c r="B102" s="418"/>
      <c r="C102" s="85" t="s">
        <v>1064</v>
      </c>
      <c r="D102" s="418"/>
      <c r="E102" s="425" t="s">
        <v>2145</v>
      </c>
      <c r="F102" s="85" t="s">
        <v>2146</v>
      </c>
      <c r="G102" s="422" t="s">
        <v>2147</v>
      </c>
      <c r="H102" s="423" t="s">
        <v>2148</v>
      </c>
      <c r="I102" s="424" t="s">
        <v>47</v>
      </c>
    </row>
    <row r="103">
      <c r="A103" s="418"/>
      <c r="B103" s="418"/>
      <c r="C103" s="420" t="s">
        <v>1064</v>
      </c>
      <c r="D103" s="418"/>
      <c r="E103" s="421" t="s">
        <v>2149</v>
      </c>
      <c r="F103" s="440" t="s">
        <v>2150</v>
      </c>
      <c r="G103" s="441" t="s">
        <v>2151</v>
      </c>
      <c r="H103" s="423" t="s">
        <v>2152</v>
      </c>
      <c r="I103" s="442" t="s">
        <v>47</v>
      </c>
    </row>
    <row r="104">
      <c r="A104" s="420">
        <v>3.0</v>
      </c>
      <c r="B104" s="420">
        <v>79.0</v>
      </c>
      <c r="C104" s="420" t="s">
        <v>1051</v>
      </c>
      <c r="D104" s="420" t="s">
        <v>2153</v>
      </c>
      <c r="E104" s="437" t="s">
        <v>2154</v>
      </c>
      <c r="F104" s="440" t="s">
        <v>2155</v>
      </c>
      <c r="G104" s="441"/>
      <c r="H104" s="423"/>
      <c r="I104" s="442" t="s">
        <v>13</v>
      </c>
    </row>
    <row r="105">
      <c r="A105" s="420">
        <v>3.0</v>
      </c>
      <c r="B105" s="420">
        <v>81.0</v>
      </c>
      <c r="C105" s="420" t="s">
        <v>1051</v>
      </c>
      <c r="D105" s="420" t="s">
        <v>2156</v>
      </c>
      <c r="E105" s="437" t="s">
        <v>2157</v>
      </c>
      <c r="F105" s="440" t="s">
        <v>2158</v>
      </c>
      <c r="G105" s="441"/>
      <c r="H105" s="423" t="s">
        <v>2159</v>
      </c>
      <c r="I105" s="442" t="s">
        <v>47</v>
      </c>
    </row>
    <row r="106">
      <c r="A106" s="420">
        <v>3.0</v>
      </c>
      <c r="B106" s="420">
        <v>81.0</v>
      </c>
      <c r="C106" s="420" t="s">
        <v>1051</v>
      </c>
      <c r="D106" s="420" t="s">
        <v>2160</v>
      </c>
      <c r="E106" s="437" t="s">
        <v>2161</v>
      </c>
      <c r="F106" s="440" t="s">
        <v>2162</v>
      </c>
      <c r="G106" s="441"/>
      <c r="H106" s="423"/>
      <c r="I106" s="442" t="s">
        <v>13</v>
      </c>
    </row>
    <row r="107">
      <c r="A107" s="420">
        <v>3.0</v>
      </c>
      <c r="B107" s="420">
        <v>81.0</v>
      </c>
      <c r="C107" s="420" t="s">
        <v>1051</v>
      </c>
      <c r="D107" s="420" t="s">
        <v>2160</v>
      </c>
      <c r="E107" s="437" t="s">
        <v>2163</v>
      </c>
      <c r="F107" s="440" t="s">
        <v>2164</v>
      </c>
      <c r="G107" s="441"/>
      <c r="H107" s="423" t="s">
        <v>2165</v>
      </c>
      <c r="I107" s="442" t="s">
        <v>13</v>
      </c>
    </row>
    <row r="108">
      <c r="A108" s="420">
        <v>3.0</v>
      </c>
      <c r="B108" s="420">
        <v>84.0</v>
      </c>
      <c r="C108" s="420" t="s">
        <v>1051</v>
      </c>
      <c r="D108" s="420" t="s">
        <v>2166</v>
      </c>
      <c r="E108" s="437" t="s">
        <v>2166</v>
      </c>
      <c r="F108" s="440" t="s">
        <v>2167</v>
      </c>
      <c r="G108" s="441"/>
      <c r="H108" s="423"/>
      <c r="I108" s="442" t="s">
        <v>47</v>
      </c>
    </row>
    <row r="109" ht="63.75" customHeight="1">
      <c r="F109" s="443" t="str">
        <f>image("http://leah4sci.com/wp-content/uploads/2015/04/Formal-Charge-Formula-and-Shortcut.jpg")</f>
        <v/>
      </c>
      <c r="I109" s="442" t="s">
        <v>47</v>
      </c>
    </row>
    <row r="110" ht="62.25" customHeight="1">
      <c r="A110" s="420">
        <v>3.0</v>
      </c>
      <c r="B110" s="420">
        <v>87.0</v>
      </c>
      <c r="C110" s="420" t="s">
        <v>1051</v>
      </c>
      <c r="D110" s="420" t="s">
        <v>2168</v>
      </c>
      <c r="E110" s="437" t="s">
        <v>2169</v>
      </c>
      <c r="F110" s="444" t="s">
        <v>2170</v>
      </c>
      <c r="G110" s="441"/>
      <c r="H110" s="423"/>
      <c r="I110" s="442" t="s">
        <v>13</v>
      </c>
    </row>
    <row r="111" ht="270.0" customHeight="1">
      <c r="F111" s="443" t="str">
        <f>image("http://schoolbag.info/chemistry/mcat_1/mcat_1.files/image064.jpg")</f>
        <v/>
      </c>
      <c r="I111" s="442" t="s">
        <v>13</v>
      </c>
    </row>
    <row r="112" ht="49.5" customHeight="1">
      <c r="A112" s="420">
        <v>3.0</v>
      </c>
      <c r="B112" s="420">
        <v>89.0</v>
      </c>
      <c r="C112" s="420" t="s">
        <v>1051</v>
      </c>
      <c r="D112" s="420" t="s">
        <v>2168</v>
      </c>
      <c r="E112" s="445" t="s">
        <v>2171</v>
      </c>
      <c r="F112" s="444" t="s">
        <v>2172</v>
      </c>
      <c r="G112" s="441" t="s">
        <v>2173</v>
      </c>
      <c r="H112" s="423"/>
      <c r="I112" s="442" t="s">
        <v>13</v>
      </c>
    </row>
    <row r="113" ht="49.5" customHeight="1">
      <c r="A113" s="420">
        <v>3.0</v>
      </c>
      <c r="B113" s="420">
        <v>89.0</v>
      </c>
      <c r="C113" s="420" t="s">
        <v>1051</v>
      </c>
      <c r="D113" s="420" t="s">
        <v>2168</v>
      </c>
      <c r="E113" s="445" t="s">
        <v>2174</v>
      </c>
      <c r="F113" s="444" t="s">
        <v>2175</v>
      </c>
      <c r="G113" s="441" t="s">
        <v>2176</v>
      </c>
      <c r="H113" s="423"/>
      <c r="I113" s="442" t="s">
        <v>13</v>
      </c>
    </row>
    <row r="114" ht="28.5" customHeight="1">
      <c r="A114" s="420">
        <v>3.0</v>
      </c>
      <c r="B114" s="420">
        <v>92.0</v>
      </c>
      <c r="C114" s="420" t="s">
        <v>1051</v>
      </c>
      <c r="D114" s="420" t="s">
        <v>2177</v>
      </c>
      <c r="E114" s="445" t="s">
        <v>2178</v>
      </c>
      <c r="F114" s="444" t="s">
        <v>2179</v>
      </c>
      <c r="G114" s="441"/>
      <c r="H114" s="423"/>
      <c r="I114" s="442" t="s">
        <v>47</v>
      </c>
    </row>
    <row r="115" ht="28.5" customHeight="1">
      <c r="A115" s="420">
        <v>3.0</v>
      </c>
      <c r="B115" s="420">
        <v>92.0</v>
      </c>
      <c r="C115" s="420" t="s">
        <v>1051</v>
      </c>
      <c r="D115" s="420" t="s">
        <v>2177</v>
      </c>
      <c r="E115" s="445" t="s">
        <v>2180</v>
      </c>
      <c r="F115" s="444" t="s">
        <v>2181</v>
      </c>
      <c r="G115" s="441"/>
      <c r="H115" s="423"/>
      <c r="I115" s="442" t="s">
        <v>47</v>
      </c>
    </row>
    <row r="116" ht="28.5" customHeight="1">
      <c r="A116" s="420">
        <v>3.0</v>
      </c>
      <c r="B116" s="420">
        <v>92.0</v>
      </c>
      <c r="C116" s="420" t="s">
        <v>1051</v>
      </c>
      <c r="D116" s="420" t="s">
        <v>2177</v>
      </c>
      <c r="E116" s="445" t="s">
        <v>2182</v>
      </c>
      <c r="F116" s="444" t="s">
        <v>2183</v>
      </c>
      <c r="G116" s="441" t="str">
        <f>image("http://perso.numericable.fr/vincent.hedberg/bonding/pi_sigma.jpg")</f>
        <v/>
      </c>
      <c r="I116" s="442" t="s">
        <v>13</v>
      </c>
    </row>
    <row r="117" ht="28.5" customHeight="1">
      <c r="A117" s="420">
        <v>3.0</v>
      </c>
      <c r="B117" s="420">
        <v>92.0</v>
      </c>
      <c r="C117" s="420" t="s">
        <v>1051</v>
      </c>
      <c r="D117" s="420" t="s">
        <v>2177</v>
      </c>
      <c r="E117" s="445" t="s">
        <v>2184</v>
      </c>
      <c r="F117" s="444" t="s">
        <v>2185</v>
      </c>
      <c r="I117" s="442" t="s">
        <v>13</v>
      </c>
    </row>
    <row r="118" ht="50.25" customHeight="1">
      <c r="A118" s="420">
        <v>7.0</v>
      </c>
      <c r="B118" s="420">
        <v>212.0</v>
      </c>
      <c r="C118" s="420" t="s">
        <v>1055</v>
      </c>
      <c r="D118" s="420" t="s">
        <v>2186</v>
      </c>
      <c r="E118" s="445" t="s">
        <v>2187</v>
      </c>
      <c r="F118" s="444" t="s">
        <v>2188</v>
      </c>
      <c r="G118" s="441"/>
      <c r="H118" s="441"/>
      <c r="I118" s="442" t="s">
        <v>47</v>
      </c>
    </row>
    <row r="119" ht="21.0" customHeight="1">
      <c r="A119" s="420">
        <v>7.0</v>
      </c>
      <c r="B119" s="420">
        <v>212.0</v>
      </c>
      <c r="C119" s="420" t="s">
        <v>1055</v>
      </c>
      <c r="D119" s="420" t="s">
        <v>2186</v>
      </c>
      <c r="E119" s="445" t="s">
        <v>2189</v>
      </c>
      <c r="F119" s="444" t="s">
        <v>2190</v>
      </c>
      <c r="G119" s="441"/>
      <c r="H119" s="441"/>
      <c r="I119" s="442" t="s">
        <v>47</v>
      </c>
    </row>
    <row r="120" ht="28.5" customHeight="1">
      <c r="A120" s="420">
        <v>8.0</v>
      </c>
      <c r="B120" s="420">
        <v>252.0</v>
      </c>
      <c r="C120" s="420" t="s">
        <v>1051</v>
      </c>
      <c r="D120" s="420" t="s">
        <v>2191</v>
      </c>
      <c r="E120" s="445" t="s">
        <v>2192</v>
      </c>
      <c r="F120" s="444" t="s">
        <v>2193</v>
      </c>
      <c r="G120" s="441"/>
      <c r="H120" s="441"/>
      <c r="I120" s="442" t="s">
        <v>13</v>
      </c>
    </row>
    <row r="121" ht="28.5" customHeight="1">
      <c r="A121" s="420">
        <v>8.0</v>
      </c>
      <c r="B121" s="420">
        <v>254.0</v>
      </c>
      <c r="C121" s="420" t="s">
        <v>1051</v>
      </c>
      <c r="D121" s="420" t="s">
        <v>2191</v>
      </c>
      <c r="E121" s="445" t="s">
        <v>2194</v>
      </c>
      <c r="F121" s="444" t="s">
        <v>2195</v>
      </c>
      <c r="G121" s="441"/>
      <c r="H121" s="441"/>
      <c r="I121" s="442" t="s">
        <v>13</v>
      </c>
    </row>
    <row r="122" ht="28.5" customHeight="1">
      <c r="A122" s="420">
        <v>8.0</v>
      </c>
      <c r="B122" s="420">
        <v>261.0</v>
      </c>
      <c r="C122" s="420" t="s">
        <v>1051</v>
      </c>
      <c r="D122" s="420" t="s">
        <v>2196</v>
      </c>
      <c r="E122" s="445" t="s">
        <v>2197</v>
      </c>
      <c r="F122" s="444" t="s">
        <v>2198</v>
      </c>
      <c r="G122" s="441"/>
      <c r="H122" s="441"/>
      <c r="I122" s="442" t="s">
        <v>13</v>
      </c>
    </row>
    <row r="123" ht="28.5" customHeight="1">
      <c r="A123" s="420">
        <v>8.0</v>
      </c>
      <c r="B123" s="420">
        <v>261.0</v>
      </c>
      <c r="C123" s="420" t="s">
        <v>1051</v>
      </c>
      <c r="D123" s="420" t="s">
        <v>2196</v>
      </c>
      <c r="E123" s="445" t="s">
        <v>2199</v>
      </c>
      <c r="F123" s="444" t="s">
        <v>2200</v>
      </c>
      <c r="G123" s="441"/>
      <c r="H123" s="441"/>
      <c r="I123" s="442" t="s">
        <v>13</v>
      </c>
    </row>
    <row r="124" ht="28.5" customHeight="1">
      <c r="A124" s="420">
        <v>8.0</v>
      </c>
      <c r="B124" s="420">
        <v>261.0</v>
      </c>
      <c r="C124" s="420" t="s">
        <v>1051</v>
      </c>
      <c r="D124" s="420" t="s">
        <v>255</v>
      </c>
      <c r="E124" s="445" t="s">
        <v>2201</v>
      </c>
      <c r="F124" s="444" t="s">
        <v>2202</v>
      </c>
      <c r="G124" s="441"/>
      <c r="H124" s="441"/>
      <c r="I124" s="442" t="s">
        <v>13</v>
      </c>
    </row>
    <row r="125" ht="28.5" customHeight="1">
      <c r="A125" s="420">
        <v>8.0</v>
      </c>
      <c r="B125" s="420">
        <v>261.0</v>
      </c>
      <c r="C125" s="420" t="s">
        <v>1051</v>
      </c>
      <c r="D125" s="420" t="s">
        <v>255</v>
      </c>
      <c r="E125" s="445" t="s">
        <v>255</v>
      </c>
      <c r="F125" s="444" t="s">
        <v>2203</v>
      </c>
      <c r="G125" s="441"/>
      <c r="H125" s="441" t="s">
        <v>2204</v>
      </c>
      <c r="I125" s="442" t="s">
        <v>47</v>
      </c>
    </row>
    <row r="126" ht="28.5" customHeight="1">
      <c r="A126" s="420">
        <v>8.0</v>
      </c>
      <c r="B126" s="420">
        <v>264.0</v>
      </c>
      <c r="C126" s="420" t="s">
        <v>1064</v>
      </c>
      <c r="D126" s="420" t="s">
        <v>259</v>
      </c>
      <c r="E126" s="445" t="s">
        <v>2205</v>
      </c>
      <c r="F126" s="444" t="s">
        <v>2206</v>
      </c>
      <c r="G126" s="441"/>
      <c r="H126" s="441"/>
      <c r="I126" s="442" t="s">
        <v>47</v>
      </c>
    </row>
    <row r="127" ht="112.5" customHeight="1">
      <c r="A127" s="420">
        <v>8.0</v>
      </c>
      <c r="B127" s="420">
        <v>266.0</v>
      </c>
      <c r="C127" s="420" t="s">
        <v>1064</v>
      </c>
      <c r="D127" s="420" t="s">
        <v>259</v>
      </c>
      <c r="E127" s="445" t="s">
        <v>2207</v>
      </c>
      <c r="F127" s="444" t="s">
        <v>2208</v>
      </c>
      <c r="G127" s="446" t="str">
        <f>image("http://www.entropy-book.com/wp-content/uploads/2013/10/Fig.-3-graph-hot-cold-correct.jpg",2)</f>
        <v/>
      </c>
      <c r="I127" s="442" t="s">
        <v>13</v>
      </c>
    </row>
    <row r="128" ht="28.5" customHeight="1">
      <c r="A128" s="420">
        <v>8.0</v>
      </c>
      <c r="B128" s="420">
        <v>266.0</v>
      </c>
      <c r="C128" s="420" t="s">
        <v>1064</v>
      </c>
      <c r="D128" s="420" t="s">
        <v>2209</v>
      </c>
      <c r="E128" s="445" t="s">
        <v>2210</v>
      </c>
      <c r="F128" s="444" t="s">
        <v>2211</v>
      </c>
      <c r="G128" s="441" t="s">
        <v>2212</v>
      </c>
      <c r="H128" s="441" t="s">
        <v>2213</v>
      </c>
      <c r="I128" s="442" t="s">
        <v>13</v>
      </c>
    </row>
    <row r="129" ht="28.5" customHeight="1">
      <c r="A129" s="420">
        <v>8.0</v>
      </c>
      <c r="B129" s="420">
        <v>270.0</v>
      </c>
      <c r="C129" s="420" t="s">
        <v>1046</v>
      </c>
      <c r="D129" s="420" t="s">
        <v>2214</v>
      </c>
      <c r="E129" s="445" t="s">
        <v>2215</v>
      </c>
      <c r="F129" s="444" t="s">
        <v>2216</v>
      </c>
      <c r="G129" s="441"/>
      <c r="H129" s="441"/>
      <c r="I129" s="442" t="s">
        <v>47</v>
      </c>
    </row>
    <row r="130" ht="28.5" customHeight="1">
      <c r="A130" s="420">
        <v>8.0</v>
      </c>
      <c r="B130" s="420">
        <v>271.0</v>
      </c>
      <c r="C130" s="420" t="s">
        <v>1046</v>
      </c>
      <c r="D130" s="420" t="s">
        <v>2214</v>
      </c>
      <c r="E130" s="445" t="s">
        <v>2217</v>
      </c>
      <c r="F130" s="444" t="s">
        <v>2218</v>
      </c>
      <c r="G130" s="441" t="str">
        <f>image("http://hyperphysics.phy-astr.gsu.edu/hbase/Kinetic/imgkin/waals.gif")</f>
        <v/>
      </c>
      <c r="I130" s="442" t="s">
        <v>13</v>
      </c>
    </row>
    <row r="131" ht="28.5" customHeight="1">
      <c r="A131" s="420">
        <v>9.0</v>
      </c>
      <c r="B131" s="420">
        <v>292.0</v>
      </c>
      <c r="C131" s="420" t="s">
        <v>1051</v>
      </c>
      <c r="D131" s="420" t="s">
        <v>2219</v>
      </c>
      <c r="E131" s="445" t="s">
        <v>2220</v>
      </c>
      <c r="F131" s="444" t="s">
        <v>2221</v>
      </c>
      <c r="G131" s="441"/>
      <c r="H131" s="441"/>
      <c r="I131" s="442" t="s">
        <v>47</v>
      </c>
    </row>
    <row r="132" ht="28.5" customHeight="1">
      <c r="A132" s="420">
        <v>9.0</v>
      </c>
      <c r="B132" s="420">
        <v>295.0</v>
      </c>
      <c r="C132" s="420" t="s">
        <v>1051</v>
      </c>
      <c r="D132" s="420" t="s">
        <v>2222</v>
      </c>
      <c r="E132" s="445" t="s">
        <v>2223</v>
      </c>
      <c r="F132" s="444" t="s">
        <v>2224</v>
      </c>
      <c r="G132" s="441"/>
      <c r="H132" s="441" t="s">
        <v>2225</v>
      </c>
      <c r="I132" s="442" t="s">
        <v>47</v>
      </c>
    </row>
    <row r="133" ht="28.5" customHeight="1">
      <c r="A133" s="420">
        <v>10.0</v>
      </c>
      <c r="B133" s="420">
        <v>350.0</v>
      </c>
      <c r="C133" s="420" t="s">
        <v>1051</v>
      </c>
      <c r="D133" s="420" t="s">
        <v>2226</v>
      </c>
      <c r="E133" s="445" t="s">
        <v>2227</v>
      </c>
      <c r="F133" s="444" t="s">
        <v>2228</v>
      </c>
      <c r="G133" s="441"/>
      <c r="H133" s="441"/>
      <c r="I133" s="442" t="s">
        <v>13</v>
      </c>
    </row>
    <row r="134" ht="28.5" customHeight="1">
      <c r="A134" s="420">
        <v>10.0</v>
      </c>
      <c r="B134" s="420">
        <v>351.0</v>
      </c>
      <c r="C134" s="420" t="s">
        <v>1051</v>
      </c>
      <c r="D134" s="420" t="s">
        <v>2226</v>
      </c>
      <c r="E134" s="445" t="s">
        <v>2229</v>
      </c>
      <c r="F134" s="444" t="s">
        <v>2230</v>
      </c>
      <c r="G134" s="441" t="s">
        <v>2231</v>
      </c>
      <c r="H134" s="441"/>
      <c r="I134" s="442" t="s">
        <v>47</v>
      </c>
    </row>
    <row r="135" ht="28.5" customHeight="1">
      <c r="A135" s="420">
        <v>10.0</v>
      </c>
      <c r="B135" s="420">
        <v>354.0</v>
      </c>
      <c r="C135" s="420" t="s">
        <v>1051</v>
      </c>
      <c r="D135" s="420" t="s">
        <v>2232</v>
      </c>
      <c r="E135" s="445" t="s">
        <v>2232</v>
      </c>
      <c r="F135" s="444" t="s">
        <v>2233</v>
      </c>
      <c r="G135" s="441" t="s">
        <v>2234</v>
      </c>
      <c r="H135" s="441"/>
      <c r="I135" s="442" t="s">
        <v>47</v>
      </c>
    </row>
    <row r="136" ht="28.5" customHeight="1">
      <c r="A136" s="420">
        <v>10.0</v>
      </c>
      <c r="B136" s="420">
        <v>354.0</v>
      </c>
      <c r="C136" s="420" t="s">
        <v>1051</v>
      </c>
      <c r="D136" s="420" t="s">
        <v>2232</v>
      </c>
      <c r="E136" s="445" t="s">
        <v>2235</v>
      </c>
      <c r="F136" s="444" t="s">
        <v>2236</v>
      </c>
      <c r="G136" s="441"/>
      <c r="H136" s="441"/>
      <c r="I136" s="442" t="s">
        <v>47</v>
      </c>
    </row>
    <row r="137" ht="28.5" customHeight="1">
      <c r="A137" s="420">
        <v>10.0</v>
      </c>
      <c r="B137" s="420">
        <v>355.0</v>
      </c>
      <c r="C137" s="420" t="s">
        <v>1051</v>
      </c>
      <c r="D137" s="420" t="s">
        <v>2232</v>
      </c>
      <c r="E137" s="445" t="s">
        <v>2237</v>
      </c>
      <c r="F137" s="444" t="s">
        <v>2238</v>
      </c>
      <c r="G137" s="441"/>
      <c r="H137" s="441"/>
      <c r="I137" s="442" t="s">
        <v>236</v>
      </c>
    </row>
    <row r="138" ht="28.5" customHeight="1">
      <c r="A138" s="420">
        <v>10.0</v>
      </c>
      <c r="B138" s="420">
        <v>357.0</v>
      </c>
      <c r="C138" s="420" t="s">
        <v>1051</v>
      </c>
      <c r="D138" s="420" t="s">
        <v>2232</v>
      </c>
      <c r="E138" s="445" t="s">
        <v>2239</v>
      </c>
      <c r="F138" s="444" t="s">
        <v>2240</v>
      </c>
      <c r="G138" s="441"/>
      <c r="H138" s="441"/>
      <c r="I138" s="442" t="s">
        <v>47</v>
      </c>
    </row>
    <row r="139" ht="28.5" customHeight="1">
      <c r="A139" s="420">
        <v>10.0</v>
      </c>
      <c r="B139" s="420">
        <v>357.0</v>
      </c>
      <c r="C139" s="420" t="s">
        <v>1051</v>
      </c>
      <c r="D139" s="420" t="s">
        <v>2232</v>
      </c>
      <c r="E139" s="445" t="s">
        <v>2241</v>
      </c>
      <c r="F139" s="444" t="s">
        <v>2242</v>
      </c>
      <c r="G139" s="441"/>
      <c r="H139" s="441"/>
      <c r="I139" s="442" t="s">
        <v>236</v>
      </c>
    </row>
    <row r="140">
      <c r="A140" s="420">
        <v>11.0</v>
      </c>
      <c r="B140" s="420">
        <v>372.0</v>
      </c>
      <c r="C140" s="85" t="s">
        <v>1046</v>
      </c>
      <c r="D140" s="420" t="s">
        <v>886</v>
      </c>
      <c r="E140" s="425" t="s">
        <v>2243</v>
      </c>
      <c r="F140" s="85" t="s">
        <v>2244</v>
      </c>
      <c r="G140" s="422" t="s">
        <v>2245</v>
      </c>
      <c r="H140" s="426"/>
      <c r="I140" s="424" t="s">
        <v>13</v>
      </c>
    </row>
    <row r="141">
      <c r="A141" s="420">
        <v>11.0</v>
      </c>
      <c r="B141" s="420">
        <v>372.0</v>
      </c>
      <c r="C141" s="85" t="s">
        <v>1046</v>
      </c>
      <c r="D141" s="420" t="s">
        <v>886</v>
      </c>
      <c r="E141" s="425" t="s">
        <v>2246</v>
      </c>
      <c r="F141" s="85" t="s">
        <v>2247</v>
      </c>
      <c r="G141" s="422" t="s">
        <v>2248</v>
      </c>
      <c r="H141" s="426"/>
      <c r="I141" s="424" t="s">
        <v>13</v>
      </c>
    </row>
    <row r="142" ht="43.5" customHeight="1">
      <c r="A142" s="420">
        <v>11.0</v>
      </c>
      <c r="B142" s="420">
        <v>380.0</v>
      </c>
      <c r="C142" s="85" t="s">
        <v>1046</v>
      </c>
      <c r="D142" s="420" t="s">
        <v>886</v>
      </c>
      <c r="E142" s="425" t="s">
        <v>2249</v>
      </c>
      <c r="F142" s="85" t="s">
        <v>2250</v>
      </c>
      <c r="G142" s="422" t="s">
        <v>2251</v>
      </c>
      <c r="H142" s="423" t="s">
        <v>2252</v>
      </c>
      <c r="I142" s="424" t="s">
        <v>13</v>
      </c>
    </row>
    <row r="143">
      <c r="A143" s="420">
        <v>12.0</v>
      </c>
      <c r="B143" s="420">
        <v>398.0</v>
      </c>
      <c r="C143" s="85" t="s">
        <v>1051</v>
      </c>
      <c r="D143" s="420" t="s">
        <v>2253</v>
      </c>
      <c r="E143" s="425" t="s">
        <v>2254</v>
      </c>
      <c r="F143" s="85" t="s">
        <v>2255</v>
      </c>
      <c r="G143" s="433"/>
      <c r="H143" s="426"/>
      <c r="I143" s="424" t="s">
        <v>13</v>
      </c>
    </row>
    <row r="144">
      <c r="A144" s="420">
        <v>12.0</v>
      </c>
      <c r="B144" s="420">
        <v>398.0</v>
      </c>
      <c r="C144" s="85" t="s">
        <v>1051</v>
      </c>
      <c r="D144" s="420" t="s">
        <v>2253</v>
      </c>
      <c r="E144" s="425" t="s">
        <v>2256</v>
      </c>
      <c r="F144" s="85" t="s">
        <v>2257</v>
      </c>
      <c r="G144" s="433"/>
      <c r="H144" s="426"/>
      <c r="I144" s="424" t="s">
        <v>13</v>
      </c>
    </row>
    <row r="145">
      <c r="A145" s="420">
        <v>12.0</v>
      </c>
      <c r="B145" s="420">
        <v>399.0</v>
      </c>
      <c r="C145" s="85" t="s">
        <v>1051</v>
      </c>
      <c r="D145" s="420" t="s">
        <v>2253</v>
      </c>
      <c r="E145" s="425" t="s">
        <v>2258</v>
      </c>
      <c r="F145" s="85" t="s">
        <v>2259</v>
      </c>
      <c r="G145" s="422"/>
      <c r="H145" s="426"/>
      <c r="I145" s="424" t="s">
        <v>13</v>
      </c>
    </row>
    <row r="146">
      <c r="A146" s="420">
        <v>12.0</v>
      </c>
      <c r="B146" s="420">
        <v>400.0</v>
      </c>
      <c r="C146" s="85" t="s">
        <v>1051</v>
      </c>
      <c r="D146" s="420" t="s">
        <v>2253</v>
      </c>
      <c r="E146" s="425" t="s">
        <v>2260</v>
      </c>
      <c r="F146" s="85" t="s">
        <v>2261</v>
      </c>
      <c r="G146" s="422" t="s">
        <v>2262</v>
      </c>
      <c r="H146" s="426"/>
      <c r="I146" s="424" t="s">
        <v>47</v>
      </c>
    </row>
    <row r="147">
      <c r="A147" s="420">
        <v>12.0</v>
      </c>
      <c r="B147" s="420">
        <v>401.0</v>
      </c>
      <c r="C147" s="85" t="s">
        <v>1051</v>
      </c>
      <c r="D147" s="420" t="s">
        <v>2253</v>
      </c>
      <c r="E147" s="425" t="s">
        <v>2263</v>
      </c>
      <c r="F147" s="85" t="s">
        <v>2264</v>
      </c>
      <c r="G147" s="422"/>
      <c r="H147" s="423" t="s">
        <v>2265</v>
      </c>
      <c r="I147" s="424" t="s">
        <v>13</v>
      </c>
    </row>
    <row r="148">
      <c r="A148" s="420">
        <v>12.0</v>
      </c>
      <c r="B148" s="420">
        <v>404.0</v>
      </c>
      <c r="C148" s="85" t="s">
        <v>1051</v>
      </c>
      <c r="D148" s="420" t="s">
        <v>2266</v>
      </c>
      <c r="E148" s="425" t="s">
        <v>2266</v>
      </c>
      <c r="F148" s="85" t="s">
        <v>2267</v>
      </c>
      <c r="G148" s="422" t="s">
        <v>2268</v>
      </c>
      <c r="H148" s="426"/>
      <c r="I148" s="424" t="s">
        <v>47</v>
      </c>
    </row>
    <row r="149">
      <c r="A149" s="420">
        <v>12.0</v>
      </c>
      <c r="B149" s="420">
        <v>405.0</v>
      </c>
      <c r="C149" s="85" t="s">
        <v>1051</v>
      </c>
      <c r="D149" s="420" t="s">
        <v>2269</v>
      </c>
      <c r="E149" s="425" t="s">
        <v>2270</v>
      </c>
      <c r="F149" s="85" t="s">
        <v>2271</v>
      </c>
      <c r="G149" s="422" t="s">
        <v>2272</v>
      </c>
      <c r="H149" s="426"/>
      <c r="I149" s="424" t="s">
        <v>47</v>
      </c>
    </row>
    <row r="150">
      <c r="A150" s="420">
        <v>12.0</v>
      </c>
      <c r="B150" s="420">
        <v>406.0</v>
      </c>
      <c r="C150" s="85" t="s">
        <v>1051</v>
      </c>
      <c r="D150" s="420" t="s">
        <v>2273</v>
      </c>
      <c r="E150" s="425" t="s">
        <v>2274</v>
      </c>
      <c r="F150" s="85" t="s">
        <v>2275</v>
      </c>
      <c r="G150" s="422"/>
      <c r="H150" s="426"/>
      <c r="I150" s="424" t="s">
        <v>236</v>
      </c>
    </row>
    <row r="151" ht="166.5" customHeight="1">
      <c r="A151" s="420">
        <v>12.0</v>
      </c>
      <c r="B151" s="420">
        <v>408.0</v>
      </c>
      <c r="C151" s="85" t="s">
        <v>1051</v>
      </c>
      <c r="D151" s="420" t="s">
        <v>2253</v>
      </c>
      <c r="E151" s="425" t="s">
        <v>2276</v>
      </c>
      <c r="F151" s="85" t="s">
        <v>2277</v>
      </c>
      <c r="G151" s="433"/>
      <c r="H151" s="426"/>
      <c r="I151" s="424" t="s">
        <v>47</v>
      </c>
    </row>
    <row r="152" ht="74.25" customHeight="1">
      <c r="A152" s="420">
        <v>12.0</v>
      </c>
      <c r="B152" s="420">
        <v>408.0</v>
      </c>
      <c r="C152" s="85" t="s">
        <v>1051</v>
      </c>
      <c r="D152" s="420" t="s">
        <v>2253</v>
      </c>
      <c r="E152" s="425" t="s">
        <v>2278</v>
      </c>
      <c r="F152" s="85" t="s">
        <v>2279</v>
      </c>
      <c r="G152" s="433"/>
      <c r="H152" s="426"/>
      <c r="I152" s="424" t="s">
        <v>47</v>
      </c>
    </row>
    <row r="153">
      <c r="A153" s="420">
        <v>12.0</v>
      </c>
      <c r="B153" s="420">
        <v>407.0</v>
      </c>
      <c r="C153" s="85" t="s">
        <v>1051</v>
      </c>
      <c r="D153" s="420" t="s">
        <v>2253</v>
      </c>
      <c r="E153" s="425" t="s">
        <v>2280</v>
      </c>
      <c r="F153" s="85" t="s">
        <v>2281</v>
      </c>
      <c r="G153" s="422" t="s">
        <v>2282</v>
      </c>
      <c r="H153" s="426"/>
      <c r="I153" s="424" t="s">
        <v>13</v>
      </c>
    </row>
    <row r="154">
      <c r="A154" s="420">
        <v>12.0</v>
      </c>
      <c r="B154" s="420">
        <v>409.0</v>
      </c>
      <c r="C154" s="85" t="s">
        <v>1046</v>
      </c>
      <c r="D154" s="420" t="s">
        <v>2283</v>
      </c>
      <c r="E154" s="425" t="s">
        <v>2284</v>
      </c>
      <c r="F154" s="85" t="s">
        <v>2285</v>
      </c>
      <c r="G154" s="433"/>
      <c r="H154" s="426"/>
      <c r="I154" s="424" t="s">
        <v>13</v>
      </c>
    </row>
    <row r="155">
      <c r="A155" s="420">
        <v>12.0</v>
      </c>
      <c r="B155" s="420">
        <v>411.0</v>
      </c>
      <c r="C155" s="85" t="s">
        <v>1046</v>
      </c>
      <c r="D155" s="420" t="s">
        <v>2286</v>
      </c>
      <c r="E155" s="421" t="s">
        <v>2287</v>
      </c>
      <c r="F155" s="420" t="s">
        <v>2288</v>
      </c>
      <c r="G155" s="433"/>
      <c r="H155" s="426"/>
      <c r="I155" s="424" t="s">
        <v>13</v>
      </c>
    </row>
    <row r="156">
      <c r="A156" s="418"/>
      <c r="B156" s="418"/>
      <c r="C156" s="419"/>
      <c r="D156" s="418"/>
      <c r="E156" s="447"/>
      <c r="F156" s="419"/>
      <c r="G156" s="433"/>
      <c r="H156" s="426"/>
      <c r="I156" s="448"/>
    </row>
    <row r="157">
      <c r="A157" s="418"/>
      <c r="B157" s="418"/>
      <c r="C157" s="419"/>
      <c r="D157" s="418"/>
      <c r="E157" s="447"/>
      <c r="F157" s="419"/>
      <c r="G157" s="433"/>
      <c r="H157" s="426"/>
      <c r="I157" s="448"/>
    </row>
    <row r="158">
      <c r="A158" s="418"/>
      <c r="B158" s="418"/>
      <c r="C158" s="419"/>
      <c r="D158" s="418"/>
      <c r="E158" s="447"/>
      <c r="F158" s="419"/>
      <c r="G158" s="433"/>
      <c r="H158" s="426"/>
      <c r="I158" s="448"/>
    </row>
    <row r="159">
      <c r="A159" s="418"/>
      <c r="B159" s="418"/>
      <c r="C159" s="419"/>
      <c r="D159" s="418"/>
      <c r="E159" s="447"/>
      <c r="F159" s="419"/>
      <c r="G159" s="433"/>
      <c r="H159" s="426"/>
      <c r="I159" s="448"/>
    </row>
    <row r="160">
      <c r="A160" s="418"/>
      <c r="B160" s="418"/>
      <c r="C160" s="419"/>
      <c r="D160" s="418"/>
      <c r="E160" s="447"/>
      <c r="F160" s="419"/>
      <c r="G160" s="433"/>
      <c r="H160" s="426"/>
      <c r="I160" s="448"/>
    </row>
    <row r="161">
      <c r="A161" s="418"/>
      <c r="B161" s="418"/>
      <c r="C161" s="419"/>
      <c r="D161" s="418"/>
      <c r="E161" s="447"/>
      <c r="F161" s="419"/>
      <c r="G161" s="433"/>
      <c r="H161" s="426"/>
      <c r="I161" s="448"/>
    </row>
    <row r="162">
      <c r="A162" s="418"/>
      <c r="B162" s="418"/>
      <c r="C162" s="419"/>
      <c r="D162" s="418"/>
      <c r="E162" s="447"/>
      <c r="F162" s="419"/>
      <c r="G162" s="433"/>
      <c r="H162" s="426"/>
      <c r="I162" s="448"/>
    </row>
    <row r="163">
      <c r="A163" s="418"/>
      <c r="B163" s="418"/>
      <c r="C163" s="85" t="s">
        <v>1051</v>
      </c>
      <c r="D163" s="418"/>
      <c r="E163" s="425" t="s">
        <v>2289</v>
      </c>
      <c r="F163" s="85" t="s">
        <v>2290</v>
      </c>
      <c r="G163" s="449" t="s">
        <v>2291</v>
      </c>
      <c r="H163" s="426"/>
      <c r="I163" s="424" t="s">
        <v>47</v>
      </c>
    </row>
    <row r="164">
      <c r="A164" s="418"/>
      <c r="B164" s="418"/>
      <c r="C164" s="85" t="s">
        <v>1051</v>
      </c>
      <c r="D164" s="418"/>
      <c r="E164" s="425" t="s">
        <v>2292</v>
      </c>
      <c r="F164" s="420" t="s">
        <v>2293</v>
      </c>
      <c r="G164" s="450" t="s">
        <v>2294</v>
      </c>
      <c r="H164" s="426"/>
      <c r="I164" s="424" t="s">
        <v>47</v>
      </c>
    </row>
    <row r="165">
      <c r="A165" s="418"/>
      <c r="B165" s="418"/>
      <c r="C165" s="419"/>
      <c r="D165" s="418"/>
      <c r="E165" s="425" t="s">
        <v>2295</v>
      </c>
      <c r="F165" s="85" t="s">
        <v>2296</v>
      </c>
      <c r="G165" s="422"/>
      <c r="H165" s="426"/>
      <c r="I165" s="424" t="s">
        <v>13</v>
      </c>
    </row>
    <row r="166">
      <c r="A166" s="418"/>
      <c r="B166" s="418"/>
      <c r="C166" s="419"/>
      <c r="D166" s="418"/>
      <c r="E166" s="425" t="s">
        <v>2297</v>
      </c>
      <c r="F166" s="85" t="s">
        <v>2298</v>
      </c>
      <c r="G166" s="422" t="s">
        <v>2299</v>
      </c>
      <c r="H166" s="426"/>
      <c r="I166" s="424" t="s">
        <v>47</v>
      </c>
    </row>
    <row r="167">
      <c r="A167" s="418"/>
      <c r="B167" s="418"/>
      <c r="C167" s="419"/>
      <c r="D167" s="418"/>
      <c r="E167" s="421" t="s">
        <v>2300</v>
      </c>
      <c r="F167" s="85" t="s">
        <v>2301</v>
      </c>
      <c r="G167" s="422" t="s">
        <v>2302</v>
      </c>
      <c r="H167" s="426"/>
      <c r="I167" s="424" t="s">
        <v>47</v>
      </c>
    </row>
    <row r="168" ht="38.25" customHeight="1">
      <c r="A168" s="418"/>
      <c r="B168" s="418"/>
      <c r="C168" s="419"/>
      <c r="D168" s="418"/>
      <c r="E168" s="425" t="s">
        <v>2303</v>
      </c>
      <c r="F168" s="85" t="s">
        <v>2304</v>
      </c>
      <c r="G168" s="433"/>
      <c r="H168" s="426"/>
      <c r="I168" s="424" t="s">
        <v>13</v>
      </c>
    </row>
    <row r="169">
      <c r="A169" s="418"/>
      <c r="B169" s="418"/>
      <c r="C169" s="419"/>
      <c r="D169" s="418"/>
      <c r="E169" s="425" t="s">
        <v>2305</v>
      </c>
      <c r="F169" s="85" t="s">
        <v>2306</v>
      </c>
      <c r="G169" s="428" t="s">
        <v>2307</v>
      </c>
      <c r="H169" s="426"/>
      <c r="I169" s="424" t="s">
        <v>236</v>
      </c>
    </row>
    <row r="170">
      <c r="A170" s="418"/>
      <c r="B170" s="418"/>
      <c r="C170" s="419"/>
      <c r="D170" s="418"/>
      <c r="E170" s="447"/>
      <c r="F170" s="419"/>
      <c r="G170" s="430"/>
      <c r="H170" s="426"/>
      <c r="I170" s="448"/>
    </row>
    <row r="171">
      <c r="A171" s="418"/>
      <c r="B171" s="418"/>
      <c r="C171" s="419"/>
      <c r="D171" s="418"/>
      <c r="E171" s="447"/>
      <c r="F171" s="419"/>
      <c r="G171" s="433"/>
      <c r="H171" s="426"/>
      <c r="I171" s="448"/>
    </row>
    <row r="172">
      <c r="A172" s="418"/>
      <c r="B172" s="418"/>
      <c r="C172" s="419"/>
      <c r="D172" s="418"/>
      <c r="E172" s="447"/>
      <c r="F172" s="419"/>
      <c r="G172" s="433"/>
      <c r="H172" s="426"/>
      <c r="I172" s="448"/>
    </row>
    <row r="173">
      <c r="A173" s="418"/>
      <c r="B173" s="418"/>
      <c r="C173" s="419"/>
      <c r="D173" s="420" t="s">
        <v>2308</v>
      </c>
      <c r="E173" s="447"/>
      <c r="F173" s="419"/>
      <c r="G173" s="433"/>
      <c r="H173" s="426"/>
      <c r="I173" s="448"/>
    </row>
    <row r="174">
      <c r="A174" s="418"/>
      <c r="B174" s="418"/>
      <c r="C174" s="419"/>
      <c r="D174" s="418"/>
      <c r="E174" s="447"/>
      <c r="F174" s="419"/>
      <c r="G174" s="433"/>
      <c r="H174" s="426"/>
      <c r="I174" s="448"/>
    </row>
    <row r="175">
      <c r="A175" s="418"/>
      <c r="B175" s="418"/>
      <c r="C175" s="419"/>
      <c r="D175" s="418"/>
      <c r="E175" s="447"/>
      <c r="F175" s="419"/>
      <c r="G175" s="433"/>
      <c r="H175" s="426"/>
      <c r="I175" s="448"/>
    </row>
    <row r="176">
      <c r="A176" s="418"/>
      <c r="B176" s="418"/>
      <c r="C176" s="419"/>
      <c r="D176" s="418"/>
      <c r="E176" s="447"/>
      <c r="F176" s="419"/>
      <c r="G176" s="433"/>
      <c r="H176" s="426"/>
      <c r="I176" s="448"/>
    </row>
    <row r="177">
      <c r="A177" s="418"/>
      <c r="B177" s="418"/>
      <c r="C177" s="419"/>
      <c r="D177" s="418"/>
      <c r="E177" s="447"/>
      <c r="F177" s="419"/>
      <c r="G177" s="433"/>
      <c r="H177" s="426"/>
      <c r="I177" s="448"/>
    </row>
    <row r="178">
      <c r="A178" s="418"/>
      <c r="B178" s="418"/>
      <c r="C178" s="419"/>
      <c r="D178" s="418"/>
      <c r="E178" s="447"/>
      <c r="F178" s="419"/>
      <c r="G178" s="433"/>
      <c r="H178" s="426"/>
      <c r="I178" s="448"/>
    </row>
    <row r="179">
      <c r="A179" s="418"/>
      <c r="B179" s="418"/>
      <c r="C179" s="419"/>
      <c r="D179" s="418"/>
      <c r="E179" s="447"/>
      <c r="F179" s="419"/>
      <c r="G179" s="433"/>
      <c r="H179" s="426"/>
      <c r="I179" s="448"/>
    </row>
    <row r="180">
      <c r="A180" s="418"/>
      <c r="B180" s="418"/>
      <c r="C180" s="419"/>
      <c r="D180" s="418"/>
      <c r="E180" s="447"/>
      <c r="F180" s="419"/>
      <c r="G180" s="433"/>
      <c r="H180" s="426"/>
      <c r="I180" s="448"/>
    </row>
    <row r="181">
      <c r="A181" s="418"/>
      <c r="B181" s="418"/>
      <c r="C181" s="419"/>
      <c r="D181" s="418"/>
      <c r="E181" s="447"/>
      <c r="F181" s="419"/>
      <c r="G181" s="433"/>
      <c r="H181" s="426"/>
      <c r="I181" s="448"/>
    </row>
  </sheetData>
  <mergeCells count="25">
    <mergeCell ref="G108:G109"/>
    <mergeCell ref="H108:H109"/>
    <mergeCell ref="G116:H117"/>
    <mergeCell ref="G127:H127"/>
    <mergeCell ref="G130:H130"/>
    <mergeCell ref="B4:B5"/>
    <mergeCell ref="C4:C5"/>
    <mergeCell ref="D4:D5"/>
    <mergeCell ref="E4:E5"/>
    <mergeCell ref="G4:G5"/>
    <mergeCell ref="H4:H5"/>
    <mergeCell ref="A96:I96"/>
    <mergeCell ref="B110:B111"/>
    <mergeCell ref="C110:C111"/>
    <mergeCell ref="D110:D111"/>
    <mergeCell ref="E110:E111"/>
    <mergeCell ref="G110:G111"/>
    <mergeCell ref="H110:H111"/>
    <mergeCell ref="A4:A5"/>
    <mergeCell ref="A108:A109"/>
    <mergeCell ref="B108:B109"/>
    <mergeCell ref="C108:C109"/>
    <mergeCell ref="D108:D109"/>
    <mergeCell ref="E108:E109"/>
    <mergeCell ref="A110:A111"/>
  </mergeCells>
  <conditionalFormatting sqref="A1:I1">
    <cfRule type="expression" dxfId="0" priority="1">
      <formula>$I$17:$I$181="Unsure"</formula>
    </cfRule>
  </conditionalFormatting>
  <conditionalFormatting sqref="A1:I1">
    <cfRule type="expression" dxfId="2" priority="2">
      <formula>$I$17:$I$181="Strong"</formula>
    </cfRule>
  </conditionalFormatting>
  <conditionalFormatting sqref="A1:I1">
    <cfRule type="expression" dxfId="1" priority="3">
      <formula>$I$17:$I$181="Weak"</formula>
    </cfRule>
  </conditionalFormatting>
  <conditionalFormatting sqref="A2:I145 A146:I181">
    <cfRule type="expression" dxfId="2" priority="4">
      <formula>$I$1:$I$181="Strong"</formula>
    </cfRule>
  </conditionalFormatting>
  <conditionalFormatting sqref="A2:I145 A146:I179">
    <cfRule type="expression" dxfId="0" priority="5">
      <formula>$I$1:$I$181="Unsure"</formula>
    </cfRule>
  </conditionalFormatting>
  <conditionalFormatting sqref="A2:I145 A146:I181">
    <cfRule type="expression" dxfId="1" priority="6">
      <formula>$I$1:$I$181="Weak"</formula>
    </cfRule>
  </conditionalFormatting>
  <hyperlinks>
    <hyperlink r:id="rId1" ref="G13"/>
    <hyperlink r:id="rId2" ref="G14"/>
    <hyperlink r:id="rId3" ref="G15"/>
    <hyperlink r:id="rId4" ref="G17"/>
    <hyperlink r:id="rId5" ref="G18"/>
    <hyperlink r:id="rId6" ref="G19"/>
    <hyperlink r:id="rId7" ref="G20"/>
    <hyperlink r:id="rId8" ref="G21"/>
    <hyperlink r:id="rId9" ref="G22"/>
    <hyperlink r:id="rId10" ref="G23"/>
    <hyperlink r:id="rId11" ref="G24"/>
    <hyperlink r:id="rId12" ref="G25"/>
    <hyperlink r:id="rId13" ref="G27"/>
    <hyperlink r:id="rId14" ref="G29"/>
    <hyperlink r:id="rId15" ref="G30"/>
    <hyperlink r:id="rId16" ref="G31"/>
    <hyperlink r:id="rId17" ref="G34"/>
    <hyperlink r:id="rId18" ref="G35"/>
    <hyperlink r:id="rId19" ref="G169"/>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0"/>
    <col customWidth="1" min="2" max="2" width="6.86"/>
    <col customWidth="1" min="3" max="3" width="14.0"/>
    <col customWidth="1" min="4" max="4" width="23.0"/>
    <col customWidth="1" min="5" max="6" width="21.29"/>
    <col customWidth="1" min="7" max="7" width="75.0"/>
    <col customWidth="1" min="8" max="8" width="22.86"/>
    <col customWidth="1" min="9" max="9" width="17.14"/>
    <col customWidth="1" min="10" max="10" width="11.43"/>
  </cols>
  <sheetData>
    <row r="1">
      <c r="A1" s="451" t="s">
        <v>1943</v>
      </c>
      <c r="B1" s="452" t="s">
        <v>1944</v>
      </c>
      <c r="C1" s="452" t="s">
        <v>1043</v>
      </c>
      <c r="D1" s="452" t="s">
        <v>0</v>
      </c>
      <c r="E1" s="452" t="s">
        <v>1</v>
      </c>
      <c r="F1" s="452" t="s">
        <v>1044</v>
      </c>
      <c r="G1" s="452" t="s">
        <v>1045</v>
      </c>
      <c r="H1" s="453" t="s">
        <v>955</v>
      </c>
      <c r="I1" s="452" t="s">
        <v>6</v>
      </c>
      <c r="J1" s="454" t="s">
        <v>2309</v>
      </c>
    </row>
    <row r="2" ht="52.5" customHeight="1">
      <c r="A2" s="455">
        <v>2.0</v>
      </c>
      <c r="B2" s="120"/>
      <c r="C2" s="120" t="s">
        <v>1051</v>
      </c>
      <c r="D2" s="157" t="s">
        <v>2310</v>
      </c>
      <c r="E2" s="120" t="s">
        <v>1020</v>
      </c>
      <c r="F2" s="143" t="s">
        <v>2311</v>
      </c>
      <c r="G2" s="120" t="s">
        <v>2312</v>
      </c>
      <c r="H2" s="456"/>
      <c r="I2" s="120" t="s">
        <v>13</v>
      </c>
      <c r="J2" s="457" t="s">
        <v>2313</v>
      </c>
    </row>
    <row r="3" ht="52.5" customHeight="1">
      <c r="A3" s="455">
        <v>2.0</v>
      </c>
      <c r="B3" s="120"/>
      <c r="C3" s="120" t="s">
        <v>1051</v>
      </c>
      <c r="D3" s="157" t="s">
        <v>2310</v>
      </c>
      <c r="E3" s="120" t="s">
        <v>2314</v>
      </c>
      <c r="F3" s="143" t="s">
        <v>2315</v>
      </c>
      <c r="G3" s="120" t="s">
        <v>2316</v>
      </c>
      <c r="H3" s="456"/>
      <c r="I3" s="120" t="s">
        <v>13</v>
      </c>
      <c r="J3" s="457" t="s">
        <v>2313</v>
      </c>
    </row>
    <row r="4">
      <c r="A4" s="455">
        <v>3.0</v>
      </c>
      <c r="B4" s="120">
        <v>103.0</v>
      </c>
      <c r="C4" s="120" t="s">
        <v>1051</v>
      </c>
      <c r="D4" s="157" t="s">
        <v>2317</v>
      </c>
      <c r="E4" s="120" t="s">
        <v>2318</v>
      </c>
      <c r="F4" s="143" t="s">
        <v>2319</v>
      </c>
      <c r="G4" s="120" t="s">
        <v>2320</v>
      </c>
      <c r="H4" s="456" t="s">
        <v>2321</v>
      </c>
      <c r="I4" s="120" t="s">
        <v>236</v>
      </c>
      <c r="J4" s="457"/>
    </row>
    <row r="5">
      <c r="A5" s="455">
        <v>3.0</v>
      </c>
      <c r="B5" s="120" t="s">
        <v>1012</v>
      </c>
      <c r="C5" s="120" t="s">
        <v>1012</v>
      </c>
      <c r="D5" s="157" t="s">
        <v>2317</v>
      </c>
      <c r="E5" s="120" t="s">
        <v>2322</v>
      </c>
      <c r="F5" s="143" t="s">
        <v>2323</v>
      </c>
      <c r="G5" s="458" t="s">
        <v>2324</v>
      </c>
      <c r="H5" s="456" t="s">
        <v>2325</v>
      </c>
      <c r="I5" s="120" t="s">
        <v>47</v>
      </c>
      <c r="J5" s="457"/>
    </row>
    <row r="6">
      <c r="A6" s="455">
        <v>4.0</v>
      </c>
      <c r="B6" s="120">
        <v>133.0</v>
      </c>
      <c r="C6" s="120" t="s">
        <v>1064</v>
      </c>
      <c r="D6" s="157" t="s">
        <v>2326</v>
      </c>
      <c r="E6" s="120" t="s">
        <v>2327</v>
      </c>
      <c r="F6" s="143" t="s">
        <v>2328</v>
      </c>
      <c r="G6" s="120" t="s">
        <v>2329</v>
      </c>
      <c r="H6" s="456"/>
      <c r="I6" s="120" t="s">
        <v>13</v>
      </c>
      <c r="J6" s="457"/>
    </row>
    <row r="7" ht="70.5" customHeight="1">
      <c r="A7" s="455">
        <v>4.0</v>
      </c>
      <c r="B7" s="120">
        <v>133.0</v>
      </c>
      <c r="C7" s="120" t="s">
        <v>1064</v>
      </c>
      <c r="D7" s="157" t="s">
        <v>2326</v>
      </c>
      <c r="E7" s="120" t="s">
        <v>2327</v>
      </c>
      <c r="F7" s="143" t="s">
        <v>2330</v>
      </c>
      <c r="G7" s="120" t="s">
        <v>2331</v>
      </c>
      <c r="H7" s="456" t="s">
        <v>2327</v>
      </c>
      <c r="I7" s="120" t="s">
        <v>13</v>
      </c>
      <c r="J7" s="457"/>
    </row>
    <row r="8" ht="66.0" customHeight="1">
      <c r="A8" s="455">
        <v>4.0</v>
      </c>
      <c r="B8" s="120">
        <v>133.0</v>
      </c>
      <c r="C8" s="120" t="s">
        <v>1064</v>
      </c>
      <c r="D8" s="157" t="s">
        <v>2326</v>
      </c>
      <c r="E8" s="120" t="s">
        <v>2327</v>
      </c>
      <c r="F8" s="143" t="s">
        <v>2332</v>
      </c>
      <c r="G8" s="120" t="s">
        <v>2333</v>
      </c>
      <c r="H8" s="456" t="s">
        <v>2327</v>
      </c>
      <c r="I8" s="120" t="s">
        <v>13</v>
      </c>
      <c r="J8" s="457"/>
    </row>
    <row r="9" ht="43.5" customHeight="1">
      <c r="A9" s="455">
        <v>4.0</v>
      </c>
      <c r="B9" s="120">
        <v>133.0</v>
      </c>
      <c r="C9" s="120" t="s">
        <v>1064</v>
      </c>
      <c r="D9" s="157" t="s">
        <v>2326</v>
      </c>
      <c r="E9" s="120" t="s">
        <v>2327</v>
      </c>
      <c r="F9" s="143" t="s">
        <v>2334</v>
      </c>
      <c r="G9" s="120" t="s">
        <v>2335</v>
      </c>
      <c r="H9" s="456" t="s">
        <v>2336</v>
      </c>
      <c r="I9" s="120" t="s">
        <v>13</v>
      </c>
      <c r="J9" s="459" t="s">
        <v>2337</v>
      </c>
    </row>
    <row r="10" ht="114.0" customHeight="1">
      <c r="A10" s="455">
        <v>5.0</v>
      </c>
      <c r="B10" s="120">
        <v>178.0</v>
      </c>
      <c r="C10" s="120" t="s">
        <v>1051</v>
      </c>
      <c r="D10" s="157" t="s">
        <v>2338</v>
      </c>
      <c r="E10" s="120" t="s">
        <v>2339</v>
      </c>
      <c r="F10" s="143" t="s">
        <v>2340</v>
      </c>
      <c r="G10" s="120" t="s">
        <v>2341</v>
      </c>
      <c r="H10" s="456"/>
      <c r="I10" s="120" t="s">
        <v>13</v>
      </c>
      <c r="J10" s="459" t="s">
        <v>2337</v>
      </c>
    </row>
    <row r="11" ht="44.25" customHeight="1">
      <c r="A11" s="455">
        <v>5.0</v>
      </c>
      <c r="B11" s="120">
        <v>179.0</v>
      </c>
      <c r="C11" s="120" t="s">
        <v>1051</v>
      </c>
      <c r="D11" s="157" t="s">
        <v>2338</v>
      </c>
      <c r="E11" s="120" t="s">
        <v>2339</v>
      </c>
      <c r="F11" s="143" t="s">
        <v>2342</v>
      </c>
      <c r="G11" s="120" t="s">
        <v>2343</v>
      </c>
      <c r="H11" s="456"/>
      <c r="I11" s="120" t="s">
        <v>236</v>
      </c>
      <c r="J11" s="459" t="s">
        <v>2337</v>
      </c>
    </row>
    <row r="12" ht="43.5" customHeight="1">
      <c r="A12" s="455">
        <v>5.0</v>
      </c>
      <c r="B12" s="120">
        <v>179.0</v>
      </c>
      <c r="C12" s="120" t="s">
        <v>1051</v>
      </c>
      <c r="D12" s="157" t="s">
        <v>2338</v>
      </c>
      <c r="E12" s="120" t="s">
        <v>2339</v>
      </c>
      <c r="F12" s="143" t="s">
        <v>2344</v>
      </c>
      <c r="G12" s="120" t="s">
        <v>2345</v>
      </c>
      <c r="H12" s="456" t="s">
        <v>2346</v>
      </c>
      <c r="I12" s="120" t="s">
        <v>47</v>
      </c>
      <c r="J12" s="459" t="s">
        <v>2337</v>
      </c>
    </row>
    <row r="13" ht="33.75" customHeight="1">
      <c r="A13" s="455">
        <v>5.0</v>
      </c>
      <c r="B13" s="120">
        <v>179.0</v>
      </c>
      <c r="C13" s="120" t="s">
        <v>1051</v>
      </c>
      <c r="D13" s="157" t="s">
        <v>2338</v>
      </c>
      <c r="E13" s="120" t="s">
        <v>2339</v>
      </c>
      <c r="F13" s="143" t="s">
        <v>2347</v>
      </c>
      <c r="G13" s="120" t="s">
        <v>2348</v>
      </c>
      <c r="H13" s="456"/>
      <c r="I13" s="120" t="s">
        <v>47</v>
      </c>
      <c r="J13" s="459" t="s">
        <v>2337</v>
      </c>
    </row>
    <row r="14">
      <c r="A14" s="455">
        <v>5.0</v>
      </c>
      <c r="B14" s="120">
        <v>179.0</v>
      </c>
      <c r="C14" s="120" t="s">
        <v>1051</v>
      </c>
      <c r="D14" s="157" t="s">
        <v>2338</v>
      </c>
      <c r="E14" s="120" t="s">
        <v>2339</v>
      </c>
      <c r="F14" s="143" t="s">
        <v>2349</v>
      </c>
      <c r="G14" s="120" t="s">
        <v>2350</v>
      </c>
      <c r="H14" s="456"/>
      <c r="I14" s="120" t="s">
        <v>47</v>
      </c>
      <c r="J14" s="459" t="s">
        <v>2337</v>
      </c>
    </row>
    <row r="15" ht="21.75" customHeight="1">
      <c r="A15" s="455">
        <v>6.0</v>
      </c>
      <c r="B15" s="120">
        <v>223.0</v>
      </c>
      <c r="C15" s="120" t="s">
        <v>1051</v>
      </c>
      <c r="D15" s="157" t="s">
        <v>2351</v>
      </c>
      <c r="E15" s="120" t="s">
        <v>2352</v>
      </c>
      <c r="F15" s="143" t="s">
        <v>2353</v>
      </c>
      <c r="G15" s="157" t="s">
        <v>2354</v>
      </c>
      <c r="H15" s="456"/>
      <c r="I15" s="120" t="s">
        <v>13</v>
      </c>
      <c r="J15" s="459"/>
    </row>
    <row r="16">
      <c r="A16" s="455">
        <v>6.0</v>
      </c>
      <c r="B16" s="120">
        <v>223.0</v>
      </c>
      <c r="C16" s="120" t="s">
        <v>1051</v>
      </c>
      <c r="D16" s="157" t="s">
        <v>2351</v>
      </c>
      <c r="E16" s="120" t="s">
        <v>2352</v>
      </c>
      <c r="F16" s="143" t="s">
        <v>2355</v>
      </c>
      <c r="G16" s="120" t="s">
        <v>2356</v>
      </c>
      <c r="H16" s="456" t="s">
        <v>2351</v>
      </c>
      <c r="I16" s="120" t="s">
        <v>13</v>
      </c>
      <c r="J16" s="459"/>
    </row>
    <row r="17">
      <c r="A17" s="455">
        <v>6.0</v>
      </c>
      <c r="B17" s="120">
        <v>223.0</v>
      </c>
      <c r="C17" s="120" t="s">
        <v>1051</v>
      </c>
      <c r="D17" s="157" t="s">
        <v>2351</v>
      </c>
      <c r="E17" s="120" t="s">
        <v>2352</v>
      </c>
      <c r="F17" s="143" t="s">
        <v>2357</v>
      </c>
      <c r="G17" s="120" t="s">
        <v>2358</v>
      </c>
      <c r="H17" s="456" t="s">
        <v>2359</v>
      </c>
      <c r="I17" s="120" t="s">
        <v>13</v>
      </c>
      <c r="J17" s="459"/>
    </row>
    <row r="18">
      <c r="A18" s="455">
        <v>6.0</v>
      </c>
      <c r="B18" s="120">
        <v>223.0</v>
      </c>
      <c r="C18" s="120" t="s">
        <v>1051</v>
      </c>
      <c r="D18" s="157" t="s">
        <v>2351</v>
      </c>
      <c r="E18" s="120" t="s">
        <v>2352</v>
      </c>
      <c r="F18" s="143" t="s">
        <v>2360</v>
      </c>
      <c r="G18" s="120" t="s">
        <v>2361</v>
      </c>
      <c r="H18" s="456"/>
      <c r="I18" s="120" t="s">
        <v>13</v>
      </c>
      <c r="J18" s="459"/>
    </row>
    <row r="19">
      <c r="A19" s="455">
        <v>6.0</v>
      </c>
      <c r="B19" s="120">
        <v>237.0</v>
      </c>
      <c r="C19" s="120" t="s">
        <v>1051</v>
      </c>
      <c r="D19" s="157" t="s">
        <v>2362</v>
      </c>
      <c r="E19" s="120" t="s">
        <v>2363</v>
      </c>
      <c r="F19" s="143" t="s">
        <v>2364</v>
      </c>
      <c r="G19" s="120" t="s">
        <v>2365</v>
      </c>
      <c r="H19" s="456"/>
      <c r="I19" s="120" t="s">
        <v>47</v>
      </c>
      <c r="J19" s="459" t="s">
        <v>2337</v>
      </c>
    </row>
    <row r="20">
      <c r="A20" s="455">
        <v>6.0</v>
      </c>
      <c r="B20" s="120">
        <v>236.0</v>
      </c>
      <c r="C20" s="120" t="s">
        <v>1051</v>
      </c>
      <c r="D20" s="157" t="s">
        <v>2362</v>
      </c>
      <c r="E20" s="120" t="s">
        <v>2363</v>
      </c>
      <c r="F20" s="143" t="s">
        <v>2366</v>
      </c>
      <c r="G20" s="120" t="s">
        <v>2367</v>
      </c>
      <c r="H20" s="456" t="s">
        <v>2368</v>
      </c>
      <c r="I20" s="120" t="s">
        <v>47</v>
      </c>
      <c r="J20" s="459" t="s">
        <v>2337</v>
      </c>
    </row>
    <row r="21">
      <c r="A21" s="455">
        <v>6.0</v>
      </c>
      <c r="B21" s="120">
        <v>236.0</v>
      </c>
      <c r="C21" s="120" t="s">
        <v>1051</v>
      </c>
      <c r="D21" s="157" t="s">
        <v>2362</v>
      </c>
      <c r="E21" s="120" t="s">
        <v>2363</v>
      </c>
      <c r="F21" s="143" t="s">
        <v>2369</v>
      </c>
      <c r="G21" s="120" t="s">
        <v>2370</v>
      </c>
      <c r="H21" s="456" t="s">
        <v>2371</v>
      </c>
      <c r="I21" s="120" t="s">
        <v>13</v>
      </c>
      <c r="J21" s="459"/>
    </row>
    <row r="22">
      <c r="A22" s="455">
        <v>6.0</v>
      </c>
      <c r="B22" s="120">
        <v>237.0</v>
      </c>
      <c r="C22" s="120" t="s">
        <v>1051</v>
      </c>
      <c r="D22" s="157" t="s">
        <v>2362</v>
      </c>
      <c r="E22" s="120" t="s">
        <v>2363</v>
      </c>
      <c r="F22" s="143" t="s">
        <v>2372</v>
      </c>
      <c r="G22" s="120" t="s">
        <v>2373</v>
      </c>
      <c r="H22" s="456" t="s">
        <v>2374</v>
      </c>
      <c r="I22" s="120" t="s">
        <v>47</v>
      </c>
      <c r="J22" s="459" t="s">
        <v>2337</v>
      </c>
    </row>
    <row r="23">
      <c r="A23" s="455">
        <v>6.0</v>
      </c>
      <c r="B23" s="120">
        <v>237.0</v>
      </c>
      <c r="C23" s="120" t="s">
        <v>1051</v>
      </c>
      <c r="D23" s="157" t="s">
        <v>2362</v>
      </c>
      <c r="E23" s="120" t="s">
        <v>2363</v>
      </c>
      <c r="F23" s="143" t="s">
        <v>2375</v>
      </c>
      <c r="G23" s="120" t="s">
        <v>2376</v>
      </c>
      <c r="H23" s="456" t="s">
        <v>2377</v>
      </c>
      <c r="I23" s="120" t="s">
        <v>13</v>
      </c>
      <c r="J23" s="457"/>
    </row>
    <row r="24" ht="69.75" customHeight="1">
      <c r="A24" s="455">
        <v>6.0</v>
      </c>
      <c r="B24" s="120">
        <v>237.0</v>
      </c>
      <c r="C24" s="120" t="s">
        <v>1051</v>
      </c>
      <c r="D24" s="157" t="s">
        <v>2362</v>
      </c>
      <c r="E24" s="120" t="s">
        <v>2363</v>
      </c>
      <c r="F24" s="143" t="s">
        <v>2378</v>
      </c>
      <c r="G24" s="120" t="s">
        <v>2379</v>
      </c>
      <c r="H24" s="456" t="s">
        <v>2380</v>
      </c>
      <c r="I24" s="120" t="s">
        <v>13</v>
      </c>
      <c r="J24" s="459"/>
    </row>
    <row r="25" ht="69.75" customHeight="1">
      <c r="A25" s="455">
        <v>6.0</v>
      </c>
      <c r="B25" s="120">
        <v>237.0</v>
      </c>
      <c r="C25" s="120" t="s">
        <v>1051</v>
      </c>
      <c r="D25" s="157" t="s">
        <v>2362</v>
      </c>
      <c r="E25" s="120" t="s">
        <v>2363</v>
      </c>
      <c r="F25" s="143" t="s">
        <v>2381</v>
      </c>
      <c r="G25" s="120" t="s">
        <v>2382</v>
      </c>
      <c r="H25" s="456" t="s">
        <v>2380</v>
      </c>
      <c r="I25" s="120" t="s">
        <v>13</v>
      </c>
      <c r="J25" s="457"/>
    </row>
    <row r="26" ht="69.75" customHeight="1">
      <c r="A26" s="455">
        <v>7.0</v>
      </c>
      <c r="B26" s="120">
        <v>257.0</v>
      </c>
      <c r="C26" s="120" t="s">
        <v>1064</v>
      </c>
      <c r="D26" s="157" t="s">
        <v>844</v>
      </c>
      <c r="E26" s="120" t="s">
        <v>2383</v>
      </c>
      <c r="F26" s="143" t="s">
        <v>2383</v>
      </c>
      <c r="G26" s="120" t="s">
        <v>2384</v>
      </c>
      <c r="H26" s="456" t="s">
        <v>2385</v>
      </c>
      <c r="I26" s="120" t="s">
        <v>13</v>
      </c>
      <c r="J26" s="459"/>
    </row>
    <row r="27" ht="21.0" customHeight="1">
      <c r="A27" s="455">
        <v>7.0</v>
      </c>
      <c r="B27" s="120">
        <v>257.0</v>
      </c>
      <c r="C27" s="120" t="s">
        <v>1064</v>
      </c>
      <c r="D27" s="157" t="s">
        <v>844</v>
      </c>
      <c r="E27" s="120" t="s">
        <v>2383</v>
      </c>
      <c r="F27" s="143" t="s">
        <v>2386</v>
      </c>
      <c r="G27" s="120" t="s">
        <v>2387</v>
      </c>
      <c r="H27" s="456" t="s">
        <v>2388</v>
      </c>
      <c r="I27" s="120" t="s">
        <v>13</v>
      </c>
      <c r="J27" s="459"/>
    </row>
    <row r="28" ht="69.75" customHeight="1">
      <c r="A28" s="455">
        <v>7.0</v>
      </c>
      <c r="B28" s="120">
        <v>257.0</v>
      </c>
      <c r="C28" s="120" t="s">
        <v>1064</v>
      </c>
      <c r="D28" s="157" t="s">
        <v>844</v>
      </c>
      <c r="E28" s="120" t="s">
        <v>2383</v>
      </c>
      <c r="F28" s="143" t="s">
        <v>2389</v>
      </c>
      <c r="G28" s="120" t="s">
        <v>2390</v>
      </c>
      <c r="H28" s="460"/>
      <c r="I28" s="120" t="s">
        <v>13</v>
      </c>
      <c r="J28" s="457"/>
    </row>
    <row r="29" ht="28.5" customHeight="1">
      <c r="A29" s="455">
        <v>7.0</v>
      </c>
      <c r="B29" s="120">
        <v>257.0</v>
      </c>
      <c r="C29" s="120" t="s">
        <v>1064</v>
      </c>
      <c r="D29" s="157" t="s">
        <v>844</v>
      </c>
      <c r="E29" s="120" t="s">
        <v>2383</v>
      </c>
      <c r="F29" s="143" t="s">
        <v>2391</v>
      </c>
      <c r="G29" s="120" t="s">
        <v>2392</v>
      </c>
      <c r="H29" s="456" t="s">
        <v>2393</v>
      </c>
      <c r="I29" s="120" t="s">
        <v>13</v>
      </c>
      <c r="J29" s="457"/>
    </row>
    <row r="30" ht="28.5" customHeight="1">
      <c r="A30" s="455">
        <v>7.0</v>
      </c>
      <c r="B30" s="461">
        <v>257.0</v>
      </c>
      <c r="C30" s="120" t="s">
        <v>1064</v>
      </c>
      <c r="D30" s="157" t="s">
        <v>844</v>
      </c>
      <c r="E30" s="120" t="s">
        <v>2383</v>
      </c>
      <c r="F30" s="143" t="s">
        <v>2394</v>
      </c>
      <c r="G30" s="120" t="s">
        <v>2395</v>
      </c>
      <c r="H30" s="456" t="s">
        <v>2393</v>
      </c>
      <c r="I30" s="120" t="s">
        <v>13</v>
      </c>
      <c r="J30" s="457"/>
    </row>
    <row r="31" ht="28.5" customHeight="1">
      <c r="A31" s="455">
        <v>7.0</v>
      </c>
      <c r="B31" s="461">
        <v>258.0</v>
      </c>
      <c r="C31" s="120" t="s">
        <v>1064</v>
      </c>
      <c r="D31" s="157" t="s">
        <v>844</v>
      </c>
      <c r="E31" s="120" t="s">
        <v>2383</v>
      </c>
      <c r="F31" s="143" t="s">
        <v>2396</v>
      </c>
      <c r="G31" s="120" t="s">
        <v>2397</v>
      </c>
      <c r="H31" s="456" t="s">
        <v>2398</v>
      </c>
      <c r="I31" s="120" t="s">
        <v>236</v>
      </c>
      <c r="J31" s="457"/>
    </row>
    <row r="32" ht="28.5" customHeight="1">
      <c r="A32" s="455">
        <v>7.0</v>
      </c>
      <c r="B32" s="461">
        <v>258.0</v>
      </c>
      <c r="C32" s="120" t="s">
        <v>1064</v>
      </c>
      <c r="D32" s="157" t="s">
        <v>844</v>
      </c>
      <c r="E32" s="120" t="s">
        <v>2383</v>
      </c>
      <c r="F32" s="143" t="s">
        <v>2399</v>
      </c>
      <c r="G32" s="120" t="s">
        <v>2400</v>
      </c>
      <c r="H32" s="456" t="s">
        <v>2398</v>
      </c>
      <c r="I32" s="120" t="s">
        <v>47</v>
      </c>
      <c r="J32" s="457"/>
    </row>
    <row r="33" ht="28.5" customHeight="1">
      <c r="A33" s="455">
        <v>7.0</v>
      </c>
      <c r="B33" s="461">
        <v>258.0</v>
      </c>
      <c r="C33" s="120" t="s">
        <v>1064</v>
      </c>
      <c r="D33" s="157" t="s">
        <v>844</v>
      </c>
      <c r="E33" s="120" t="s">
        <v>2383</v>
      </c>
      <c r="F33" s="143" t="s">
        <v>2401</v>
      </c>
      <c r="G33" s="120" t="s">
        <v>2402</v>
      </c>
      <c r="H33" s="456" t="s">
        <v>2403</v>
      </c>
      <c r="I33" s="120" t="s">
        <v>236</v>
      </c>
      <c r="J33" s="457"/>
    </row>
    <row r="34">
      <c r="A34" s="455">
        <v>7.0</v>
      </c>
      <c r="B34" s="461">
        <v>258.0</v>
      </c>
      <c r="C34" s="120" t="s">
        <v>1064</v>
      </c>
      <c r="D34" s="157" t="s">
        <v>844</v>
      </c>
      <c r="E34" s="120" t="s">
        <v>2383</v>
      </c>
      <c r="F34" s="143" t="s">
        <v>2404</v>
      </c>
      <c r="G34" s="120" t="s">
        <v>2405</v>
      </c>
      <c r="H34" s="456" t="s">
        <v>2403</v>
      </c>
      <c r="I34" s="120" t="s">
        <v>236</v>
      </c>
      <c r="J34" s="457"/>
    </row>
    <row r="35">
      <c r="A35" s="455">
        <v>7.0</v>
      </c>
      <c r="B35" s="120">
        <v>259.0</v>
      </c>
      <c r="C35" s="120" t="s">
        <v>1064</v>
      </c>
      <c r="D35" s="157" t="s">
        <v>844</v>
      </c>
      <c r="E35" s="120" t="s">
        <v>2406</v>
      </c>
      <c r="F35" s="143" t="s">
        <v>2407</v>
      </c>
      <c r="G35" s="120" t="s">
        <v>2408</v>
      </c>
      <c r="H35" s="456" t="s">
        <v>2409</v>
      </c>
      <c r="I35" s="120" t="s">
        <v>236</v>
      </c>
      <c r="J35" s="457"/>
    </row>
    <row r="36" ht="145.5" customHeight="1">
      <c r="A36" s="455">
        <v>7.0</v>
      </c>
      <c r="B36" s="120">
        <v>259.0</v>
      </c>
      <c r="C36" s="120" t="s">
        <v>1064</v>
      </c>
      <c r="D36" s="157" t="s">
        <v>844</v>
      </c>
      <c r="E36" s="120" t="s">
        <v>2406</v>
      </c>
      <c r="F36" s="143" t="s">
        <v>2410</v>
      </c>
      <c r="G36" s="120" t="s">
        <v>2411</v>
      </c>
      <c r="H36" s="456" t="s">
        <v>2412</v>
      </c>
      <c r="I36" s="120" t="s">
        <v>47</v>
      </c>
      <c r="J36" s="457"/>
    </row>
    <row r="37">
      <c r="A37" s="455">
        <v>7.0</v>
      </c>
      <c r="B37" s="120">
        <v>259.0</v>
      </c>
      <c r="C37" s="120" t="s">
        <v>1064</v>
      </c>
      <c r="D37" s="157" t="s">
        <v>844</v>
      </c>
      <c r="E37" s="120" t="s">
        <v>2406</v>
      </c>
      <c r="F37" s="143" t="s">
        <v>2413</v>
      </c>
      <c r="G37" s="120" t="s">
        <v>2414</v>
      </c>
      <c r="H37" s="456" t="s">
        <v>2415</v>
      </c>
      <c r="I37" s="120" t="s">
        <v>13</v>
      </c>
      <c r="J37" s="457"/>
    </row>
    <row r="38" ht="24.75" customHeight="1">
      <c r="A38" s="455">
        <v>7.0</v>
      </c>
      <c r="B38" s="120">
        <v>259.0</v>
      </c>
      <c r="C38" s="120" t="s">
        <v>1064</v>
      </c>
      <c r="D38" s="157" t="s">
        <v>844</v>
      </c>
      <c r="E38" s="120" t="s">
        <v>2406</v>
      </c>
      <c r="F38" s="143" t="s">
        <v>2416</v>
      </c>
      <c r="G38" s="120" t="s">
        <v>2417</v>
      </c>
      <c r="H38" s="456" t="s">
        <v>2409</v>
      </c>
      <c r="I38" s="120" t="s">
        <v>13</v>
      </c>
      <c r="J38" s="457"/>
    </row>
    <row r="39">
      <c r="A39" s="455">
        <v>7.0</v>
      </c>
      <c r="B39" s="120">
        <v>259.0</v>
      </c>
      <c r="C39" s="120" t="s">
        <v>1064</v>
      </c>
      <c r="D39" s="157" t="s">
        <v>844</v>
      </c>
      <c r="E39" s="120" t="s">
        <v>2406</v>
      </c>
      <c r="F39" s="143" t="s">
        <v>2418</v>
      </c>
      <c r="G39" s="120" t="s">
        <v>2419</v>
      </c>
      <c r="H39" s="456" t="s">
        <v>2420</v>
      </c>
      <c r="I39" s="120" t="s">
        <v>13</v>
      </c>
      <c r="J39" s="457"/>
    </row>
    <row r="40" ht="123.75" customHeight="1">
      <c r="A40" s="455">
        <v>7.0</v>
      </c>
      <c r="B40" s="120">
        <v>259.0</v>
      </c>
      <c r="C40" s="120" t="s">
        <v>1064</v>
      </c>
      <c r="D40" s="157" t="s">
        <v>844</v>
      </c>
      <c r="E40" s="120" t="s">
        <v>2406</v>
      </c>
      <c r="F40" s="143" t="s">
        <v>2421</v>
      </c>
      <c r="G40" s="120" t="s">
        <v>2422</v>
      </c>
      <c r="H40" s="456" t="s">
        <v>2409</v>
      </c>
      <c r="I40" s="120" t="s">
        <v>13</v>
      </c>
      <c r="J40" s="457"/>
    </row>
    <row r="41" ht="42.0" customHeight="1">
      <c r="A41" s="455">
        <v>7.0</v>
      </c>
      <c r="B41" s="120">
        <v>260.0</v>
      </c>
      <c r="C41" s="120" t="s">
        <v>1064</v>
      </c>
      <c r="D41" s="157" t="s">
        <v>844</v>
      </c>
      <c r="E41" s="120" t="s">
        <v>2423</v>
      </c>
      <c r="F41" s="143" t="s">
        <v>2424</v>
      </c>
      <c r="G41" s="120" t="s">
        <v>2425</v>
      </c>
      <c r="H41" s="460"/>
      <c r="I41" s="120" t="s">
        <v>13</v>
      </c>
      <c r="J41" s="457"/>
    </row>
    <row r="42" ht="42.0" customHeight="1">
      <c r="A42" s="455">
        <v>7.0</v>
      </c>
      <c r="B42" s="120">
        <v>260.0</v>
      </c>
      <c r="C42" s="120" t="s">
        <v>1064</v>
      </c>
      <c r="D42" s="157" t="s">
        <v>844</v>
      </c>
      <c r="E42" s="120" t="s">
        <v>2423</v>
      </c>
      <c r="F42" s="143" t="s">
        <v>2426</v>
      </c>
      <c r="G42" s="120" t="s">
        <v>2427</v>
      </c>
      <c r="H42" s="460"/>
      <c r="I42" s="120" t="s">
        <v>13</v>
      </c>
      <c r="J42" s="457"/>
    </row>
    <row r="43">
      <c r="A43" s="455">
        <v>7.0</v>
      </c>
      <c r="B43" s="120">
        <v>260.0</v>
      </c>
      <c r="C43" s="120" t="s">
        <v>1064</v>
      </c>
      <c r="D43" s="157" t="s">
        <v>844</v>
      </c>
      <c r="E43" s="120" t="s">
        <v>2423</v>
      </c>
      <c r="F43" s="143" t="s">
        <v>2428</v>
      </c>
      <c r="G43" s="120" t="s">
        <v>2429</v>
      </c>
      <c r="H43" s="460"/>
      <c r="I43" s="120" t="s">
        <v>13</v>
      </c>
      <c r="J43" s="457"/>
    </row>
    <row r="44" ht="48.75" customHeight="1">
      <c r="A44" s="455">
        <v>7.0</v>
      </c>
      <c r="B44" s="120">
        <v>260.0</v>
      </c>
      <c r="C44" s="120" t="s">
        <v>1064</v>
      </c>
      <c r="D44" s="157" t="s">
        <v>844</v>
      </c>
      <c r="E44" s="120" t="s">
        <v>2423</v>
      </c>
      <c r="F44" s="143" t="s">
        <v>2430</v>
      </c>
      <c r="G44" s="120" t="s">
        <v>2431</v>
      </c>
      <c r="H44" s="456" t="s">
        <v>2432</v>
      </c>
      <c r="I44" s="120" t="s">
        <v>13</v>
      </c>
      <c r="J44" s="457"/>
    </row>
    <row r="45">
      <c r="A45" s="455">
        <v>7.0</v>
      </c>
      <c r="B45" s="120">
        <v>260.0</v>
      </c>
      <c r="C45" s="120" t="s">
        <v>1064</v>
      </c>
      <c r="D45" s="157" t="s">
        <v>844</v>
      </c>
      <c r="E45" s="120" t="s">
        <v>2423</v>
      </c>
      <c r="F45" s="143" t="s">
        <v>2433</v>
      </c>
      <c r="G45" s="120" t="s">
        <v>2434</v>
      </c>
      <c r="H45" s="460"/>
      <c r="I45" s="120" t="s">
        <v>13</v>
      </c>
      <c r="J45" s="457"/>
    </row>
    <row r="46" ht="73.5" customHeight="1">
      <c r="A46" s="455">
        <v>7.0</v>
      </c>
      <c r="B46" s="120">
        <v>260.0</v>
      </c>
      <c r="C46" s="120" t="s">
        <v>1064</v>
      </c>
      <c r="D46" s="157" t="s">
        <v>844</v>
      </c>
      <c r="E46" s="120" t="s">
        <v>2423</v>
      </c>
      <c r="F46" s="143" t="s">
        <v>2435</v>
      </c>
      <c r="G46" s="120" t="s">
        <v>2436</v>
      </c>
      <c r="H46" s="456" t="s">
        <v>2437</v>
      </c>
      <c r="I46" s="120" t="s">
        <v>236</v>
      </c>
      <c r="J46" s="457" t="s">
        <v>2337</v>
      </c>
    </row>
    <row r="47">
      <c r="A47" s="455">
        <v>7.0</v>
      </c>
      <c r="B47" s="120">
        <v>262.0</v>
      </c>
      <c r="C47" s="120" t="s">
        <v>1064</v>
      </c>
      <c r="D47" s="157" t="s">
        <v>844</v>
      </c>
      <c r="E47" s="120" t="s">
        <v>2438</v>
      </c>
      <c r="F47" s="143" t="s">
        <v>2439</v>
      </c>
      <c r="G47" s="120" t="s">
        <v>2440</v>
      </c>
      <c r="H47" s="456" t="s">
        <v>2441</v>
      </c>
      <c r="I47" s="120" t="s">
        <v>47</v>
      </c>
      <c r="J47" s="457"/>
    </row>
    <row r="48">
      <c r="A48" s="455">
        <v>7.0</v>
      </c>
      <c r="B48" s="120">
        <v>263.0</v>
      </c>
      <c r="C48" s="120" t="s">
        <v>1064</v>
      </c>
      <c r="D48" s="157" t="s">
        <v>844</v>
      </c>
      <c r="E48" s="120" t="s">
        <v>2442</v>
      </c>
      <c r="F48" s="143" t="s">
        <v>2443</v>
      </c>
      <c r="G48" s="120" t="s">
        <v>2444</v>
      </c>
      <c r="H48" s="460"/>
      <c r="I48" s="120" t="s">
        <v>47</v>
      </c>
      <c r="J48" s="457"/>
    </row>
    <row r="49">
      <c r="A49" s="455">
        <v>7.0</v>
      </c>
      <c r="B49" s="120">
        <v>263.0</v>
      </c>
      <c r="C49" s="120" t="s">
        <v>1064</v>
      </c>
      <c r="D49" s="157" t="s">
        <v>844</v>
      </c>
      <c r="E49" s="120" t="s">
        <v>2442</v>
      </c>
      <c r="F49" s="143" t="s">
        <v>2445</v>
      </c>
      <c r="G49" s="120" t="s">
        <v>2446</v>
      </c>
      <c r="H49" s="460"/>
      <c r="I49" s="120" t="s">
        <v>13</v>
      </c>
      <c r="J49" s="457"/>
    </row>
    <row r="50">
      <c r="A50" s="455">
        <v>7.0</v>
      </c>
      <c r="B50" s="120">
        <v>263.0</v>
      </c>
      <c r="C50" s="120" t="s">
        <v>1064</v>
      </c>
      <c r="D50" s="157" t="s">
        <v>844</v>
      </c>
      <c r="E50" s="120" t="s">
        <v>2447</v>
      </c>
      <c r="F50" s="143" t="s">
        <v>2448</v>
      </c>
      <c r="G50" s="120" t="s">
        <v>2449</v>
      </c>
      <c r="H50" s="456" t="s">
        <v>2450</v>
      </c>
      <c r="I50" s="120" t="s">
        <v>13</v>
      </c>
      <c r="J50" s="457"/>
    </row>
    <row r="51">
      <c r="A51" s="455">
        <v>7.0</v>
      </c>
      <c r="B51" s="120">
        <v>263.0</v>
      </c>
      <c r="C51" s="120" t="s">
        <v>1064</v>
      </c>
      <c r="D51" s="157" t="s">
        <v>844</v>
      </c>
      <c r="E51" s="120" t="s">
        <v>2442</v>
      </c>
      <c r="F51" s="143" t="s">
        <v>2451</v>
      </c>
      <c r="G51" s="120" t="s">
        <v>2452</v>
      </c>
      <c r="H51" s="460"/>
      <c r="I51" s="120" t="s">
        <v>47</v>
      </c>
      <c r="J51" s="457"/>
    </row>
    <row r="52">
      <c r="A52" s="455">
        <v>7.0</v>
      </c>
      <c r="B52" s="120">
        <v>264.0</v>
      </c>
      <c r="C52" s="120" t="s">
        <v>1064</v>
      </c>
      <c r="D52" s="157" t="s">
        <v>844</v>
      </c>
      <c r="E52" s="120" t="s">
        <v>2442</v>
      </c>
      <c r="F52" s="143" t="s">
        <v>2453</v>
      </c>
      <c r="G52" s="120" t="s">
        <v>2454</v>
      </c>
      <c r="H52" s="460"/>
      <c r="I52" s="120" t="s">
        <v>13</v>
      </c>
      <c r="J52" s="457"/>
    </row>
    <row r="53">
      <c r="A53" s="455">
        <v>7.0</v>
      </c>
      <c r="B53" s="120">
        <v>264.0</v>
      </c>
      <c r="C53" s="120" t="s">
        <v>1064</v>
      </c>
      <c r="D53" s="157" t="s">
        <v>844</v>
      </c>
      <c r="E53" s="120" t="s">
        <v>2442</v>
      </c>
      <c r="F53" s="143" t="s">
        <v>2455</v>
      </c>
      <c r="G53" s="120" t="s">
        <v>2456</v>
      </c>
      <c r="H53" s="460"/>
      <c r="I53" s="120" t="s">
        <v>13</v>
      </c>
      <c r="J53" s="457"/>
    </row>
    <row r="54">
      <c r="A54" s="455">
        <v>7.0</v>
      </c>
      <c r="B54" s="120">
        <v>264.0</v>
      </c>
      <c r="C54" s="120" t="s">
        <v>1064</v>
      </c>
      <c r="D54" s="157" t="s">
        <v>844</v>
      </c>
      <c r="E54" s="120" t="s">
        <v>2457</v>
      </c>
      <c r="F54" s="143" t="s">
        <v>2458</v>
      </c>
      <c r="G54" s="120" t="s">
        <v>2459</v>
      </c>
      <c r="H54" s="460"/>
      <c r="I54" s="120" t="s">
        <v>13</v>
      </c>
      <c r="J54" s="459"/>
    </row>
    <row r="55">
      <c r="A55" s="455">
        <v>7.0</v>
      </c>
      <c r="B55" s="120">
        <v>264.0</v>
      </c>
      <c r="C55" s="120" t="s">
        <v>1064</v>
      </c>
      <c r="D55" s="157" t="s">
        <v>844</v>
      </c>
      <c r="E55" s="120" t="s">
        <v>2457</v>
      </c>
      <c r="F55" s="143" t="s">
        <v>2460</v>
      </c>
      <c r="G55" s="120" t="s">
        <v>2461</v>
      </c>
      <c r="H55" s="460"/>
      <c r="I55" s="120" t="s">
        <v>13</v>
      </c>
      <c r="J55" s="457"/>
    </row>
    <row r="56">
      <c r="A56" s="455">
        <v>7.0</v>
      </c>
      <c r="B56" s="120">
        <v>265.0</v>
      </c>
      <c r="C56" s="120" t="s">
        <v>1064</v>
      </c>
      <c r="D56" s="157" t="s">
        <v>844</v>
      </c>
      <c r="E56" s="120" t="s">
        <v>2457</v>
      </c>
      <c r="F56" s="143" t="s">
        <v>2462</v>
      </c>
      <c r="G56" s="120" t="s">
        <v>2463</v>
      </c>
      <c r="H56" s="460"/>
      <c r="I56" s="120" t="s">
        <v>13</v>
      </c>
      <c r="J56" s="457"/>
    </row>
    <row r="57">
      <c r="A57" s="462">
        <v>7.0</v>
      </c>
      <c r="B57" s="157">
        <v>265.0</v>
      </c>
      <c r="C57" s="157" t="s">
        <v>1064</v>
      </c>
      <c r="D57" s="157" t="s">
        <v>844</v>
      </c>
      <c r="E57" s="157" t="s">
        <v>2457</v>
      </c>
      <c r="F57" s="177" t="s">
        <v>2464</v>
      </c>
      <c r="G57" s="157" t="s">
        <v>2465</v>
      </c>
      <c r="H57" s="456" t="s">
        <v>2462</v>
      </c>
      <c r="I57" s="120" t="s">
        <v>236</v>
      </c>
      <c r="J57" s="457"/>
    </row>
    <row r="58">
      <c r="A58" s="455">
        <v>7.0</v>
      </c>
      <c r="B58" s="120">
        <v>265.0</v>
      </c>
      <c r="C58" s="120" t="s">
        <v>1064</v>
      </c>
      <c r="D58" s="157" t="s">
        <v>844</v>
      </c>
      <c r="E58" s="120" t="s">
        <v>2466</v>
      </c>
      <c r="F58" s="143" t="s">
        <v>2467</v>
      </c>
      <c r="G58" s="120" t="s">
        <v>2468</v>
      </c>
      <c r="H58" s="460"/>
      <c r="I58" s="120" t="s">
        <v>13</v>
      </c>
      <c r="J58" s="457"/>
    </row>
    <row r="59">
      <c r="A59" s="455">
        <v>7.0</v>
      </c>
      <c r="B59" s="120">
        <v>265.0</v>
      </c>
      <c r="C59" s="120" t="s">
        <v>1064</v>
      </c>
      <c r="D59" s="157" t="s">
        <v>844</v>
      </c>
      <c r="E59" s="120" t="s">
        <v>2466</v>
      </c>
      <c r="F59" s="143" t="s">
        <v>2469</v>
      </c>
      <c r="G59" s="120" t="s">
        <v>2470</v>
      </c>
      <c r="H59" s="460"/>
      <c r="I59" s="120" t="s">
        <v>13</v>
      </c>
      <c r="J59" s="457"/>
    </row>
    <row r="60">
      <c r="A60" s="455">
        <v>7.0</v>
      </c>
      <c r="B60" s="120">
        <v>265.0</v>
      </c>
      <c r="C60" s="120" t="s">
        <v>1064</v>
      </c>
      <c r="D60" s="157" t="s">
        <v>844</v>
      </c>
      <c r="E60" s="120" t="s">
        <v>2466</v>
      </c>
      <c r="F60" s="143" t="s">
        <v>2471</v>
      </c>
      <c r="G60" s="120" t="s">
        <v>2472</v>
      </c>
      <c r="H60" s="460"/>
      <c r="I60" s="120" t="s">
        <v>13</v>
      </c>
      <c r="J60" s="457"/>
    </row>
    <row r="61">
      <c r="A61" s="455">
        <v>7.0</v>
      </c>
      <c r="B61" s="120">
        <v>265.0</v>
      </c>
      <c r="C61" s="120" t="s">
        <v>1064</v>
      </c>
      <c r="D61" s="157" t="s">
        <v>844</v>
      </c>
      <c r="E61" s="120" t="s">
        <v>2466</v>
      </c>
      <c r="F61" s="143" t="s">
        <v>2473</v>
      </c>
      <c r="G61" s="120" t="s">
        <v>2474</v>
      </c>
      <c r="H61" s="456" t="s">
        <v>2475</v>
      </c>
      <c r="I61" s="120" t="s">
        <v>13</v>
      </c>
      <c r="J61" s="457"/>
    </row>
    <row r="62">
      <c r="A62" s="455">
        <v>7.0</v>
      </c>
      <c r="B62" s="120">
        <v>266.0</v>
      </c>
      <c r="C62" s="120" t="s">
        <v>1064</v>
      </c>
      <c r="D62" s="157" t="s">
        <v>844</v>
      </c>
      <c r="E62" s="120" t="s">
        <v>2466</v>
      </c>
      <c r="F62" s="143" t="s">
        <v>2476</v>
      </c>
      <c r="G62" s="120" t="s">
        <v>2477</v>
      </c>
      <c r="H62" s="460"/>
      <c r="I62" s="120" t="s">
        <v>13</v>
      </c>
      <c r="J62" s="457"/>
    </row>
    <row r="63">
      <c r="A63" s="455">
        <v>7.0</v>
      </c>
      <c r="B63" s="120">
        <v>266.0</v>
      </c>
      <c r="C63" s="120" t="s">
        <v>1064</v>
      </c>
      <c r="D63" s="157" t="s">
        <v>844</v>
      </c>
      <c r="E63" s="120" t="s">
        <v>2466</v>
      </c>
      <c r="F63" s="143" t="s">
        <v>2478</v>
      </c>
      <c r="G63" s="120" t="s">
        <v>2479</v>
      </c>
      <c r="H63" s="460"/>
      <c r="I63" s="120" t="s">
        <v>13</v>
      </c>
      <c r="J63" s="457"/>
    </row>
    <row r="64">
      <c r="A64" s="455">
        <v>7.0</v>
      </c>
      <c r="B64" s="120">
        <v>266.0</v>
      </c>
      <c r="C64" s="120" t="s">
        <v>1064</v>
      </c>
      <c r="D64" s="157" t="s">
        <v>844</v>
      </c>
      <c r="E64" s="120" t="s">
        <v>2466</v>
      </c>
      <c r="F64" s="143" t="s">
        <v>2480</v>
      </c>
      <c r="G64" s="120" t="s">
        <v>2481</v>
      </c>
      <c r="H64" s="456" t="s">
        <v>2482</v>
      </c>
      <c r="I64" s="120" t="s">
        <v>13</v>
      </c>
      <c r="J64" s="457"/>
    </row>
    <row r="65">
      <c r="A65" s="455">
        <v>7.0</v>
      </c>
      <c r="B65" s="120">
        <v>266.0</v>
      </c>
      <c r="C65" s="120" t="s">
        <v>1064</v>
      </c>
      <c r="D65" s="157" t="s">
        <v>844</v>
      </c>
      <c r="E65" s="120" t="s">
        <v>2466</v>
      </c>
      <c r="F65" s="143" t="s">
        <v>2483</v>
      </c>
      <c r="G65" s="120" t="s">
        <v>2484</v>
      </c>
      <c r="H65" s="456" t="s">
        <v>2482</v>
      </c>
      <c r="I65" s="120" t="s">
        <v>13</v>
      </c>
      <c r="J65" s="457"/>
    </row>
    <row r="66">
      <c r="A66" s="455">
        <v>7.0</v>
      </c>
      <c r="B66" s="120">
        <v>266.0</v>
      </c>
      <c r="C66" s="120" t="s">
        <v>1064</v>
      </c>
      <c r="D66" s="157" t="s">
        <v>844</v>
      </c>
      <c r="E66" s="120" t="s">
        <v>2466</v>
      </c>
      <c r="F66" s="143" t="s">
        <v>2485</v>
      </c>
      <c r="G66" s="120" t="s">
        <v>2486</v>
      </c>
      <c r="H66" s="456" t="s">
        <v>2483</v>
      </c>
      <c r="I66" s="120" t="s">
        <v>47</v>
      </c>
      <c r="J66" s="457"/>
    </row>
    <row r="67">
      <c r="A67" s="455">
        <v>7.0</v>
      </c>
      <c r="B67" s="120">
        <v>266.0</v>
      </c>
      <c r="C67" s="120" t="s">
        <v>1064</v>
      </c>
      <c r="D67" s="157" t="s">
        <v>844</v>
      </c>
      <c r="E67" s="120" t="s">
        <v>2466</v>
      </c>
      <c r="F67" s="143" t="s">
        <v>2487</v>
      </c>
      <c r="G67" s="120" t="s">
        <v>2488</v>
      </c>
      <c r="H67" s="456" t="s">
        <v>2482</v>
      </c>
      <c r="I67" s="120" t="s">
        <v>13</v>
      </c>
      <c r="J67" s="457"/>
    </row>
    <row r="68">
      <c r="A68" s="455">
        <v>7.0</v>
      </c>
      <c r="B68" s="120">
        <v>266.0</v>
      </c>
      <c r="C68" s="120" t="s">
        <v>1064</v>
      </c>
      <c r="D68" s="157" t="s">
        <v>844</v>
      </c>
      <c r="E68" s="120" t="s">
        <v>2466</v>
      </c>
      <c r="F68" s="143" t="s">
        <v>2489</v>
      </c>
      <c r="G68" s="120" t="s">
        <v>2490</v>
      </c>
      <c r="H68" s="456" t="s">
        <v>2482</v>
      </c>
      <c r="I68" s="120" t="s">
        <v>13</v>
      </c>
      <c r="J68" s="457"/>
    </row>
    <row r="69">
      <c r="A69" s="455">
        <v>7.0</v>
      </c>
      <c r="B69" s="120">
        <v>266.0</v>
      </c>
      <c r="C69" s="120" t="s">
        <v>1064</v>
      </c>
      <c r="D69" s="157" t="s">
        <v>844</v>
      </c>
      <c r="E69" s="120" t="s">
        <v>2466</v>
      </c>
      <c r="F69" s="143" t="s">
        <v>2491</v>
      </c>
      <c r="G69" s="120" t="s">
        <v>2492</v>
      </c>
      <c r="H69" s="456" t="s">
        <v>2475</v>
      </c>
      <c r="I69" s="120" t="s">
        <v>13</v>
      </c>
      <c r="J69" s="457"/>
    </row>
    <row r="70">
      <c r="A70" s="455">
        <v>7.0</v>
      </c>
      <c r="B70" s="120">
        <v>266.0</v>
      </c>
      <c r="C70" s="120" t="s">
        <v>1064</v>
      </c>
      <c r="D70" s="157" t="s">
        <v>844</v>
      </c>
      <c r="E70" s="120" t="s">
        <v>2466</v>
      </c>
      <c r="F70" s="143" t="s">
        <v>2493</v>
      </c>
      <c r="G70" s="120" t="s">
        <v>2494</v>
      </c>
      <c r="H70" s="456" t="s">
        <v>2475</v>
      </c>
      <c r="I70" s="120" t="s">
        <v>13</v>
      </c>
      <c r="J70" s="457"/>
    </row>
    <row r="71">
      <c r="A71" s="455">
        <v>7.0</v>
      </c>
      <c r="B71" s="120">
        <v>267.0</v>
      </c>
      <c r="C71" s="120" t="s">
        <v>1064</v>
      </c>
      <c r="D71" s="157" t="s">
        <v>844</v>
      </c>
      <c r="E71" s="120" t="s">
        <v>2466</v>
      </c>
      <c r="F71" s="143" t="s">
        <v>2495</v>
      </c>
      <c r="G71" s="120" t="s">
        <v>2496</v>
      </c>
      <c r="H71" s="456" t="s">
        <v>2497</v>
      </c>
      <c r="I71" s="120" t="s">
        <v>13</v>
      </c>
      <c r="J71" s="457"/>
    </row>
    <row r="72">
      <c r="A72" s="455">
        <v>7.0</v>
      </c>
      <c r="B72" s="120">
        <v>267.0</v>
      </c>
      <c r="C72" s="120" t="s">
        <v>1064</v>
      </c>
      <c r="D72" s="157" t="s">
        <v>844</v>
      </c>
      <c r="E72" s="120" t="s">
        <v>2466</v>
      </c>
      <c r="F72" s="143" t="s">
        <v>2498</v>
      </c>
      <c r="G72" s="120" t="s">
        <v>2499</v>
      </c>
      <c r="H72" s="456" t="s">
        <v>2497</v>
      </c>
      <c r="I72" s="120" t="s">
        <v>13</v>
      </c>
      <c r="J72" s="457"/>
    </row>
    <row r="73">
      <c r="A73" s="455">
        <v>7.0</v>
      </c>
      <c r="B73" s="120">
        <v>267.0</v>
      </c>
      <c r="C73" s="120" t="s">
        <v>1064</v>
      </c>
      <c r="D73" s="157" t="s">
        <v>844</v>
      </c>
      <c r="E73" s="120" t="s">
        <v>2466</v>
      </c>
      <c r="F73" s="143" t="s">
        <v>2500</v>
      </c>
      <c r="G73" s="120" t="s">
        <v>2501</v>
      </c>
      <c r="H73" s="456" t="s">
        <v>2497</v>
      </c>
      <c r="I73" s="120" t="s">
        <v>13</v>
      </c>
      <c r="J73" s="457"/>
    </row>
    <row r="74">
      <c r="A74" s="455">
        <v>7.0</v>
      </c>
      <c r="B74" s="120">
        <v>271.0</v>
      </c>
      <c r="C74" s="120" t="s">
        <v>1064</v>
      </c>
      <c r="D74" s="157" t="s">
        <v>844</v>
      </c>
      <c r="E74" s="120" t="s">
        <v>2502</v>
      </c>
      <c r="F74" s="143" t="s">
        <v>2503</v>
      </c>
      <c r="G74" s="120" t="s">
        <v>2504</v>
      </c>
      <c r="H74" s="456" t="s">
        <v>2505</v>
      </c>
      <c r="I74" s="120" t="s">
        <v>13</v>
      </c>
      <c r="J74" s="457"/>
    </row>
    <row r="75">
      <c r="A75" s="455">
        <v>7.0</v>
      </c>
      <c r="B75" s="120">
        <v>272.0</v>
      </c>
      <c r="C75" s="120" t="s">
        <v>1064</v>
      </c>
      <c r="D75" s="157" t="s">
        <v>844</v>
      </c>
      <c r="E75" s="120" t="s">
        <v>2502</v>
      </c>
      <c r="F75" s="143" t="s">
        <v>841</v>
      </c>
      <c r="G75" s="120" t="s">
        <v>2506</v>
      </c>
      <c r="H75" s="456" t="s">
        <v>2507</v>
      </c>
      <c r="I75" s="120" t="s">
        <v>47</v>
      </c>
      <c r="J75" s="457"/>
    </row>
    <row r="76">
      <c r="A76" s="455">
        <v>8.0</v>
      </c>
      <c r="B76" s="120">
        <v>289.0</v>
      </c>
      <c r="C76" s="120" t="s">
        <v>1051</v>
      </c>
      <c r="D76" s="157" t="s">
        <v>2508</v>
      </c>
      <c r="E76" s="120" t="s">
        <v>2508</v>
      </c>
      <c r="F76" s="143" t="s">
        <v>2509</v>
      </c>
      <c r="G76" s="120" t="s">
        <v>2510</v>
      </c>
      <c r="H76" s="460"/>
      <c r="I76" s="120" t="s">
        <v>47</v>
      </c>
      <c r="J76" s="457"/>
    </row>
    <row r="77">
      <c r="A77" s="455">
        <v>8.0</v>
      </c>
      <c r="B77" s="120">
        <v>289.0</v>
      </c>
      <c r="C77" s="120" t="s">
        <v>1051</v>
      </c>
      <c r="D77" s="157" t="s">
        <v>2508</v>
      </c>
      <c r="E77" s="120" t="s">
        <v>2508</v>
      </c>
      <c r="F77" s="143" t="s">
        <v>2511</v>
      </c>
      <c r="G77" s="120" t="s">
        <v>2512</v>
      </c>
      <c r="H77" s="460"/>
      <c r="I77" s="120" t="s">
        <v>47</v>
      </c>
      <c r="J77" s="457"/>
    </row>
    <row r="78" ht="87.0" customHeight="1">
      <c r="A78" s="455">
        <v>8.0</v>
      </c>
      <c r="B78" s="120">
        <v>289.0</v>
      </c>
      <c r="C78" s="120" t="s">
        <v>1051</v>
      </c>
      <c r="D78" s="157" t="s">
        <v>2508</v>
      </c>
      <c r="E78" s="120" t="s">
        <v>2513</v>
      </c>
      <c r="F78" s="143" t="s">
        <v>2513</v>
      </c>
      <c r="G78" s="120" t="s">
        <v>2514</v>
      </c>
      <c r="H78" s="456" t="s">
        <v>2515</v>
      </c>
      <c r="I78" s="120" t="s">
        <v>13</v>
      </c>
      <c r="J78" s="457"/>
    </row>
    <row r="79">
      <c r="A79" s="455">
        <v>8.0</v>
      </c>
      <c r="B79" s="120">
        <v>290.0</v>
      </c>
      <c r="C79" s="120" t="s">
        <v>1051</v>
      </c>
      <c r="D79" s="157" t="s">
        <v>2508</v>
      </c>
      <c r="E79" s="120" t="s">
        <v>2513</v>
      </c>
      <c r="F79" s="143" t="s">
        <v>2516</v>
      </c>
      <c r="G79" s="120" t="s">
        <v>2517</v>
      </c>
      <c r="H79" s="456" t="s">
        <v>2518</v>
      </c>
      <c r="I79" s="120" t="s">
        <v>13</v>
      </c>
      <c r="J79" s="457"/>
    </row>
    <row r="80" ht="68.25" customHeight="1">
      <c r="A80" s="455">
        <v>8.0</v>
      </c>
      <c r="B80" s="120">
        <v>290.0</v>
      </c>
      <c r="C80" s="120" t="s">
        <v>1051</v>
      </c>
      <c r="D80" s="157" t="s">
        <v>2508</v>
      </c>
      <c r="E80" s="120" t="s">
        <v>2513</v>
      </c>
      <c r="F80" s="143" t="s">
        <v>2519</v>
      </c>
      <c r="G80" s="120" t="s">
        <v>2520</v>
      </c>
      <c r="H80" s="456" t="s">
        <v>2521</v>
      </c>
      <c r="I80" s="120" t="s">
        <v>13</v>
      </c>
      <c r="J80" s="459" t="s">
        <v>2337</v>
      </c>
    </row>
    <row r="81">
      <c r="A81" s="455">
        <v>8.0</v>
      </c>
      <c r="B81" s="120">
        <v>291.0</v>
      </c>
      <c r="C81" s="120" t="s">
        <v>1051</v>
      </c>
      <c r="D81" s="157" t="s">
        <v>2508</v>
      </c>
      <c r="E81" s="120" t="s">
        <v>2513</v>
      </c>
      <c r="F81" s="143" t="s">
        <v>2522</v>
      </c>
      <c r="G81" s="120" t="s">
        <v>2523</v>
      </c>
      <c r="H81" s="456" t="s">
        <v>2524</v>
      </c>
      <c r="I81" s="120" t="s">
        <v>13</v>
      </c>
      <c r="J81" s="457"/>
    </row>
    <row r="82">
      <c r="A82" s="455">
        <v>8.0</v>
      </c>
      <c r="B82" s="120">
        <v>291.0</v>
      </c>
      <c r="C82" s="120" t="s">
        <v>1051</v>
      </c>
      <c r="D82" s="157" t="s">
        <v>2508</v>
      </c>
      <c r="E82" s="120" t="s">
        <v>2513</v>
      </c>
      <c r="F82" s="143" t="s">
        <v>2525</v>
      </c>
      <c r="G82" s="120" t="s">
        <v>2526</v>
      </c>
      <c r="H82" s="460"/>
      <c r="I82" s="120" t="s">
        <v>13</v>
      </c>
      <c r="J82" s="457"/>
    </row>
    <row r="83" ht="135.0" customHeight="1">
      <c r="A83" s="455">
        <v>8.0</v>
      </c>
      <c r="B83" s="120">
        <v>291.0</v>
      </c>
      <c r="C83" s="120" t="s">
        <v>1051</v>
      </c>
      <c r="D83" s="157" t="s">
        <v>2508</v>
      </c>
      <c r="E83" s="120" t="s">
        <v>2513</v>
      </c>
      <c r="F83" s="143" t="s">
        <v>2527</v>
      </c>
      <c r="G83" s="120" t="s">
        <v>2528</v>
      </c>
      <c r="H83" s="460"/>
      <c r="I83" s="120" t="s">
        <v>13</v>
      </c>
      <c r="J83" s="457"/>
    </row>
    <row r="84">
      <c r="A84" s="455">
        <v>8.0</v>
      </c>
      <c r="B84" s="120">
        <v>292.0</v>
      </c>
      <c r="C84" s="120" t="s">
        <v>1051</v>
      </c>
      <c r="D84" s="157" t="s">
        <v>2508</v>
      </c>
      <c r="E84" s="120" t="s">
        <v>2513</v>
      </c>
      <c r="F84" s="143" t="s">
        <v>2529</v>
      </c>
      <c r="G84" s="120" t="s">
        <v>2530</v>
      </c>
      <c r="H84" s="460"/>
      <c r="I84" s="120" t="s">
        <v>13</v>
      </c>
      <c r="J84" s="457"/>
    </row>
    <row r="85">
      <c r="A85" s="455">
        <v>8.0</v>
      </c>
      <c r="B85" s="120">
        <v>292.0</v>
      </c>
      <c r="C85" s="120" t="s">
        <v>1051</v>
      </c>
      <c r="D85" s="157" t="s">
        <v>2508</v>
      </c>
      <c r="E85" s="120" t="s">
        <v>2513</v>
      </c>
      <c r="F85" s="143" t="s">
        <v>2531</v>
      </c>
      <c r="G85" s="120" t="s">
        <v>2532</v>
      </c>
      <c r="H85" s="456" t="s">
        <v>2533</v>
      </c>
      <c r="I85" s="120" t="s">
        <v>13</v>
      </c>
      <c r="J85" s="457"/>
    </row>
    <row r="86">
      <c r="A86" s="455">
        <v>8.0</v>
      </c>
      <c r="B86" s="120">
        <v>292.0</v>
      </c>
      <c r="C86" s="120" t="s">
        <v>1051</v>
      </c>
      <c r="D86" s="157" t="s">
        <v>2508</v>
      </c>
      <c r="E86" s="120" t="s">
        <v>2513</v>
      </c>
      <c r="F86" s="143" t="s">
        <v>2534</v>
      </c>
      <c r="G86" s="120" t="s">
        <v>2535</v>
      </c>
      <c r="H86" s="456" t="s">
        <v>2536</v>
      </c>
      <c r="I86" s="120" t="s">
        <v>13</v>
      </c>
      <c r="J86" s="457"/>
    </row>
    <row r="87">
      <c r="A87" s="455">
        <v>8.0</v>
      </c>
      <c r="B87" s="120">
        <v>292.0</v>
      </c>
      <c r="C87" s="120" t="s">
        <v>1051</v>
      </c>
      <c r="D87" s="157" t="s">
        <v>2508</v>
      </c>
      <c r="E87" s="120" t="s">
        <v>2513</v>
      </c>
      <c r="F87" s="143" t="s">
        <v>2537</v>
      </c>
      <c r="G87" s="120" t="s">
        <v>2538</v>
      </c>
      <c r="H87" s="456" t="s">
        <v>2539</v>
      </c>
      <c r="I87" s="120" t="s">
        <v>13</v>
      </c>
      <c r="J87" s="457"/>
    </row>
    <row r="88">
      <c r="A88" s="455">
        <v>8.0</v>
      </c>
      <c r="B88" s="120">
        <v>293.0</v>
      </c>
      <c r="C88" s="120" t="s">
        <v>1051</v>
      </c>
      <c r="D88" s="157" t="s">
        <v>2508</v>
      </c>
      <c r="E88" s="120" t="s">
        <v>2513</v>
      </c>
      <c r="F88" s="143" t="s">
        <v>2540</v>
      </c>
      <c r="G88" s="120" t="s">
        <v>2541</v>
      </c>
      <c r="H88" s="456" t="s">
        <v>2531</v>
      </c>
      <c r="I88" s="120" t="s">
        <v>13</v>
      </c>
      <c r="J88" s="457"/>
    </row>
    <row r="89">
      <c r="A89" s="455">
        <v>8.0</v>
      </c>
      <c r="B89" s="120">
        <v>293.0</v>
      </c>
      <c r="C89" s="120" t="s">
        <v>1051</v>
      </c>
      <c r="D89" s="157" t="s">
        <v>2508</v>
      </c>
      <c r="E89" s="120" t="s">
        <v>2542</v>
      </c>
      <c r="F89" s="143" t="s">
        <v>2543</v>
      </c>
      <c r="G89" s="120" t="s">
        <v>2544</v>
      </c>
      <c r="H89" s="460"/>
      <c r="I89" s="120" t="s">
        <v>13</v>
      </c>
      <c r="J89" s="457"/>
    </row>
    <row r="90" ht="33.0" customHeight="1">
      <c r="A90" s="455">
        <v>8.0</v>
      </c>
      <c r="B90" s="120">
        <v>294.0</v>
      </c>
      <c r="C90" s="120" t="s">
        <v>1051</v>
      </c>
      <c r="D90" s="157" t="s">
        <v>2508</v>
      </c>
      <c r="E90" s="120" t="s">
        <v>2542</v>
      </c>
      <c r="F90" s="143" t="s">
        <v>2545</v>
      </c>
      <c r="G90" s="120" t="s">
        <v>2546</v>
      </c>
      <c r="H90" s="460"/>
      <c r="I90" s="120" t="s">
        <v>13</v>
      </c>
      <c r="J90" s="457"/>
    </row>
    <row r="91" ht="45.75" customHeight="1">
      <c r="A91" s="455">
        <v>8.0</v>
      </c>
      <c r="B91" s="120">
        <v>294.0</v>
      </c>
      <c r="C91" s="120" t="s">
        <v>1051</v>
      </c>
      <c r="D91" s="157" t="s">
        <v>2508</v>
      </c>
      <c r="E91" s="120" t="s">
        <v>2542</v>
      </c>
      <c r="F91" s="143" t="s">
        <v>2547</v>
      </c>
      <c r="G91" s="120" t="s">
        <v>2548</v>
      </c>
      <c r="H91" s="456" t="s">
        <v>2549</v>
      </c>
      <c r="I91" s="120" t="s">
        <v>13</v>
      </c>
      <c r="J91" s="457"/>
    </row>
    <row r="92" ht="39.0" customHeight="1">
      <c r="A92" s="455">
        <v>8.0</v>
      </c>
      <c r="B92" s="120">
        <v>295.0</v>
      </c>
      <c r="C92" s="120" t="s">
        <v>1051</v>
      </c>
      <c r="D92" s="157" t="s">
        <v>2508</v>
      </c>
      <c r="E92" s="120" t="s">
        <v>2542</v>
      </c>
      <c r="F92" s="143" t="s">
        <v>2549</v>
      </c>
      <c r="G92" s="120" t="s">
        <v>2550</v>
      </c>
      <c r="H92" s="456" t="s">
        <v>2551</v>
      </c>
      <c r="I92" s="120"/>
      <c r="J92" s="457"/>
    </row>
    <row r="93" ht="102.75" customHeight="1">
      <c r="A93" s="455">
        <v>8.0</v>
      </c>
      <c r="B93" s="120">
        <v>297.0</v>
      </c>
      <c r="C93" s="120" t="s">
        <v>1051</v>
      </c>
      <c r="D93" s="157" t="s">
        <v>2508</v>
      </c>
      <c r="E93" s="120" t="s">
        <v>2552</v>
      </c>
      <c r="F93" s="143" t="s">
        <v>2552</v>
      </c>
      <c r="G93" s="120" t="s">
        <v>2553</v>
      </c>
      <c r="H93" s="460"/>
      <c r="I93" s="120" t="s">
        <v>13</v>
      </c>
      <c r="J93" s="457"/>
    </row>
    <row r="94">
      <c r="A94" s="455">
        <v>8.0</v>
      </c>
      <c r="B94" s="120">
        <v>297.0</v>
      </c>
      <c r="C94" s="120" t="s">
        <v>1051</v>
      </c>
      <c r="D94" s="157" t="s">
        <v>2508</v>
      </c>
      <c r="E94" s="120" t="s">
        <v>2552</v>
      </c>
      <c r="F94" s="143" t="s">
        <v>2554</v>
      </c>
      <c r="G94" s="120" t="s">
        <v>2555</v>
      </c>
      <c r="H94" s="460"/>
      <c r="I94" s="120" t="s">
        <v>13</v>
      </c>
      <c r="J94" s="457"/>
    </row>
    <row r="95">
      <c r="A95" s="455">
        <v>8.0</v>
      </c>
      <c r="B95" s="120">
        <v>297.0</v>
      </c>
      <c r="C95" s="120" t="s">
        <v>1051</v>
      </c>
      <c r="D95" s="157" t="s">
        <v>2508</v>
      </c>
      <c r="E95" s="120" t="s">
        <v>2552</v>
      </c>
      <c r="F95" s="143" t="s">
        <v>2556</v>
      </c>
      <c r="G95" s="120" t="s">
        <v>2557</v>
      </c>
      <c r="H95" s="460"/>
      <c r="I95" s="120" t="s">
        <v>13</v>
      </c>
      <c r="J95" s="457"/>
    </row>
    <row r="96">
      <c r="A96" s="455">
        <v>8.0</v>
      </c>
      <c r="B96" s="120">
        <v>298.0</v>
      </c>
      <c r="C96" s="120" t="s">
        <v>1051</v>
      </c>
      <c r="D96" s="157" t="s">
        <v>2508</v>
      </c>
      <c r="E96" s="120" t="s">
        <v>2552</v>
      </c>
      <c r="F96" s="143" t="s">
        <v>2558</v>
      </c>
      <c r="G96" s="120" t="s">
        <v>2559</v>
      </c>
      <c r="H96" s="460"/>
      <c r="I96" s="120" t="s">
        <v>13</v>
      </c>
      <c r="J96" s="457"/>
    </row>
    <row r="97">
      <c r="A97" s="455">
        <v>8.0</v>
      </c>
      <c r="B97" s="120">
        <v>299.0</v>
      </c>
      <c r="C97" s="120" t="s">
        <v>1051</v>
      </c>
      <c r="D97" s="157" t="s">
        <v>2508</v>
      </c>
      <c r="E97" s="120" t="s">
        <v>2552</v>
      </c>
      <c r="F97" s="143" t="s">
        <v>2560</v>
      </c>
      <c r="G97" s="120" t="s">
        <v>2561</v>
      </c>
      <c r="H97" s="460"/>
      <c r="I97" s="120" t="s">
        <v>13</v>
      </c>
      <c r="J97" s="457"/>
    </row>
    <row r="98">
      <c r="A98" s="455">
        <v>8.0</v>
      </c>
      <c r="B98" s="120">
        <v>299.0</v>
      </c>
      <c r="C98" s="120" t="s">
        <v>1051</v>
      </c>
      <c r="D98" s="157" t="s">
        <v>2508</v>
      </c>
      <c r="E98" s="120" t="s">
        <v>2552</v>
      </c>
      <c r="F98" s="143" t="s">
        <v>2562</v>
      </c>
      <c r="G98" s="120" t="s">
        <v>2563</v>
      </c>
      <c r="H98" s="456" t="s">
        <v>2564</v>
      </c>
      <c r="I98" s="120" t="s">
        <v>13</v>
      </c>
      <c r="J98" s="457"/>
    </row>
    <row r="99" ht="128.25" customHeight="1">
      <c r="A99" s="455">
        <v>8.0</v>
      </c>
      <c r="B99" s="120">
        <v>300.0</v>
      </c>
      <c r="C99" s="120" t="s">
        <v>1051</v>
      </c>
      <c r="D99" s="157" t="s">
        <v>2565</v>
      </c>
      <c r="E99" s="120" t="s">
        <v>2565</v>
      </c>
      <c r="F99" s="143" t="s">
        <v>2565</v>
      </c>
      <c r="G99" s="120" t="s">
        <v>2566</v>
      </c>
      <c r="H99" s="460"/>
      <c r="I99" s="120" t="s">
        <v>47</v>
      </c>
      <c r="J99" s="457"/>
    </row>
    <row r="100">
      <c r="A100" s="455">
        <v>8.0</v>
      </c>
      <c r="B100" s="120">
        <v>300.0</v>
      </c>
      <c r="C100" s="120" t="s">
        <v>1051</v>
      </c>
      <c r="D100" s="157" t="s">
        <v>2565</v>
      </c>
      <c r="E100" s="120" t="s">
        <v>2565</v>
      </c>
      <c r="F100" s="143" t="s">
        <v>2567</v>
      </c>
      <c r="G100" s="120" t="s">
        <v>2568</v>
      </c>
      <c r="H100" s="460"/>
      <c r="I100" s="120" t="s">
        <v>13</v>
      </c>
      <c r="J100" s="457"/>
    </row>
    <row r="101">
      <c r="A101" s="455">
        <v>8.0</v>
      </c>
      <c r="B101" s="120">
        <v>300.0</v>
      </c>
      <c r="C101" s="120" t="s">
        <v>1051</v>
      </c>
      <c r="D101" s="157" t="s">
        <v>2565</v>
      </c>
      <c r="E101" s="120" t="s">
        <v>2565</v>
      </c>
      <c r="F101" s="143" t="s">
        <v>2569</v>
      </c>
      <c r="G101" s="120" t="s">
        <v>2570</v>
      </c>
      <c r="H101" s="460"/>
      <c r="I101" s="120"/>
      <c r="J101" s="457"/>
    </row>
    <row r="102">
      <c r="A102" s="455">
        <v>8.0</v>
      </c>
      <c r="B102" s="120">
        <v>300.0</v>
      </c>
      <c r="C102" s="120" t="s">
        <v>1051</v>
      </c>
      <c r="D102" s="157" t="s">
        <v>2565</v>
      </c>
      <c r="E102" s="120" t="s">
        <v>2565</v>
      </c>
      <c r="F102" s="143" t="s">
        <v>2571</v>
      </c>
      <c r="G102" s="120" t="s">
        <v>2572</v>
      </c>
      <c r="H102" s="460"/>
      <c r="I102" s="120" t="s">
        <v>13</v>
      </c>
      <c r="J102" s="457"/>
    </row>
    <row r="103">
      <c r="A103" s="455">
        <v>8.0</v>
      </c>
      <c r="B103" s="120">
        <v>301.0</v>
      </c>
      <c r="C103" s="120" t="s">
        <v>1051</v>
      </c>
      <c r="D103" s="157" t="s">
        <v>2565</v>
      </c>
      <c r="E103" s="120" t="s">
        <v>2565</v>
      </c>
      <c r="F103" s="143" t="s">
        <v>2573</v>
      </c>
      <c r="G103" s="120" t="s">
        <v>2574</v>
      </c>
      <c r="H103" s="460"/>
      <c r="I103" s="120" t="s">
        <v>47</v>
      </c>
      <c r="J103" s="457"/>
    </row>
    <row r="104">
      <c r="A104" s="455">
        <v>8.0</v>
      </c>
      <c r="B104" s="120">
        <v>301.0</v>
      </c>
      <c r="C104" s="120" t="s">
        <v>1051</v>
      </c>
      <c r="D104" s="157" t="s">
        <v>2565</v>
      </c>
      <c r="E104" s="120" t="s">
        <v>2575</v>
      </c>
      <c r="F104" s="143" t="s">
        <v>2576</v>
      </c>
      <c r="G104" s="120" t="s">
        <v>2577</v>
      </c>
      <c r="H104" s="460"/>
      <c r="I104" s="120" t="s">
        <v>13</v>
      </c>
      <c r="J104" s="457"/>
    </row>
    <row r="105">
      <c r="A105" s="455">
        <v>8.0</v>
      </c>
      <c r="B105" s="120">
        <v>301.0</v>
      </c>
      <c r="C105" s="120" t="s">
        <v>1051</v>
      </c>
      <c r="D105" s="157" t="s">
        <v>2565</v>
      </c>
      <c r="E105" s="120" t="s">
        <v>2575</v>
      </c>
      <c r="F105" s="143" t="s">
        <v>2578</v>
      </c>
      <c r="G105" s="120" t="s">
        <v>2579</v>
      </c>
      <c r="H105" s="460"/>
      <c r="I105" s="120" t="s">
        <v>13</v>
      </c>
      <c r="J105" s="457"/>
    </row>
    <row r="106">
      <c r="A106" s="455">
        <v>8.0</v>
      </c>
      <c r="B106" s="120">
        <v>301.0</v>
      </c>
      <c r="C106" s="120" t="s">
        <v>1051</v>
      </c>
      <c r="D106" s="157" t="s">
        <v>2565</v>
      </c>
      <c r="E106" s="120" t="s">
        <v>2575</v>
      </c>
      <c r="F106" s="143" t="s">
        <v>2580</v>
      </c>
      <c r="G106" s="120" t="s">
        <v>2581</v>
      </c>
      <c r="H106" s="460"/>
      <c r="I106" s="120" t="s">
        <v>13</v>
      </c>
      <c r="J106" s="457"/>
    </row>
    <row r="107">
      <c r="A107" s="455">
        <v>8.0</v>
      </c>
      <c r="B107" s="120">
        <v>302.0</v>
      </c>
      <c r="C107" s="120" t="s">
        <v>1051</v>
      </c>
      <c r="D107" s="157" t="s">
        <v>2565</v>
      </c>
      <c r="E107" s="120" t="s">
        <v>2565</v>
      </c>
      <c r="F107" s="143" t="s">
        <v>2582</v>
      </c>
      <c r="G107" s="120" t="s">
        <v>2583</v>
      </c>
      <c r="H107" s="460"/>
      <c r="I107" s="120" t="s">
        <v>13</v>
      </c>
      <c r="J107" s="457"/>
    </row>
    <row r="108">
      <c r="A108" s="455">
        <v>8.0</v>
      </c>
      <c r="B108" s="120">
        <v>303.0</v>
      </c>
      <c r="C108" s="120" t="s">
        <v>1051</v>
      </c>
      <c r="D108" s="157" t="s">
        <v>2565</v>
      </c>
      <c r="E108" s="120" t="s">
        <v>2584</v>
      </c>
      <c r="F108" s="143" t="s">
        <v>2585</v>
      </c>
      <c r="G108" s="120" t="s">
        <v>2586</v>
      </c>
      <c r="H108" s="460"/>
      <c r="I108" s="120" t="s">
        <v>13</v>
      </c>
      <c r="J108" s="457"/>
    </row>
    <row r="109">
      <c r="A109" s="455">
        <v>8.0</v>
      </c>
      <c r="B109" s="120">
        <v>303.0</v>
      </c>
      <c r="C109" s="120" t="s">
        <v>1051</v>
      </c>
      <c r="D109" s="157" t="s">
        <v>2565</v>
      </c>
      <c r="E109" s="120" t="s">
        <v>2584</v>
      </c>
      <c r="F109" s="143" t="s">
        <v>2587</v>
      </c>
      <c r="G109" s="120" t="s">
        <v>2588</v>
      </c>
      <c r="H109" s="460"/>
      <c r="I109" s="120" t="s">
        <v>13</v>
      </c>
      <c r="J109" s="459" t="s">
        <v>2337</v>
      </c>
    </row>
    <row r="110" ht="95.25" customHeight="1">
      <c r="A110" s="455">
        <v>8.0</v>
      </c>
      <c r="B110" s="120">
        <v>303.0</v>
      </c>
      <c r="C110" s="120" t="s">
        <v>1051</v>
      </c>
      <c r="D110" s="157" t="s">
        <v>2565</v>
      </c>
      <c r="E110" s="120" t="s">
        <v>2584</v>
      </c>
      <c r="F110" s="143" t="s">
        <v>2589</v>
      </c>
      <c r="G110" s="120" t="s">
        <v>2590</v>
      </c>
      <c r="H110" s="460"/>
      <c r="I110" s="120" t="s">
        <v>47</v>
      </c>
      <c r="J110" s="459" t="s">
        <v>2337</v>
      </c>
    </row>
    <row r="111">
      <c r="A111" s="455">
        <v>8.0</v>
      </c>
      <c r="B111" s="120">
        <v>303.0</v>
      </c>
      <c r="C111" s="120" t="s">
        <v>1051</v>
      </c>
      <c r="D111" s="157" t="s">
        <v>2565</v>
      </c>
      <c r="E111" s="120" t="s">
        <v>2584</v>
      </c>
      <c r="F111" s="143" t="s">
        <v>2591</v>
      </c>
      <c r="G111" s="120" t="s">
        <v>2592</v>
      </c>
      <c r="H111" s="460"/>
      <c r="I111" s="120" t="s">
        <v>13</v>
      </c>
      <c r="J111" s="459" t="s">
        <v>2337</v>
      </c>
    </row>
    <row r="112">
      <c r="A112" s="455">
        <v>8.0</v>
      </c>
      <c r="B112" s="120">
        <v>303.0</v>
      </c>
      <c r="C112" s="120" t="s">
        <v>1051</v>
      </c>
      <c r="D112" s="157" t="s">
        <v>2565</v>
      </c>
      <c r="E112" s="120" t="s">
        <v>2584</v>
      </c>
      <c r="F112" s="143" t="s">
        <v>2593</v>
      </c>
      <c r="G112" s="120" t="s">
        <v>2594</v>
      </c>
      <c r="H112" s="460"/>
      <c r="I112" s="120" t="s">
        <v>13</v>
      </c>
      <c r="J112" s="457"/>
    </row>
    <row r="113">
      <c r="A113" s="455">
        <v>8.0</v>
      </c>
      <c r="B113" s="120">
        <v>304.0</v>
      </c>
      <c r="C113" s="120" t="s">
        <v>1051</v>
      </c>
      <c r="D113" s="157" t="s">
        <v>2565</v>
      </c>
      <c r="E113" s="120" t="s">
        <v>2595</v>
      </c>
      <c r="F113" s="143" t="s">
        <v>2596</v>
      </c>
      <c r="G113" s="120" t="s">
        <v>2597</v>
      </c>
      <c r="H113" s="460"/>
      <c r="I113" s="120" t="s">
        <v>13</v>
      </c>
      <c r="J113" s="457"/>
    </row>
    <row r="114">
      <c r="A114" s="455">
        <v>8.0</v>
      </c>
      <c r="B114" s="120">
        <v>304.0</v>
      </c>
      <c r="C114" s="120" t="s">
        <v>1051</v>
      </c>
      <c r="D114" s="157" t="s">
        <v>2565</v>
      </c>
      <c r="E114" s="120" t="s">
        <v>2595</v>
      </c>
      <c r="F114" s="143" t="s">
        <v>2598</v>
      </c>
      <c r="G114" s="120" t="s">
        <v>2599</v>
      </c>
      <c r="H114" s="460"/>
      <c r="I114" s="120" t="s">
        <v>47</v>
      </c>
      <c r="J114" s="457"/>
    </row>
    <row r="115">
      <c r="A115" s="455">
        <v>8.0</v>
      </c>
      <c r="B115" s="120">
        <v>304.0</v>
      </c>
      <c r="C115" s="120" t="s">
        <v>1051</v>
      </c>
      <c r="D115" s="157" t="s">
        <v>2565</v>
      </c>
      <c r="E115" s="120" t="s">
        <v>2595</v>
      </c>
      <c r="F115" s="143" t="s">
        <v>2600</v>
      </c>
      <c r="G115" s="120" t="s">
        <v>2601</v>
      </c>
      <c r="H115" s="460"/>
      <c r="I115" s="120" t="s">
        <v>47</v>
      </c>
      <c r="J115" s="457"/>
    </row>
    <row r="116">
      <c r="A116" s="455">
        <v>8.0</v>
      </c>
      <c r="B116" s="120">
        <v>304.0</v>
      </c>
      <c r="C116" s="120" t="s">
        <v>1051</v>
      </c>
      <c r="D116" s="157" t="s">
        <v>2565</v>
      </c>
      <c r="E116" s="120" t="s">
        <v>2595</v>
      </c>
      <c r="F116" s="143" t="s">
        <v>2602</v>
      </c>
      <c r="G116" s="120" t="s">
        <v>2603</v>
      </c>
      <c r="H116" s="456" t="s">
        <v>2604</v>
      </c>
      <c r="I116" s="120" t="s">
        <v>13</v>
      </c>
      <c r="J116" s="457"/>
    </row>
    <row r="117">
      <c r="A117" s="455">
        <v>8.0</v>
      </c>
      <c r="B117" s="120">
        <v>306.0</v>
      </c>
      <c r="C117" s="120" t="s">
        <v>1051</v>
      </c>
      <c r="D117" s="157" t="s">
        <v>2565</v>
      </c>
      <c r="E117" s="120" t="s">
        <v>2605</v>
      </c>
      <c r="F117" s="143" t="s">
        <v>2606</v>
      </c>
      <c r="G117" s="120" t="s">
        <v>2607</v>
      </c>
      <c r="H117" s="456" t="s">
        <v>2604</v>
      </c>
      <c r="I117" s="120" t="s">
        <v>13</v>
      </c>
      <c r="J117" s="457"/>
    </row>
    <row r="118">
      <c r="A118" s="455">
        <v>8.0</v>
      </c>
      <c r="B118" s="120">
        <v>307.0</v>
      </c>
      <c r="C118" s="120" t="s">
        <v>1064</v>
      </c>
      <c r="D118" s="157" t="s">
        <v>2608</v>
      </c>
      <c r="E118" s="120" t="s">
        <v>2608</v>
      </c>
      <c r="F118" s="143" t="s">
        <v>2609</v>
      </c>
      <c r="G118" s="120" t="s">
        <v>2610</v>
      </c>
      <c r="H118" s="460"/>
      <c r="I118" s="120" t="s">
        <v>47</v>
      </c>
      <c r="J118" s="457"/>
    </row>
    <row r="119">
      <c r="A119" s="455">
        <v>8.0</v>
      </c>
      <c r="B119" s="120">
        <v>308.0</v>
      </c>
      <c r="C119" s="120" t="s">
        <v>1064</v>
      </c>
      <c r="D119" s="157" t="s">
        <v>2608</v>
      </c>
      <c r="E119" s="120" t="s">
        <v>2611</v>
      </c>
      <c r="F119" s="143" t="s">
        <v>2612</v>
      </c>
      <c r="G119" s="120" t="s">
        <v>2613</v>
      </c>
      <c r="H119" s="460"/>
      <c r="I119" s="120" t="s">
        <v>13</v>
      </c>
      <c r="J119" s="457"/>
    </row>
    <row r="120">
      <c r="A120" s="455">
        <v>8.0</v>
      </c>
      <c r="B120" s="120">
        <v>308.0</v>
      </c>
      <c r="C120" s="120" t="s">
        <v>1064</v>
      </c>
      <c r="D120" s="157" t="s">
        <v>2608</v>
      </c>
      <c r="E120" s="120" t="s">
        <v>2611</v>
      </c>
      <c r="F120" s="143" t="s">
        <v>2614</v>
      </c>
      <c r="G120" s="120" t="s">
        <v>2615</v>
      </c>
      <c r="H120" s="460"/>
      <c r="I120" s="120" t="s">
        <v>13</v>
      </c>
      <c r="J120" s="457"/>
    </row>
    <row r="121">
      <c r="A121" s="455">
        <v>8.0</v>
      </c>
      <c r="B121" s="120">
        <v>308.0</v>
      </c>
      <c r="C121" s="120" t="s">
        <v>1064</v>
      </c>
      <c r="D121" s="157" t="s">
        <v>2608</v>
      </c>
      <c r="E121" s="120" t="s">
        <v>2611</v>
      </c>
      <c r="F121" s="143" t="s">
        <v>2616</v>
      </c>
      <c r="G121" s="120" t="s">
        <v>2617</v>
      </c>
      <c r="H121" s="460"/>
      <c r="I121" s="120" t="s">
        <v>13</v>
      </c>
      <c r="J121" s="457"/>
    </row>
    <row r="122" ht="154.5" customHeight="1">
      <c r="A122" s="455">
        <v>8.0</v>
      </c>
      <c r="B122" s="120">
        <v>308.0</v>
      </c>
      <c r="C122" s="120" t="s">
        <v>1064</v>
      </c>
      <c r="D122" s="157" t="s">
        <v>2608</v>
      </c>
      <c r="E122" s="120" t="s">
        <v>2618</v>
      </c>
      <c r="F122" s="143" t="s">
        <v>2619</v>
      </c>
      <c r="G122" s="120" t="s">
        <v>2620</v>
      </c>
      <c r="H122" s="460"/>
      <c r="I122" s="120" t="s">
        <v>236</v>
      </c>
      <c r="J122" s="457" t="s">
        <v>2337</v>
      </c>
    </row>
    <row r="123" ht="47.25" customHeight="1">
      <c r="A123" s="455">
        <v>8.0</v>
      </c>
      <c r="B123" s="120">
        <v>308.0</v>
      </c>
      <c r="C123" s="120" t="s">
        <v>1064</v>
      </c>
      <c r="D123" s="157" t="s">
        <v>2608</v>
      </c>
      <c r="E123" s="120" t="s">
        <v>2618</v>
      </c>
      <c r="F123" s="143" t="s">
        <v>2621</v>
      </c>
      <c r="G123" s="120" t="s">
        <v>2622</v>
      </c>
      <c r="H123" s="456" t="s">
        <v>2619</v>
      </c>
      <c r="I123" s="120" t="s">
        <v>13</v>
      </c>
      <c r="J123" s="457"/>
    </row>
    <row r="124" ht="43.5" customHeight="1">
      <c r="A124" s="455">
        <v>8.0</v>
      </c>
      <c r="B124" s="120">
        <v>308.0</v>
      </c>
      <c r="C124" s="120" t="s">
        <v>1064</v>
      </c>
      <c r="D124" s="157" t="s">
        <v>2608</v>
      </c>
      <c r="E124" s="120" t="s">
        <v>2618</v>
      </c>
      <c r="F124" s="143" t="s">
        <v>2623</v>
      </c>
      <c r="G124" s="120" t="s">
        <v>2624</v>
      </c>
      <c r="H124" s="456" t="s">
        <v>2619</v>
      </c>
      <c r="I124" s="120" t="s">
        <v>13</v>
      </c>
      <c r="J124" s="457"/>
    </row>
    <row r="125" ht="64.5" customHeight="1">
      <c r="A125" s="455">
        <v>8.0</v>
      </c>
      <c r="B125" s="120">
        <v>308.0</v>
      </c>
      <c r="C125" s="120" t="s">
        <v>1064</v>
      </c>
      <c r="D125" s="157" t="s">
        <v>2608</v>
      </c>
      <c r="E125" s="120" t="s">
        <v>2618</v>
      </c>
      <c r="F125" s="143" t="s">
        <v>2625</v>
      </c>
      <c r="G125" s="120" t="s">
        <v>2626</v>
      </c>
      <c r="H125" s="456" t="s">
        <v>2619</v>
      </c>
      <c r="I125" s="120" t="s">
        <v>13</v>
      </c>
      <c r="J125" s="457"/>
    </row>
    <row r="126" ht="81.75" customHeight="1">
      <c r="A126" s="455">
        <v>8.0</v>
      </c>
      <c r="B126" s="120">
        <v>308.0</v>
      </c>
      <c r="C126" s="120" t="s">
        <v>1064</v>
      </c>
      <c r="D126" s="157" t="s">
        <v>2608</v>
      </c>
      <c r="E126" s="120" t="s">
        <v>2618</v>
      </c>
      <c r="F126" s="143" t="s">
        <v>2627</v>
      </c>
      <c r="G126" s="120" t="s">
        <v>2628</v>
      </c>
      <c r="H126" s="456" t="s">
        <v>2619</v>
      </c>
      <c r="I126" s="120" t="s">
        <v>13</v>
      </c>
      <c r="J126" s="457"/>
    </row>
    <row r="127" ht="123.75" customHeight="1">
      <c r="A127" s="455">
        <v>8.0</v>
      </c>
      <c r="B127" s="120">
        <v>308.0</v>
      </c>
      <c r="C127" s="120" t="s">
        <v>1064</v>
      </c>
      <c r="D127" s="157" t="s">
        <v>2608</v>
      </c>
      <c r="E127" s="120" t="s">
        <v>2618</v>
      </c>
      <c r="F127" s="143" t="s">
        <v>2629</v>
      </c>
      <c r="G127" s="120" t="s">
        <v>2630</v>
      </c>
      <c r="H127" s="460"/>
      <c r="I127" s="120" t="s">
        <v>13</v>
      </c>
      <c r="J127" s="457" t="s">
        <v>2337</v>
      </c>
    </row>
    <row r="128" ht="89.25" customHeight="1">
      <c r="A128" s="455">
        <v>8.0</v>
      </c>
      <c r="B128" s="120">
        <v>308.0</v>
      </c>
      <c r="C128" s="120" t="s">
        <v>1051</v>
      </c>
      <c r="D128" s="157" t="s">
        <v>2608</v>
      </c>
      <c r="E128" s="120" t="s">
        <v>2618</v>
      </c>
      <c r="F128" s="143" t="s">
        <v>2631</v>
      </c>
      <c r="G128" s="120" t="s">
        <v>2632</v>
      </c>
      <c r="H128" s="460"/>
      <c r="I128" s="120" t="s">
        <v>236</v>
      </c>
      <c r="J128" s="457" t="s">
        <v>2337</v>
      </c>
    </row>
    <row r="129">
      <c r="A129" s="455">
        <v>8.0</v>
      </c>
      <c r="B129" s="120">
        <v>308.0</v>
      </c>
      <c r="C129" s="120" t="s">
        <v>1051</v>
      </c>
      <c r="D129" s="157" t="s">
        <v>2608</v>
      </c>
      <c r="E129" s="120" t="s">
        <v>2618</v>
      </c>
      <c r="F129" s="143" t="s">
        <v>2633</v>
      </c>
      <c r="G129" s="120" t="s">
        <v>2634</v>
      </c>
      <c r="H129" s="456" t="s">
        <v>2635</v>
      </c>
      <c r="I129" s="120" t="s">
        <v>13</v>
      </c>
      <c r="J129" s="457" t="s">
        <v>2337</v>
      </c>
    </row>
    <row r="130">
      <c r="A130" s="455">
        <v>9.0</v>
      </c>
      <c r="B130" s="120">
        <v>324.0</v>
      </c>
      <c r="C130" s="120" t="s">
        <v>1051</v>
      </c>
      <c r="D130" s="157" t="s">
        <v>2543</v>
      </c>
      <c r="E130" s="120" t="s">
        <v>2636</v>
      </c>
      <c r="F130" s="143" t="s">
        <v>2637</v>
      </c>
      <c r="G130" s="120" t="s">
        <v>2638</v>
      </c>
      <c r="H130" s="460"/>
      <c r="I130" s="120" t="s">
        <v>13</v>
      </c>
      <c r="J130" s="457"/>
    </row>
    <row r="131">
      <c r="A131" s="455">
        <v>9.0</v>
      </c>
      <c r="B131" s="120">
        <v>324.0</v>
      </c>
      <c r="C131" s="120" t="s">
        <v>1051</v>
      </c>
      <c r="D131" s="157" t="s">
        <v>2543</v>
      </c>
      <c r="E131" s="120" t="s">
        <v>2636</v>
      </c>
      <c r="F131" s="143" t="s">
        <v>2639</v>
      </c>
      <c r="G131" s="120" t="s">
        <v>2640</v>
      </c>
      <c r="H131" s="460"/>
      <c r="I131" s="120" t="s">
        <v>13</v>
      </c>
      <c r="J131" s="457"/>
    </row>
    <row r="132">
      <c r="A132" s="455">
        <v>9.0</v>
      </c>
      <c r="B132" s="120">
        <v>324.0</v>
      </c>
      <c r="C132" s="120" t="s">
        <v>1051</v>
      </c>
      <c r="D132" s="157" t="s">
        <v>2543</v>
      </c>
      <c r="E132" s="120" t="s">
        <v>2636</v>
      </c>
      <c r="F132" s="143" t="s">
        <v>2641</v>
      </c>
      <c r="G132" s="120" t="s">
        <v>2642</v>
      </c>
      <c r="H132" s="456" t="s">
        <v>2643</v>
      </c>
      <c r="I132" s="120" t="s">
        <v>13</v>
      </c>
      <c r="J132" s="457"/>
    </row>
    <row r="133">
      <c r="A133" s="455">
        <v>9.0</v>
      </c>
      <c r="B133" s="120">
        <v>324.0</v>
      </c>
      <c r="C133" s="120" t="s">
        <v>1051</v>
      </c>
      <c r="D133" s="157" t="s">
        <v>2543</v>
      </c>
      <c r="E133" s="120" t="s">
        <v>2636</v>
      </c>
      <c r="F133" s="143" t="s">
        <v>2643</v>
      </c>
      <c r="G133" s="120" t="s">
        <v>2644</v>
      </c>
      <c r="H133" s="456" t="s">
        <v>2645</v>
      </c>
      <c r="I133" s="120" t="s">
        <v>47</v>
      </c>
      <c r="J133" s="457"/>
    </row>
    <row r="134" ht="70.5" customHeight="1">
      <c r="A134" s="455">
        <v>9.0</v>
      </c>
      <c r="B134" s="120">
        <v>324.0</v>
      </c>
      <c r="C134" s="120" t="s">
        <v>1051</v>
      </c>
      <c r="D134" s="157" t="s">
        <v>2543</v>
      </c>
      <c r="E134" s="120" t="s">
        <v>2636</v>
      </c>
      <c r="F134" s="143" t="s">
        <v>2646</v>
      </c>
      <c r="G134" s="120" t="s">
        <v>2647</v>
      </c>
      <c r="H134" s="460"/>
      <c r="I134" s="120" t="s">
        <v>13</v>
      </c>
      <c r="J134" s="457"/>
    </row>
    <row r="135" ht="37.5" customHeight="1">
      <c r="A135" s="455">
        <v>9.0</v>
      </c>
      <c r="B135" s="120">
        <v>324.0</v>
      </c>
      <c r="C135" s="120" t="s">
        <v>1051</v>
      </c>
      <c r="D135" s="157" t="s">
        <v>2543</v>
      </c>
      <c r="E135" s="120" t="s">
        <v>2636</v>
      </c>
      <c r="F135" s="143" t="s">
        <v>2648</v>
      </c>
      <c r="G135" s="120" t="s">
        <v>2649</v>
      </c>
      <c r="H135" s="460"/>
      <c r="I135" s="120" t="s">
        <v>13</v>
      </c>
      <c r="J135" s="457"/>
    </row>
    <row r="136" ht="90.0" customHeight="1">
      <c r="A136" s="455">
        <v>9.0</v>
      </c>
      <c r="B136" s="120">
        <v>325.0</v>
      </c>
      <c r="C136" s="120" t="s">
        <v>1051</v>
      </c>
      <c r="D136" s="157" t="s">
        <v>2543</v>
      </c>
      <c r="E136" s="120" t="s">
        <v>2636</v>
      </c>
      <c r="F136" s="143" t="s">
        <v>2650</v>
      </c>
      <c r="G136" s="120" t="s">
        <v>2651</v>
      </c>
      <c r="H136" s="460"/>
      <c r="I136" s="120" t="s">
        <v>13</v>
      </c>
      <c r="J136" s="457"/>
    </row>
    <row r="137">
      <c r="A137" s="455">
        <v>9.0</v>
      </c>
      <c r="B137" s="120">
        <v>326.0</v>
      </c>
      <c r="C137" s="120" t="s">
        <v>1051</v>
      </c>
      <c r="D137" s="157" t="s">
        <v>2543</v>
      </c>
      <c r="E137" s="120" t="s">
        <v>2636</v>
      </c>
      <c r="F137" s="463" t="s">
        <v>2652</v>
      </c>
      <c r="G137" s="120" t="s">
        <v>2653</v>
      </c>
      <c r="H137" s="456" t="s">
        <v>2654</v>
      </c>
      <c r="I137" s="120" t="s">
        <v>47</v>
      </c>
      <c r="J137" s="457"/>
    </row>
    <row r="138">
      <c r="A138" s="455">
        <v>9.0</v>
      </c>
      <c r="B138" s="120">
        <v>326.0</v>
      </c>
      <c r="C138" s="120" t="s">
        <v>1051</v>
      </c>
      <c r="D138" s="157" t="s">
        <v>2543</v>
      </c>
      <c r="E138" s="120" t="s">
        <v>2636</v>
      </c>
      <c r="F138" s="463" t="s">
        <v>2655</v>
      </c>
      <c r="G138" s="120" t="s">
        <v>2656</v>
      </c>
      <c r="H138" s="456" t="s">
        <v>2654</v>
      </c>
      <c r="I138" s="120" t="s">
        <v>47</v>
      </c>
      <c r="J138" s="457"/>
    </row>
    <row r="139">
      <c r="A139" s="455">
        <v>9.0</v>
      </c>
      <c r="B139" s="120">
        <v>326.0</v>
      </c>
      <c r="C139" s="120" t="s">
        <v>1064</v>
      </c>
      <c r="D139" s="157" t="s">
        <v>2543</v>
      </c>
      <c r="E139" s="120" t="s">
        <v>2636</v>
      </c>
      <c r="F139" s="143" t="s">
        <v>2657</v>
      </c>
      <c r="G139" s="120" t="s">
        <v>2658</v>
      </c>
      <c r="H139" s="460"/>
      <c r="I139" s="120" t="s">
        <v>236</v>
      </c>
      <c r="J139" s="457"/>
    </row>
    <row r="140">
      <c r="A140" s="455">
        <v>9.0</v>
      </c>
      <c r="B140" s="120">
        <v>326.0</v>
      </c>
      <c r="C140" s="120" t="s">
        <v>1051</v>
      </c>
      <c r="D140" s="157" t="s">
        <v>2543</v>
      </c>
      <c r="E140" s="120" t="s">
        <v>2636</v>
      </c>
      <c r="F140" s="143" t="s">
        <v>2659</v>
      </c>
      <c r="G140" s="120" t="s">
        <v>2660</v>
      </c>
      <c r="H140" s="456" t="s">
        <v>2547</v>
      </c>
      <c r="I140" s="120" t="s">
        <v>13</v>
      </c>
      <c r="J140" s="457"/>
    </row>
    <row r="141">
      <c r="A141" s="455">
        <v>9.0</v>
      </c>
      <c r="B141" s="120">
        <v>328.0</v>
      </c>
      <c r="C141" s="120" t="s">
        <v>1051</v>
      </c>
      <c r="D141" s="157" t="s">
        <v>2543</v>
      </c>
      <c r="E141" s="120" t="s">
        <v>2636</v>
      </c>
      <c r="F141" s="143" t="s">
        <v>2661</v>
      </c>
      <c r="G141" s="120" t="s">
        <v>2662</v>
      </c>
      <c r="H141" s="456" t="s">
        <v>2663</v>
      </c>
      <c r="I141" s="120"/>
      <c r="J141" s="457"/>
    </row>
    <row r="142" ht="52.5" customHeight="1">
      <c r="A142" s="455">
        <v>9.0</v>
      </c>
      <c r="B142" s="120">
        <v>328.0</v>
      </c>
      <c r="C142" s="120" t="s">
        <v>1051</v>
      </c>
      <c r="D142" s="157" t="s">
        <v>2543</v>
      </c>
      <c r="E142" s="120" t="s">
        <v>2636</v>
      </c>
      <c r="F142" s="143" t="s">
        <v>2663</v>
      </c>
      <c r="G142" s="120" t="s">
        <v>2664</v>
      </c>
      <c r="H142" s="460"/>
      <c r="I142" s="120" t="s">
        <v>47</v>
      </c>
      <c r="J142" s="457"/>
    </row>
    <row r="143">
      <c r="A143" s="455">
        <v>9.0</v>
      </c>
      <c r="B143" s="120">
        <v>328.0</v>
      </c>
      <c r="C143" s="120" t="s">
        <v>1051</v>
      </c>
      <c r="D143" s="157" t="s">
        <v>2543</v>
      </c>
      <c r="E143" s="120" t="s">
        <v>2636</v>
      </c>
      <c r="F143" s="143" t="s">
        <v>2665</v>
      </c>
      <c r="G143" s="120" t="s">
        <v>2666</v>
      </c>
      <c r="H143" s="456" t="s">
        <v>2667</v>
      </c>
      <c r="I143" s="120" t="s">
        <v>13</v>
      </c>
      <c r="J143" s="457"/>
    </row>
    <row r="144">
      <c r="A144" s="455">
        <v>9.0</v>
      </c>
      <c r="B144" s="120">
        <v>328.0</v>
      </c>
      <c r="C144" s="120" t="s">
        <v>1051</v>
      </c>
      <c r="D144" s="157" t="s">
        <v>2543</v>
      </c>
      <c r="E144" s="120" t="s">
        <v>2636</v>
      </c>
      <c r="F144" s="143" t="s">
        <v>2668</v>
      </c>
      <c r="G144" s="120" t="s">
        <v>2669</v>
      </c>
      <c r="H144" s="460"/>
      <c r="I144" s="120" t="s">
        <v>13</v>
      </c>
      <c r="J144" s="457"/>
    </row>
    <row r="145">
      <c r="A145" s="455">
        <v>9.0</v>
      </c>
      <c r="B145" s="120">
        <v>329.0</v>
      </c>
      <c r="C145" s="120" t="s">
        <v>1064</v>
      </c>
      <c r="D145" s="157" t="s">
        <v>2543</v>
      </c>
      <c r="E145" s="120" t="s">
        <v>2670</v>
      </c>
      <c r="F145" s="143" t="s">
        <v>2671</v>
      </c>
      <c r="G145" s="120" t="s">
        <v>2672</v>
      </c>
      <c r="H145" s="456" t="s">
        <v>1285</v>
      </c>
      <c r="I145" s="120" t="s">
        <v>236</v>
      </c>
      <c r="J145" s="459" t="s">
        <v>2337</v>
      </c>
    </row>
    <row r="146">
      <c r="A146" s="455">
        <v>9.0</v>
      </c>
      <c r="B146" s="120">
        <v>330.0</v>
      </c>
      <c r="C146" s="120" t="s">
        <v>1064</v>
      </c>
      <c r="D146" s="157" t="s">
        <v>2543</v>
      </c>
      <c r="E146" s="120" t="s">
        <v>2670</v>
      </c>
      <c r="F146" s="143" t="s">
        <v>2673</v>
      </c>
      <c r="G146" s="120" t="s">
        <v>2674</v>
      </c>
      <c r="H146" s="460"/>
      <c r="I146" s="120" t="s">
        <v>47</v>
      </c>
      <c r="J146" s="459" t="s">
        <v>2337</v>
      </c>
    </row>
    <row r="147">
      <c r="A147" s="455">
        <v>9.0</v>
      </c>
      <c r="B147" s="120">
        <v>330.0</v>
      </c>
      <c r="C147" s="120" t="s">
        <v>1064</v>
      </c>
      <c r="D147" s="157" t="s">
        <v>2543</v>
      </c>
      <c r="E147" s="120" t="s">
        <v>2670</v>
      </c>
      <c r="F147" s="143" t="s">
        <v>2675</v>
      </c>
      <c r="G147" s="120" t="s">
        <v>2676</v>
      </c>
      <c r="H147" s="460"/>
      <c r="I147" s="120" t="s">
        <v>236</v>
      </c>
      <c r="J147" s="459" t="s">
        <v>2337</v>
      </c>
    </row>
    <row r="148">
      <c r="A148" s="455">
        <v>9.0</v>
      </c>
      <c r="B148" s="120">
        <v>330.0</v>
      </c>
      <c r="C148" s="120" t="s">
        <v>1064</v>
      </c>
      <c r="D148" s="157" t="s">
        <v>2543</v>
      </c>
      <c r="E148" s="120" t="s">
        <v>2670</v>
      </c>
      <c r="F148" s="143" t="s">
        <v>2677</v>
      </c>
      <c r="G148" s="120" t="s">
        <v>2678</v>
      </c>
      <c r="H148" s="460"/>
      <c r="I148" s="120" t="s">
        <v>47</v>
      </c>
      <c r="J148" s="457"/>
    </row>
    <row r="149">
      <c r="A149" s="455">
        <v>9.0</v>
      </c>
      <c r="B149" s="120">
        <v>330.0</v>
      </c>
      <c r="C149" s="120" t="s">
        <v>1064</v>
      </c>
      <c r="D149" s="157" t="s">
        <v>2543</v>
      </c>
      <c r="E149" s="120" t="s">
        <v>2670</v>
      </c>
      <c r="F149" s="143" t="s">
        <v>2679</v>
      </c>
      <c r="G149" s="120" t="s">
        <v>2680</v>
      </c>
      <c r="H149" s="460"/>
      <c r="I149" s="120"/>
      <c r="J149" s="457"/>
    </row>
    <row r="150" ht="31.5" customHeight="1">
      <c r="A150" s="455">
        <v>9.0</v>
      </c>
      <c r="B150" s="120">
        <v>331.0</v>
      </c>
      <c r="C150" s="120" t="s">
        <v>1064</v>
      </c>
      <c r="D150" s="157" t="s">
        <v>2543</v>
      </c>
      <c r="E150" s="120" t="s">
        <v>2681</v>
      </c>
      <c r="F150" s="143" t="s">
        <v>2681</v>
      </c>
      <c r="G150" s="120" t="s">
        <v>2682</v>
      </c>
      <c r="H150" s="456" t="s">
        <v>2683</v>
      </c>
      <c r="I150" s="120" t="s">
        <v>13</v>
      </c>
      <c r="J150" s="457"/>
    </row>
    <row r="151">
      <c r="A151" s="455">
        <v>9.0</v>
      </c>
      <c r="B151" s="120">
        <v>331.0</v>
      </c>
      <c r="C151" s="120" t="s">
        <v>1064</v>
      </c>
      <c r="D151" s="157" t="s">
        <v>2543</v>
      </c>
      <c r="E151" s="120" t="s">
        <v>2681</v>
      </c>
      <c r="F151" s="143" t="s">
        <v>2684</v>
      </c>
      <c r="G151" s="120" t="s">
        <v>2685</v>
      </c>
      <c r="H151" s="456" t="s">
        <v>2681</v>
      </c>
      <c r="I151" s="120" t="s">
        <v>13</v>
      </c>
      <c r="J151" s="457"/>
    </row>
    <row r="152">
      <c r="A152" s="455">
        <v>9.0</v>
      </c>
      <c r="B152" s="120">
        <v>331.0</v>
      </c>
      <c r="C152" s="120" t="s">
        <v>1064</v>
      </c>
      <c r="D152" s="157" t="s">
        <v>2543</v>
      </c>
      <c r="E152" s="120" t="s">
        <v>2681</v>
      </c>
      <c r="F152" s="143" t="s">
        <v>2686</v>
      </c>
      <c r="G152" s="120" t="s">
        <v>2687</v>
      </c>
      <c r="H152" s="456" t="s">
        <v>2681</v>
      </c>
      <c r="I152" s="120" t="s">
        <v>13</v>
      </c>
      <c r="J152" s="457"/>
    </row>
    <row r="153">
      <c r="A153" s="455">
        <v>9.0</v>
      </c>
      <c r="B153" s="120">
        <v>331.0</v>
      </c>
      <c r="C153" s="120" t="s">
        <v>1064</v>
      </c>
      <c r="D153" s="157" t="s">
        <v>2543</v>
      </c>
      <c r="E153" s="120" t="s">
        <v>2681</v>
      </c>
      <c r="F153" s="143" t="s">
        <v>2688</v>
      </c>
      <c r="G153" s="120" t="s">
        <v>2689</v>
      </c>
      <c r="H153" s="456" t="s">
        <v>2681</v>
      </c>
      <c r="I153" s="120" t="s">
        <v>47</v>
      </c>
      <c r="J153" s="457"/>
    </row>
    <row r="154">
      <c r="A154" s="455">
        <v>9.0</v>
      </c>
      <c r="B154" s="120">
        <v>331.0</v>
      </c>
      <c r="C154" s="120" t="s">
        <v>1064</v>
      </c>
      <c r="D154" s="157" t="s">
        <v>2543</v>
      </c>
      <c r="E154" s="120" t="s">
        <v>2681</v>
      </c>
      <c r="F154" s="143" t="s">
        <v>2690</v>
      </c>
      <c r="G154" s="120" t="s">
        <v>2691</v>
      </c>
      <c r="H154" s="456" t="s">
        <v>2681</v>
      </c>
      <c r="I154" s="120" t="s">
        <v>47</v>
      </c>
      <c r="J154" s="457"/>
    </row>
    <row r="155">
      <c r="A155" s="455">
        <v>9.0</v>
      </c>
      <c r="B155" s="120">
        <v>331.0</v>
      </c>
      <c r="C155" s="120" t="s">
        <v>1064</v>
      </c>
      <c r="D155" s="157" t="s">
        <v>2543</v>
      </c>
      <c r="E155" s="120" t="s">
        <v>2681</v>
      </c>
      <c r="F155" s="143" t="s">
        <v>2692</v>
      </c>
      <c r="G155" s="120" t="s">
        <v>2693</v>
      </c>
      <c r="H155" s="456" t="s">
        <v>2681</v>
      </c>
      <c r="I155" s="120" t="s">
        <v>47</v>
      </c>
      <c r="J155" s="457"/>
    </row>
    <row r="156">
      <c r="A156" s="455">
        <v>9.0</v>
      </c>
      <c r="B156" s="120">
        <v>331.0</v>
      </c>
      <c r="C156" s="120" t="s">
        <v>1064</v>
      </c>
      <c r="D156" s="157" t="s">
        <v>2543</v>
      </c>
      <c r="E156" s="120" t="s">
        <v>2681</v>
      </c>
      <c r="F156" s="143" t="s">
        <v>2694</v>
      </c>
      <c r="G156" s="120" t="s">
        <v>2695</v>
      </c>
      <c r="H156" s="456" t="s">
        <v>2681</v>
      </c>
      <c r="I156" s="120" t="s">
        <v>13</v>
      </c>
      <c r="J156" s="457"/>
    </row>
    <row r="157">
      <c r="A157" s="455">
        <v>9.0</v>
      </c>
      <c r="B157" s="120">
        <v>331.0</v>
      </c>
      <c r="C157" s="120" t="s">
        <v>1064</v>
      </c>
      <c r="D157" s="157" t="s">
        <v>2543</v>
      </c>
      <c r="E157" s="120" t="s">
        <v>2681</v>
      </c>
      <c r="F157" s="143" t="s">
        <v>2696</v>
      </c>
      <c r="G157" s="120" t="s">
        <v>2697</v>
      </c>
      <c r="H157" s="456" t="s">
        <v>2681</v>
      </c>
      <c r="I157" s="120" t="s">
        <v>47</v>
      </c>
      <c r="J157" s="457"/>
    </row>
    <row r="158">
      <c r="A158" s="455">
        <v>9.0</v>
      </c>
      <c r="B158" s="120">
        <v>331.0</v>
      </c>
      <c r="C158" s="120" t="s">
        <v>1064</v>
      </c>
      <c r="D158" s="157" t="s">
        <v>2543</v>
      </c>
      <c r="E158" s="120" t="s">
        <v>2681</v>
      </c>
      <c r="F158" s="143" t="s">
        <v>2698</v>
      </c>
      <c r="G158" s="120" t="s">
        <v>2699</v>
      </c>
      <c r="H158" s="456" t="s">
        <v>2681</v>
      </c>
      <c r="I158" s="120" t="s">
        <v>47</v>
      </c>
      <c r="J158" s="457"/>
    </row>
    <row r="159">
      <c r="A159" s="455">
        <v>9.0</v>
      </c>
      <c r="B159" s="120">
        <v>332.0</v>
      </c>
      <c r="C159" s="120" t="s">
        <v>1064</v>
      </c>
      <c r="D159" s="157" t="s">
        <v>2543</v>
      </c>
      <c r="E159" s="120" t="s">
        <v>2681</v>
      </c>
      <c r="F159" s="143" t="s">
        <v>2683</v>
      </c>
      <c r="G159" s="120" t="s">
        <v>2700</v>
      </c>
      <c r="H159" s="456" t="s">
        <v>2681</v>
      </c>
      <c r="I159" s="120" t="s">
        <v>13</v>
      </c>
      <c r="J159" s="457"/>
    </row>
    <row r="160">
      <c r="A160" s="455">
        <v>9.0</v>
      </c>
      <c r="B160" s="120">
        <v>332.0</v>
      </c>
      <c r="C160" s="120" t="s">
        <v>1064</v>
      </c>
      <c r="D160" s="157" t="s">
        <v>2543</v>
      </c>
      <c r="E160" s="120" t="s">
        <v>2681</v>
      </c>
      <c r="F160" s="143" t="s">
        <v>2701</v>
      </c>
      <c r="G160" s="120" t="s">
        <v>2702</v>
      </c>
      <c r="H160" s="456" t="s">
        <v>2683</v>
      </c>
      <c r="I160" s="120" t="s">
        <v>13</v>
      </c>
      <c r="J160" s="457"/>
    </row>
    <row r="161">
      <c r="A161" s="455">
        <v>9.0</v>
      </c>
      <c r="B161" s="120">
        <v>332.0</v>
      </c>
      <c r="C161" s="120" t="s">
        <v>1064</v>
      </c>
      <c r="D161" s="157" t="s">
        <v>2543</v>
      </c>
      <c r="E161" s="120" t="s">
        <v>2681</v>
      </c>
      <c r="F161" s="143" t="s">
        <v>2703</v>
      </c>
      <c r="G161" s="120" t="s">
        <v>2704</v>
      </c>
      <c r="H161" s="456" t="s">
        <v>2683</v>
      </c>
      <c r="I161" s="120" t="s">
        <v>13</v>
      </c>
      <c r="J161" s="457"/>
    </row>
    <row r="162">
      <c r="A162" s="455">
        <v>10.0</v>
      </c>
      <c r="B162" s="120">
        <v>350.0</v>
      </c>
      <c r="C162" s="120" t="s">
        <v>1051</v>
      </c>
      <c r="D162" s="157" t="s">
        <v>2705</v>
      </c>
      <c r="E162" s="120" t="s">
        <v>2706</v>
      </c>
      <c r="F162" s="143" t="s">
        <v>2707</v>
      </c>
      <c r="G162" s="191"/>
      <c r="H162" s="460"/>
      <c r="I162" s="191"/>
      <c r="J162" s="464"/>
    </row>
    <row r="163">
      <c r="A163" s="455">
        <v>10.0</v>
      </c>
      <c r="B163" s="120">
        <v>350.0</v>
      </c>
      <c r="C163" s="120" t="s">
        <v>1051</v>
      </c>
      <c r="D163" s="157" t="s">
        <v>2705</v>
      </c>
      <c r="E163" s="120" t="s">
        <v>2706</v>
      </c>
      <c r="F163" s="143" t="s">
        <v>2708</v>
      </c>
      <c r="G163" s="120" t="s">
        <v>2709</v>
      </c>
      <c r="H163" s="460"/>
      <c r="I163" s="120" t="s">
        <v>236</v>
      </c>
      <c r="J163" s="464"/>
    </row>
    <row r="164">
      <c r="A164" s="455">
        <v>10.0</v>
      </c>
      <c r="B164" s="120">
        <v>350.0</v>
      </c>
      <c r="C164" s="120" t="s">
        <v>1051</v>
      </c>
      <c r="D164" s="157" t="s">
        <v>2705</v>
      </c>
      <c r="E164" s="120" t="s">
        <v>2706</v>
      </c>
      <c r="F164" s="143" t="s">
        <v>2710</v>
      </c>
      <c r="G164" s="191"/>
      <c r="H164" s="460"/>
      <c r="I164" s="191"/>
      <c r="J164" s="464"/>
    </row>
    <row r="165">
      <c r="A165" s="455">
        <v>10.0</v>
      </c>
      <c r="B165" s="120">
        <v>350.0</v>
      </c>
      <c r="C165" s="120" t="s">
        <v>1051</v>
      </c>
      <c r="D165" s="157" t="s">
        <v>2705</v>
      </c>
      <c r="E165" s="120" t="s">
        <v>2711</v>
      </c>
      <c r="F165" s="143" t="s">
        <v>2712</v>
      </c>
      <c r="G165" s="120" t="s">
        <v>2713</v>
      </c>
      <c r="H165" s="460"/>
      <c r="I165" s="120" t="s">
        <v>13</v>
      </c>
      <c r="J165" s="464"/>
    </row>
    <row r="166">
      <c r="A166" s="455">
        <v>10.0</v>
      </c>
      <c r="B166" s="120">
        <v>350.0</v>
      </c>
      <c r="C166" s="120" t="s">
        <v>1051</v>
      </c>
      <c r="D166" s="157" t="s">
        <v>2705</v>
      </c>
      <c r="E166" s="120" t="s">
        <v>2711</v>
      </c>
      <c r="F166" s="143" t="s">
        <v>2714</v>
      </c>
      <c r="G166" s="120" t="s">
        <v>2715</v>
      </c>
      <c r="H166" s="460"/>
      <c r="I166" s="120" t="s">
        <v>13</v>
      </c>
      <c r="J166" s="464"/>
    </row>
    <row r="167">
      <c r="A167" s="455">
        <v>10.0</v>
      </c>
      <c r="B167" s="120">
        <v>350.0</v>
      </c>
      <c r="C167" s="120" t="s">
        <v>1051</v>
      </c>
      <c r="D167" s="157" t="s">
        <v>2705</v>
      </c>
      <c r="E167" s="120" t="s">
        <v>2711</v>
      </c>
      <c r="F167" s="143" t="s">
        <v>2716</v>
      </c>
      <c r="G167" s="120" t="s">
        <v>2717</v>
      </c>
      <c r="H167" s="460"/>
      <c r="I167" s="120" t="s">
        <v>13</v>
      </c>
      <c r="J167" s="464"/>
    </row>
    <row r="168">
      <c r="A168" s="455">
        <v>11.0</v>
      </c>
      <c r="B168" s="120">
        <v>386.0</v>
      </c>
      <c r="C168" s="120" t="s">
        <v>1051</v>
      </c>
      <c r="D168" s="157" t="s">
        <v>2718</v>
      </c>
      <c r="E168" s="120" t="s">
        <v>2719</v>
      </c>
      <c r="F168" s="143" t="s">
        <v>2720</v>
      </c>
      <c r="G168" s="120" t="s">
        <v>2721</v>
      </c>
      <c r="H168" s="460"/>
      <c r="I168" s="120" t="s">
        <v>236</v>
      </c>
      <c r="J168" s="457" t="s">
        <v>2337</v>
      </c>
    </row>
    <row r="169">
      <c r="A169" s="455">
        <v>11.0</v>
      </c>
      <c r="B169" s="120">
        <v>386.0</v>
      </c>
      <c r="C169" s="120" t="s">
        <v>1051</v>
      </c>
      <c r="D169" s="157" t="s">
        <v>2718</v>
      </c>
      <c r="E169" s="120" t="s">
        <v>2719</v>
      </c>
      <c r="F169" s="143" t="s">
        <v>2722</v>
      </c>
      <c r="G169" s="120" t="s">
        <v>2723</v>
      </c>
      <c r="H169" s="456" t="s">
        <v>2720</v>
      </c>
      <c r="I169" s="120" t="s">
        <v>13</v>
      </c>
      <c r="J169" s="457"/>
    </row>
    <row r="170">
      <c r="A170" s="455">
        <v>11.0</v>
      </c>
      <c r="B170" s="120">
        <v>386.0</v>
      </c>
      <c r="C170" s="120" t="s">
        <v>1051</v>
      </c>
      <c r="D170" s="157" t="s">
        <v>2718</v>
      </c>
      <c r="E170" s="120" t="s">
        <v>2719</v>
      </c>
      <c r="F170" s="143" t="s">
        <v>2724</v>
      </c>
      <c r="G170" s="120" t="s">
        <v>2725</v>
      </c>
      <c r="H170" s="456" t="s">
        <v>2720</v>
      </c>
      <c r="I170" s="120" t="s">
        <v>13</v>
      </c>
      <c r="J170" s="457"/>
    </row>
    <row r="171">
      <c r="A171" s="455">
        <v>11.0</v>
      </c>
      <c r="B171" s="120">
        <v>386.0</v>
      </c>
      <c r="C171" s="120" t="s">
        <v>1051</v>
      </c>
      <c r="D171" s="157" t="s">
        <v>2718</v>
      </c>
      <c r="E171" s="120" t="s">
        <v>2719</v>
      </c>
      <c r="F171" s="143" t="s">
        <v>2726</v>
      </c>
      <c r="G171" s="120" t="s">
        <v>2727</v>
      </c>
      <c r="H171" s="456" t="s">
        <v>2720</v>
      </c>
      <c r="I171" s="120" t="s">
        <v>13</v>
      </c>
      <c r="J171" s="457"/>
    </row>
    <row r="172">
      <c r="A172" s="455">
        <v>11.0</v>
      </c>
      <c r="B172" s="120">
        <v>386.0</v>
      </c>
      <c r="C172" s="120" t="s">
        <v>1051</v>
      </c>
      <c r="D172" s="157" t="s">
        <v>2718</v>
      </c>
      <c r="E172" s="120" t="s">
        <v>2719</v>
      </c>
      <c r="F172" s="143" t="s">
        <v>2728</v>
      </c>
      <c r="G172" s="157" t="s">
        <v>2729</v>
      </c>
      <c r="H172" s="456" t="s">
        <v>2730</v>
      </c>
      <c r="I172" s="120" t="s">
        <v>13</v>
      </c>
      <c r="J172" s="457"/>
    </row>
    <row r="173" ht="70.5" customHeight="1">
      <c r="A173" s="455">
        <v>11.0</v>
      </c>
      <c r="B173" s="120">
        <v>387.0</v>
      </c>
      <c r="C173" s="120" t="s">
        <v>1051</v>
      </c>
      <c r="D173" s="157" t="s">
        <v>2718</v>
      </c>
      <c r="E173" s="120" t="s">
        <v>2719</v>
      </c>
      <c r="F173" s="143" t="s">
        <v>2731</v>
      </c>
      <c r="G173" s="120" t="s">
        <v>2732</v>
      </c>
      <c r="H173" s="456" t="s">
        <v>2733</v>
      </c>
      <c r="I173" s="120" t="s">
        <v>236</v>
      </c>
      <c r="J173" s="457" t="s">
        <v>2337</v>
      </c>
    </row>
    <row r="174">
      <c r="A174" s="455">
        <v>11.0</v>
      </c>
      <c r="B174" s="120">
        <v>387.0</v>
      </c>
      <c r="C174" s="120" t="s">
        <v>1051</v>
      </c>
      <c r="D174" s="157" t="s">
        <v>2718</v>
      </c>
      <c r="E174" s="120" t="s">
        <v>2719</v>
      </c>
      <c r="F174" s="143" t="s">
        <v>2734</v>
      </c>
      <c r="G174" s="465" t="s">
        <v>2735</v>
      </c>
      <c r="H174" s="456" t="s">
        <v>2543</v>
      </c>
      <c r="I174" s="120" t="s">
        <v>236</v>
      </c>
      <c r="J174" s="457" t="s">
        <v>2337</v>
      </c>
    </row>
    <row r="175">
      <c r="A175" s="455">
        <v>11.0</v>
      </c>
      <c r="B175" s="120">
        <v>388.0</v>
      </c>
      <c r="C175" s="120" t="s">
        <v>1051</v>
      </c>
      <c r="D175" s="157" t="s">
        <v>2718</v>
      </c>
      <c r="E175" s="120" t="s">
        <v>2719</v>
      </c>
      <c r="F175" s="143" t="s">
        <v>2736</v>
      </c>
      <c r="G175" s="465" t="s">
        <v>2737</v>
      </c>
      <c r="H175" s="456" t="s">
        <v>2738</v>
      </c>
      <c r="I175" s="120" t="s">
        <v>236</v>
      </c>
      <c r="J175" s="457" t="s">
        <v>2337</v>
      </c>
    </row>
    <row r="176">
      <c r="A176" s="455">
        <v>11.0</v>
      </c>
      <c r="B176" s="120">
        <v>388.0</v>
      </c>
      <c r="C176" s="120" t="s">
        <v>1051</v>
      </c>
      <c r="D176" s="157" t="s">
        <v>2718</v>
      </c>
      <c r="E176" s="120" t="s">
        <v>2719</v>
      </c>
      <c r="F176" s="143" t="s">
        <v>2739</v>
      </c>
      <c r="G176" s="120" t="s">
        <v>2740</v>
      </c>
      <c r="H176" s="456" t="s">
        <v>2741</v>
      </c>
      <c r="I176" s="120" t="s">
        <v>47</v>
      </c>
      <c r="J176" s="457" t="s">
        <v>2337</v>
      </c>
    </row>
    <row r="177">
      <c r="A177" s="455">
        <v>11.0</v>
      </c>
      <c r="B177" s="120">
        <v>388.0</v>
      </c>
      <c r="C177" s="120" t="s">
        <v>1051</v>
      </c>
      <c r="D177" s="157" t="s">
        <v>2718</v>
      </c>
      <c r="E177" s="120" t="s">
        <v>2719</v>
      </c>
      <c r="F177" s="143" t="s">
        <v>2742</v>
      </c>
      <c r="G177" s="120" t="s">
        <v>2743</v>
      </c>
      <c r="H177" s="456" t="s">
        <v>2744</v>
      </c>
      <c r="I177" s="120" t="s">
        <v>47</v>
      </c>
      <c r="J177" s="457" t="s">
        <v>2337</v>
      </c>
    </row>
    <row r="178">
      <c r="A178" s="455">
        <v>11.0</v>
      </c>
      <c r="B178" s="120">
        <v>388.0</v>
      </c>
      <c r="C178" s="120" t="s">
        <v>1051</v>
      </c>
      <c r="D178" s="157" t="s">
        <v>2718</v>
      </c>
      <c r="E178" s="120" t="s">
        <v>2719</v>
      </c>
      <c r="F178" s="143" t="s">
        <v>2745</v>
      </c>
      <c r="G178" s="120" t="s">
        <v>2746</v>
      </c>
      <c r="H178" s="456" t="s">
        <v>2747</v>
      </c>
      <c r="I178" s="120" t="s">
        <v>13</v>
      </c>
      <c r="J178" s="457" t="s">
        <v>2337</v>
      </c>
    </row>
    <row r="179">
      <c r="A179" s="455">
        <v>11.0</v>
      </c>
      <c r="B179" s="120">
        <v>389.0</v>
      </c>
      <c r="C179" s="120" t="s">
        <v>1051</v>
      </c>
      <c r="D179" s="157" t="s">
        <v>2718</v>
      </c>
      <c r="E179" s="120" t="s">
        <v>2719</v>
      </c>
      <c r="F179" s="143" t="s">
        <v>2748</v>
      </c>
      <c r="G179" s="120" t="s">
        <v>2749</v>
      </c>
      <c r="H179" s="456" t="s">
        <v>2745</v>
      </c>
      <c r="I179" s="120" t="s">
        <v>47</v>
      </c>
      <c r="J179" s="457"/>
    </row>
    <row r="180">
      <c r="A180" s="455">
        <v>11.0</v>
      </c>
      <c r="B180" s="120">
        <v>396.0</v>
      </c>
      <c r="C180" s="120" t="s">
        <v>1064</v>
      </c>
      <c r="D180" s="157" t="s">
        <v>2718</v>
      </c>
      <c r="E180" s="120" t="s">
        <v>2552</v>
      </c>
      <c r="F180" s="143" t="s">
        <v>2750</v>
      </c>
      <c r="G180" s="120" t="s">
        <v>2751</v>
      </c>
      <c r="H180" s="460"/>
      <c r="I180" s="120" t="s">
        <v>13</v>
      </c>
      <c r="J180" s="457"/>
    </row>
    <row r="181">
      <c r="A181" s="455">
        <v>11.0</v>
      </c>
      <c r="B181" s="120">
        <v>397.0</v>
      </c>
      <c r="C181" s="120" t="s">
        <v>1064</v>
      </c>
      <c r="D181" s="157" t="s">
        <v>2718</v>
      </c>
      <c r="E181" s="120" t="s">
        <v>2552</v>
      </c>
      <c r="F181" s="143" t="s">
        <v>2752</v>
      </c>
      <c r="G181" s="120" t="s">
        <v>2753</v>
      </c>
      <c r="H181" s="460"/>
      <c r="I181" s="120" t="s">
        <v>13</v>
      </c>
      <c r="J181" s="457"/>
    </row>
    <row r="182">
      <c r="A182" s="455">
        <v>11.0</v>
      </c>
      <c r="B182" s="120">
        <v>405.0</v>
      </c>
      <c r="C182" s="120" t="s">
        <v>1051</v>
      </c>
      <c r="D182" s="157" t="s">
        <v>2718</v>
      </c>
      <c r="E182" s="120" t="s">
        <v>2754</v>
      </c>
      <c r="F182" s="143" t="s">
        <v>2755</v>
      </c>
      <c r="G182" s="120" t="s">
        <v>2756</v>
      </c>
      <c r="H182" s="456" t="s">
        <v>2757</v>
      </c>
      <c r="I182" s="120" t="s">
        <v>236</v>
      </c>
      <c r="J182" s="457"/>
    </row>
    <row r="183">
      <c r="A183" s="455">
        <v>11.0</v>
      </c>
      <c r="B183" s="120"/>
      <c r="C183" s="120"/>
      <c r="D183" s="157" t="s">
        <v>2718</v>
      </c>
      <c r="E183" s="120" t="s">
        <v>2754</v>
      </c>
      <c r="F183" s="143" t="s">
        <v>2758</v>
      </c>
      <c r="G183" s="120" t="s">
        <v>2759</v>
      </c>
      <c r="H183" s="456" t="s">
        <v>629</v>
      </c>
      <c r="I183" s="120" t="s">
        <v>13</v>
      </c>
      <c r="J183" s="457"/>
    </row>
    <row r="184">
      <c r="A184" s="455">
        <v>12.0</v>
      </c>
      <c r="B184" s="120">
        <v>434.0</v>
      </c>
      <c r="C184" s="120" t="s">
        <v>1051</v>
      </c>
      <c r="D184" s="157" t="s">
        <v>2760</v>
      </c>
      <c r="E184" s="120" t="s">
        <v>2761</v>
      </c>
      <c r="F184" s="143" t="s">
        <v>2762</v>
      </c>
      <c r="G184" s="120" t="s">
        <v>2763</v>
      </c>
      <c r="H184" s="460"/>
      <c r="I184" s="120" t="s">
        <v>13</v>
      </c>
      <c r="J184" s="457"/>
    </row>
    <row r="185">
      <c r="A185" s="455"/>
      <c r="B185" s="120"/>
      <c r="C185" s="120"/>
      <c r="D185" s="157"/>
      <c r="E185" s="120"/>
      <c r="F185" s="143" t="s">
        <v>2764</v>
      </c>
      <c r="G185" s="120"/>
      <c r="H185" s="456"/>
      <c r="I185" s="120"/>
      <c r="J185" s="457"/>
    </row>
    <row r="186">
      <c r="A186" s="455"/>
      <c r="B186" s="120"/>
      <c r="C186" s="120"/>
      <c r="D186" s="157"/>
      <c r="E186" s="120"/>
      <c r="F186" s="143" t="s">
        <v>2765</v>
      </c>
      <c r="G186" s="120" t="s">
        <v>2766</v>
      </c>
      <c r="H186" s="456"/>
      <c r="I186" s="120" t="s">
        <v>236</v>
      </c>
      <c r="J186" s="457"/>
    </row>
    <row r="187">
      <c r="A187" s="455"/>
      <c r="B187" s="120"/>
      <c r="C187" s="120"/>
      <c r="D187" s="157"/>
      <c r="E187" s="120"/>
      <c r="F187" s="143" t="s">
        <v>2767</v>
      </c>
      <c r="G187" s="120"/>
      <c r="H187" s="456"/>
      <c r="I187" s="120"/>
      <c r="J187" s="457"/>
    </row>
    <row r="188">
      <c r="A188" s="455"/>
      <c r="B188" s="120"/>
      <c r="C188" s="120"/>
      <c r="D188" s="157"/>
      <c r="E188" s="120"/>
      <c r="F188" s="143" t="s">
        <v>2768</v>
      </c>
      <c r="G188" s="120"/>
      <c r="H188" s="456"/>
      <c r="I188" s="120"/>
      <c r="J188" s="457"/>
    </row>
    <row r="189">
      <c r="A189" s="455"/>
      <c r="B189" s="120"/>
      <c r="C189" s="120"/>
      <c r="D189" s="157"/>
      <c r="E189" s="120"/>
      <c r="F189" s="143" t="s">
        <v>2769</v>
      </c>
      <c r="G189" s="120" t="s">
        <v>2770</v>
      </c>
      <c r="H189" s="456"/>
      <c r="I189" s="120" t="s">
        <v>47</v>
      </c>
      <c r="J189" s="457"/>
    </row>
    <row r="190" ht="78.75" customHeight="1">
      <c r="A190" s="455"/>
      <c r="B190" s="120"/>
      <c r="C190" s="120"/>
      <c r="D190" s="157"/>
      <c r="E190" s="120"/>
      <c r="F190" s="143" t="s">
        <v>2771</v>
      </c>
      <c r="G190" s="120" t="s">
        <v>2772</v>
      </c>
      <c r="H190" s="456"/>
      <c r="I190" s="120" t="s">
        <v>236</v>
      </c>
      <c r="J190" s="457"/>
    </row>
    <row r="191">
      <c r="A191" s="455"/>
      <c r="B191" s="120"/>
      <c r="C191" s="120"/>
      <c r="D191" s="157" t="s">
        <v>2718</v>
      </c>
      <c r="E191" s="120" t="s">
        <v>2754</v>
      </c>
      <c r="F191" s="143" t="s">
        <v>2773</v>
      </c>
      <c r="G191" s="120" t="s">
        <v>2774</v>
      </c>
      <c r="H191" s="460"/>
      <c r="I191" s="120" t="s">
        <v>13</v>
      </c>
      <c r="J191" s="457"/>
    </row>
    <row r="192">
      <c r="A192" s="466"/>
      <c r="B192" s="80"/>
      <c r="C192" s="80"/>
      <c r="D192" s="402"/>
      <c r="E192" s="80"/>
      <c r="F192" s="348"/>
      <c r="G192" s="80"/>
      <c r="H192" s="467"/>
      <c r="I192" s="403"/>
      <c r="J192" s="468"/>
    </row>
    <row r="193">
      <c r="A193" s="466"/>
      <c r="B193" s="80"/>
      <c r="C193" s="80"/>
      <c r="D193" s="402"/>
      <c r="E193" s="80"/>
      <c r="F193" s="152" t="s">
        <v>2775</v>
      </c>
      <c r="G193" s="79" t="s">
        <v>2776</v>
      </c>
      <c r="H193" s="467"/>
      <c r="I193" s="218" t="s">
        <v>13</v>
      </c>
      <c r="J193" s="468"/>
    </row>
    <row r="194">
      <c r="A194" s="466"/>
      <c r="B194" s="80"/>
      <c r="C194" s="80"/>
      <c r="D194" s="402"/>
      <c r="E194" s="80"/>
      <c r="F194" s="152" t="s">
        <v>2777</v>
      </c>
      <c r="G194" s="79" t="s">
        <v>2778</v>
      </c>
      <c r="H194" s="469" t="s">
        <v>2779</v>
      </c>
      <c r="I194" s="218" t="s">
        <v>13</v>
      </c>
      <c r="J194" s="468"/>
    </row>
    <row r="195">
      <c r="A195" s="470">
        <v>3.0</v>
      </c>
      <c r="B195" s="79">
        <v>103.0</v>
      </c>
      <c r="C195" s="79" t="s">
        <v>1051</v>
      </c>
      <c r="D195" s="207" t="s">
        <v>2317</v>
      </c>
      <c r="E195" s="79" t="s">
        <v>2318</v>
      </c>
      <c r="F195" s="152" t="s">
        <v>2321</v>
      </c>
      <c r="G195" s="79" t="s">
        <v>2780</v>
      </c>
      <c r="H195" s="467"/>
      <c r="I195" s="218" t="s">
        <v>13</v>
      </c>
      <c r="J195" s="468"/>
    </row>
    <row r="196">
      <c r="A196" s="470">
        <v>3.0</v>
      </c>
      <c r="B196" s="79">
        <v>100.0</v>
      </c>
      <c r="C196" s="79" t="s">
        <v>1051</v>
      </c>
      <c r="D196" s="207" t="s">
        <v>2317</v>
      </c>
      <c r="E196" s="79" t="s">
        <v>2781</v>
      </c>
      <c r="F196" s="152" t="s">
        <v>2782</v>
      </c>
      <c r="G196" s="79" t="s">
        <v>2783</v>
      </c>
      <c r="H196" s="467"/>
      <c r="I196" s="218" t="s">
        <v>236</v>
      </c>
      <c r="J196" s="468"/>
    </row>
    <row r="197">
      <c r="A197" s="466"/>
      <c r="B197" s="80"/>
      <c r="C197" s="80"/>
      <c r="D197" s="402"/>
      <c r="E197" s="80"/>
      <c r="F197" s="152" t="s">
        <v>2784</v>
      </c>
      <c r="G197" s="79" t="s">
        <v>2785</v>
      </c>
      <c r="H197" s="467"/>
      <c r="I197" s="218" t="s">
        <v>13</v>
      </c>
      <c r="J197" s="459"/>
    </row>
    <row r="198">
      <c r="A198" s="466"/>
      <c r="B198" s="80"/>
      <c r="C198" s="80"/>
      <c r="D198" s="402"/>
      <c r="E198" s="80"/>
      <c r="F198" s="152" t="s">
        <v>2786</v>
      </c>
      <c r="G198" s="79" t="s">
        <v>2787</v>
      </c>
      <c r="H198" s="467"/>
      <c r="I198" s="218" t="s">
        <v>13</v>
      </c>
      <c r="J198" s="459"/>
    </row>
    <row r="199">
      <c r="A199" s="466"/>
      <c r="B199" s="80"/>
      <c r="C199" s="80"/>
      <c r="D199" s="402"/>
      <c r="E199" s="80"/>
      <c r="F199" s="152" t="s">
        <v>2788</v>
      </c>
      <c r="G199" s="79" t="s">
        <v>2789</v>
      </c>
      <c r="H199" s="467"/>
      <c r="I199" s="218" t="s">
        <v>13</v>
      </c>
      <c r="J199" s="459"/>
    </row>
    <row r="200">
      <c r="A200" s="466"/>
      <c r="B200" s="80"/>
      <c r="C200" s="80"/>
      <c r="D200" s="402"/>
      <c r="E200" s="80"/>
      <c r="F200" s="152" t="s">
        <v>2790</v>
      </c>
      <c r="G200" s="79" t="s">
        <v>2791</v>
      </c>
      <c r="H200" s="467"/>
      <c r="I200" s="218" t="s">
        <v>13</v>
      </c>
      <c r="J200" s="459"/>
    </row>
    <row r="201">
      <c r="A201" s="466"/>
      <c r="B201" s="80"/>
      <c r="C201" s="80"/>
      <c r="D201" s="402"/>
      <c r="E201" s="80"/>
      <c r="F201" s="152" t="s">
        <v>2792</v>
      </c>
      <c r="G201" s="79" t="s">
        <v>2793</v>
      </c>
      <c r="H201" s="467"/>
      <c r="I201" s="218" t="s">
        <v>13</v>
      </c>
      <c r="J201" s="459"/>
    </row>
    <row r="202">
      <c r="A202" s="466"/>
      <c r="B202" s="80"/>
      <c r="C202" s="80"/>
      <c r="D202" s="207" t="s">
        <v>2794</v>
      </c>
      <c r="E202" s="79" t="s">
        <v>2795</v>
      </c>
      <c r="F202" s="152" t="s">
        <v>2796</v>
      </c>
      <c r="G202" s="79" t="s">
        <v>2797</v>
      </c>
      <c r="H202" s="469" t="s">
        <v>2798</v>
      </c>
      <c r="I202" s="218" t="s">
        <v>13</v>
      </c>
      <c r="J202" s="459"/>
    </row>
    <row r="203">
      <c r="A203" s="466"/>
      <c r="B203" s="80"/>
      <c r="C203" s="80"/>
      <c r="D203" s="207" t="s">
        <v>2794</v>
      </c>
      <c r="E203" s="79" t="s">
        <v>2795</v>
      </c>
      <c r="F203" s="152" t="s">
        <v>2799</v>
      </c>
      <c r="G203" s="79" t="s">
        <v>2800</v>
      </c>
      <c r="H203" s="469" t="s">
        <v>2801</v>
      </c>
      <c r="I203" s="218" t="s">
        <v>13</v>
      </c>
      <c r="J203" s="459"/>
    </row>
    <row r="204">
      <c r="A204" s="466"/>
      <c r="B204" s="80"/>
      <c r="C204" s="80"/>
      <c r="D204" s="207" t="s">
        <v>2794</v>
      </c>
      <c r="E204" s="79" t="s">
        <v>2795</v>
      </c>
      <c r="F204" s="152" t="s">
        <v>2802</v>
      </c>
      <c r="G204" s="79" t="s">
        <v>2803</v>
      </c>
      <c r="H204" s="469" t="s">
        <v>2804</v>
      </c>
      <c r="I204" s="218" t="s">
        <v>13</v>
      </c>
      <c r="J204" s="459"/>
    </row>
    <row r="205">
      <c r="A205" s="466"/>
      <c r="B205" s="80"/>
      <c r="C205" s="80"/>
      <c r="D205" s="402"/>
      <c r="E205" s="80"/>
      <c r="F205" s="152" t="s">
        <v>2805</v>
      </c>
      <c r="G205" s="79" t="s">
        <v>2806</v>
      </c>
      <c r="H205" s="467"/>
      <c r="I205" s="218" t="s">
        <v>13</v>
      </c>
      <c r="J205" s="459"/>
    </row>
    <row r="206">
      <c r="A206" s="466"/>
      <c r="B206" s="80"/>
      <c r="C206" s="80"/>
      <c r="D206" s="402"/>
      <c r="E206" s="80"/>
      <c r="F206" s="152" t="s">
        <v>2807</v>
      </c>
      <c r="G206" s="79" t="s">
        <v>2808</v>
      </c>
      <c r="H206" s="467"/>
      <c r="I206" s="218" t="s">
        <v>47</v>
      </c>
      <c r="J206" s="459" t="s">
        <v>2337</v>
      </c>
    </row>
    <row r="207">
      <c r="A207" s="466"/>
      <c r="B207" s="80"/>
      <c r="C207" s="80"/>
      <c r="D207" s="402"/>
      <c r="E207" s="80"/>
      <c r="F207" s="152" t="s">
        <v>2809</v>
      </c>
      <c r="G207" s="79" t="s">
        <v>2810</v>
      </c>
      <c r="H207" s="467"/>
      <c r="I207" s="218" t="s">
        <v>13</v>
      </c>
      <c r="J207" s="459"/>
    </row>
    <row r="208">
      <c r="A208" s="466"/>
      <c r="B208" s="80"/>
      <c r="C208" s="80"/>
      <c r="D208" s="402"/>
      <c r="E208" s="80"/>
      <c r="F208" s="152" t="s">
        <v>2811</v>
      </c>
      <c r="G208" s="79" t="s">
        <v>2812</v>
      </c>
      <c r="H208" s="467"/>
      <c r="I208" s="218" t="s">
        <v>13</v>
      </c>
      <c r="J208" s="459"/>
    </row>
    <row r="209" ht="63.0" customHeight="1">
      <c r="A209" s="470">
        <v>5.0</v>
      </c>
      <c r="B209" s="79">
        <v>184.0</v>
      </c>
      <c r="C209" s="79" t="s">
        <v>1064</v>
      </c>
      <c r="D209" s="207" t="s">
        <v>836</v>
      </c>
      <c r="E209" s="79" t="s">
        <v>2813</v>
      </c>
      <c r="F209" s="152" t="s">
        <v>2814</v>
      </c>
      <c r="G209" s="79" t="s">
        <v>2815</v>
      </c>
      <c r="H209" s="467"/>
      <c r="I209" s="218" t="s">
        <v>47</v>
      </c>
      <c r="J209" s="459" t="s">
        <v>2337</v>
      </c>
    </row>
    <row r="210" ht="68.25" customHeight="1">
      <c r="A210" s="470">
        <v>5.0</v>
      </c>
      <c r="B210" s="79">
        <v>184.0</v>
      </c>
      <c r="C210" s="79" t="s">
        <v>1064</v>
      </c>
      <c r="D210" s="207" t="s">
        <v>836</v>
      </c>
      <c r="E210" s="79" t="s">
        <v>2813</v>
      </c>
      <c r="F210" s="152" t="s">
        <v>2816</v>
      </c>
      <c r="G210" s="79" t="s">
        <v>2817</v>
      </c>
      <c r="H210" s="467"/>
      <c r="I210" s="218" t="s">
        <v>47</v>
      </c>
      <c r="J210" s="459" t="s">
        <v>2337</v>
      </c>
    </row>
    <row r="211" ht="123.0" customHeight="1">
      <c r="A211" s="470">
        <v>5.0</v>
      </c>
      <c r="B211" s="79">
        <v>185.0</v>
      </c>
      <c r="C211" s="79" t="s">
        <v>1064</v>
      </c>
      <c r="D211" s="207" t="s">
        <v>836</v>
      </c>
      <c r="E211" s="79" t="s">
        <v>2813</v>
      </c>
      <c r="F211" s="152" t="s">
        <v>2818</v>
      </c>
      <c r="G211" s="79" t="s">
        <v>2819</v>
      </c>
      <c r="H211" s="467"/>
      <c r="I211" s="218" t="s">
        <v>47</v>
      </c>
      <c r="J211" s="459" t="s">
        <v>2337</v>
      </c>
    </row>
    <row r="212" ht="84.0" customHeight="1">
      <c r="A212" s="470" t="s">
        <v>1458</v>
      </c>
      <c r="B212" s="79" t="s">
        <v>1458</v>
      </c>
      <c r="C212" s="79" t="s">
        <v>1064</v>
      </c>
      <c r="D212" s="207" t="s">
        <v>836</v>
      </c>
      <c r="E212" s="79" t="s">
        <v>2813</v>
      </c>
      <c r="F212" s="152" t="s">
        <v>2820</v>
      </c>
      <c r="G212" s="79" t="s">
        <v>2821</v>
      </c>
      <c r="H212" s="467"/>
      <c r="I212" s="218" t="s">
        <v>47</v>
      </c>
      <c r="J212" s="459" t="s">
        <v>2337</v>
      </c>
    </row>
    <row r="213">
      <c r="A213" s="470">
        <v>3.0</v>
      </c>
      <c r="B213" s="79">
        <v>97.0</v>
      </c>
      <c r="C213" s="79" t="s">
        <v>1051</v>
      </c>
      <c r="D213" s="207" t="s">
        <v>2822</v>
      </c>
      <c r="E213" s="79" t="s">
        <v>2823</v>
      </c>
      <c r="F213" s="152" t="s">
        <v>2824</v>
      </c>
      <c r="G213" s="79" t="s">
        <v>2825</v>
      </c>
      <c r="H213" s="469" t="s">
        <v>2826</v>
      </c>
      <c r="I213" s="218" t="s">
        <v>13</v>
      </c>
      <c r="J213" s="459"/>
    </row>
    <row r="214">
      <c r="A214" s="470">
        <v>4.0</v>
      </c>
      <c r="B214" s="79">
        <v>154.0</v>
      </c>
      <c r="C214" s="79" t="s">
        <v>1064</v>
      </c>
      <c r="D214" s="207" t="s">
        <v>2827</v>
      </c>
      <c r="E214" s="79" t="s">
        <v>2828</v>
      </c>
      <c r="F214" s="152" t="s">
        <v>2829</v>
      </c>
      <c r="G214" s="79" t="s">
        <v>2830</v>
      </c>
      <c r="H214" s="467"/>
      <c r="I214" s="218" t="s">
        <v>47</v>
      </c>
      <c r="J214" s="459"/>
    </row>
    <row r="215">
      <c r="A215" s="470">
        <v>4.0</v>
      </c>
      <c r="B215" s="79">
        <v>156.0</v>
      </c>
      <c r="C215" s="79" t="s">
        <v>1064</v>
      </c>
      <c r="D215" s="207" t="s">
        <v>2827</v>
      </c>
      <c r="E215" s="79" t="s">
        <v>2831</v>
      </c>
      <c r="F215" s="152" t="s">
        <v>2832</v>
      </c>
      <c r="G215" s="79" t="s">
        <v>2833</v>
      </c>
      <c r="H215" s="469" t="s">
        <v>2834</v>
      </c>
      <c r="I215" s="218" t="s">
        <v>13</v>
      </c>
      <c r="J215" s="459" t="s">
        <v>2337</v>
      </c>
    </row>
    <row r="216">
      <c r="A216" s="470">
        <v>4.0</v>
      </c>
      <c r="B216" s="79">
        <v>155.0</v>
      </c>
      <c r="C216" s="79" t="s">
        <v>1064</v>
      </c>
      <c r="D216" s="207" t="s">
        <v>2827</v>
      </c>
      <c r="E216" s="79" t="s">
        <v>2831</v>
      </c>
      <c r="F216" s="152" t="s">
        <v>2835</v>
      </c>
      <c r="G216" s="79" t="s">
        <v>2836</v>
      </c>
      <c r="H216" s="469" t="s">
        <v>2837</v>
      </c>
      <c r="I216" s="218" t="s">
        <v>47</v>
      </c>
      <c r="J216" s="459" t="s">
        <v>2337</v>
      </c>
    </row>
    <row r="217">
      <c r="A217" s="470">
        <v>4.0</v>
      </c>
      <c r="B217" s="79">
        <v>155.0</v>
      </c>
      <c r="C217" s="79" t="s">
        <v>1064</v>
      </c>
      <c r="D217" s="207" t="s">
        <v>2827</v>
      </c>
      <c r="E217" s="79" t="s">
        <v>2831</v>
      </c>
      <c r="F217" s="152" t="s">
        <v>2838</v>
      </c>
      <c r="G217" s="79" t="s">
        <v>2839</v>
      </c>
      <c r="H217" s="469" t="s">
        <v>2840</v>
      </c>
      <c r="I217" s="218" t="s">
        <v>47</v>
      </c>
      <c r="J217" s="459" t="s">
        <v>2337</v>
      </c>
    </row>
    <row r="218" ht="39.75" customHeight="1">
      <c r="A218" s="470">
        <v>4.0</v>
      </c>
      <c r="B218" s="79">
        <v>156.0</v>
      </c>
      <c r="C218" s="79" t="s">
        <v>1064</v>
      </c>
      <c r="D218" s="207" t="s">
        <v>2827</v>
      </c>
      <c r="E218" s="79" t="s">
        <v>2831</v>
      </c>
      <c r="F218" s="152" t="s">
        <v>2841</v>
      </c>
      <c r="G218" s="79" t="s">
        <v>2842</v>
      </c>
      <c r="H218" s="469" t="s">
        <v>2843</v>
      </c>
      <c r="I218" s="218" t="s">
        <v>47</v>
      </c>
      <c r="J218" s="459" t="s">
        <v>2337</v>
      </c>
    </row>
    <row r="219" ht="91.5" customHeight="1">
      <c r="A219" s="470">
        <v>6.0</v>
      </c>
      <c r="B219" s="79">
        <v>222.0</v>
      </c>
      <c r="C219" s="79" t="s">
        <v>1051</v>
      </c>
      <c r="D219" s="207" t="s">
        <v>2844</v>
      </c>
      <c r="E219" s="79" t="s">
        <v>2845</v>
      </c>
      <c r="F219" s="152" t="s">
        <v>2846</v>
      </c>
      <c r="G219" s="79" t="s">
        <v>2847</v>
      </c>
      <c r="H219" s="469" t="s">
        <v>2848</v>
      </c>
      <c r="I219" s="218" t="s">
        <v>13</v>
      </c>
      <c r="J219" s="468"/>
    </row>
    <row r="220">
      <c r="A220" s="470">
        <v>5.0</v>
      </c>
      <c r="B220" s="79">
        <v>174.0</v>
      </c>
      <c r="C220" s="79" t="s">
        <v>1051</v>
      </c>
      <c r="D220" s="207" t="s">
        <v>2338</v>
      </c>
      <c r="E220" s="79" t="s">
        <v>2849</v>
      </c>
      <c r="F220" s="152" t="s">
        <v>2850</v>
      </c>
      <c r="G220" s="79" t="s">
        <v>2851</v>
      </c>
      <c r="H220" s="469"/>
      <c r="I220" s="218" t="s">
        <v>13</v>
      </c>
      <c r="J220" s="459" t="s">
        <v>2337</v>
      </c>
    </row>
    <row r="221">
      <c r="A221" s="470">
        <v>5.0</v>
      </c>
      <c r="B221" s="79">
        <v>176.0</v>
      </c>
      <c r="C221" s="79" t="s">
        <v>1051</v>
      </c>
      <c r="D221" s="207" t="s">
        <v>2338</v>
      </c>
      <c r="E221" s="79" t="s">
        <v>2849</v>
      </c>
      <c r="F221" s="152" t="s">
        <v>2852</v>
      </c>
      <c r="G221" s="79" t="s">
        <v>2853</v>
      </c>
      <c r="H221" s="469" t="s">
        <v>2854</v>
      </c>
      <c r="I221" s="218" t="s">
        <v>13</v>
      </c>
      <c r="J221" s="459" t="s">
        <v>2337</v>
      </c>
    </row>
    <row r="222">
      <c r="A222" s="470">
        <v>5.0</v>
      </c>
      <c r="B222" s="79">
        <v>176.0</v>
      </c>
      <c r="C222" s="79" t="s">
        <v>1051</v>
      </c>
      <c r="D222" s="207" t="s">
        <v>2338</v>
      </c>
      <c r="E222" s="79" t="s">
        <v>2849</v>
      </c>
      <c r="F222" s="152" t="s">
        <v>2855</v>
      </c>
      <c r="G222" s="79" t="s">
        <v>2856</v>
      </c>
      <c r="H222" s="469"/>
      <c r="I222" s="218" t="s">
        <v>13</v>
      </c>
      <c r="J222" s="459" t="s">
        <v>2337</v>
      </c>
    </row>
    <row r="223">
      <c r="A223" s="466"/>
      <c r="B223" s="80"/>
      <c r="C223" s="80"/>
      <c r="D223" s="402"/>
      <c r="E223" s="80"/>
      <c r="F223" s="471" t="s">
        <v>2857</v>
      </c>
      <c r="G223" s="79" t="s">
        <v>2858</v>
      </c>
      <c r="H223" s="467"/>
      <c r="I223" s="218" t="s">
        <v>47</v>
      </c>
      <c r="J223" s="468"/>
    </row>
    <row r="224" ht="46.5" customHeight="1">
      <c r="A224" s="470">
        <v>4.0</v>
      </c>
      <c r="B224" s="79">
        <v>146.0</v>
      </c>
      <c r="C224" s="79" t="s">
        <v>1046</v>
      </c>
      <c r="D224" s="207" t="s">
        <v>2859</v>
      </c>
      <c r="E224" s="79" t="s">
        <v>2860</v>
      </c>
      <c r="F224" s="152" t="s">
        <v>2861</v>
      </c>
      <c r="G224" s="79" t="s">
        <v>2862</v>
      </c>
      <c r="H224" s="469" t="s">
        <v>2863</v>
      </c>
      <c r="I224" s="218" t="s">
        <v>47</v>
      </c>
      <c r="J224" s="468"/>
    </row>
    <row r="225" ht="49.5" customHeight="1">
      <c r="A225" s="470">
        <v>4.0</v>
      </c>
      <c r="B225" s="79">
        <v>145.0</v>
      </c>
      <c r="C225" s="79" t="s">
        <v>1046</v>
      </c>
      <c r="D225" s="207" t="s">
        <v>2859</v>
      </c>
      <c r="E225" s="79" t="s">
        <v>2860</v>
      </c>
      <c r="F225" s="152" t="s">
        <v>2864</v>
      </c>
      <c r="G225" s="79" t="s">
        <v>2865</v>
      </c>
      <c r="H225" s="467"/>
      <c r="I225" s="218" t="s">
        <v>13</v>
      </c>
      <c r="J225" s="468"/>
    </row>
    <row r="226" ht="34.5" customHeight="1">
      <c r="A226" s="466"/>
      <c r="B226" s="80"/>
      <c r="C226" s="80"/>
      <c r="D226" s="402"/>
      <c r="E226" s="80"/>
      <c r="F226" s="152" t="s">
        <v>2866</v>
      </c>
      <c r="G226" s="79" t="s">
        <v>2867</v>
      </c>
      <c r="H226" s="467"/>
      <c r="I226" s="218" t="s">
        <v>236</v>
      </c>
      <c r="J226" s="468"/>
    </row>
    <row r="227" ht="39.0" customHeight="1">
      <c r="A227" s="466"/>
      <c r="B227" s="80"/>
      <c r="C227" s="80"/>
      <c r="D227" s="402"/>
      <c r="E227" s="80"/>
      <c r="F227" s="152" t="s">
        <v>2868</v>
      </c>
      <c r="G227" s="79" t="s">
        <v>2869</v>
      </c>
      <c r="H227" s="467"/>
      <c r="I227" s="218" t="s">
        <v>13</v>
      </c>
      <c r="J227" s="459" t="s">
        <v>2337</v>
      </c>
    </row>
    <row r="228" ht="40.5" customHeight="1">
      <c r="A228" s="466"/>
      <c r="B228" s="80"/>
      <c r="C228" s="80"/>
      <c r="D228" s="402"/>
      <c r="E228" s="80"/>
      <c r="F228" s="152" t="s">
        <v>2870</v>
      </c>
      <c r="G228" s="79" t="s">
        <v>2871</v>
      </c>
      <c r="H228" s="467"/>
      <c r="I228" s="218" t="s">
        <v>47</v>
      </c>
      <c r="J228" s="459" t="s">
        <v>2337</v>
      </c>
    </row>
    <row r="229">
      <c r="A229" s="466"/>
      <c r="B229" s="80"/>
      <c r="C229" s="80"/>
      <c r="D229" s="402"/>
      <c r="E229" s="80"/>
      <c r="F229" s="152" t="s">
        <v>2872</v>
      </c>
      <c r="G229" s="79" t="s">
        <v>2873</v>
      </c>
      <c r="H229" s="467"/>
      <c r="I229" s="218" t="s">
        <v>13</v>
      </c>
      <c r="J229" s="468"/>
    </row>
    <row r="230" ht="91.5" customHeight="1">
      <c r="A230" s="466"/>
      <c r="B230" s="80"/>
      <c r="C230" s="80"/>
      <c r="D230" s="207" t="s">
        <v>2565</v>
      </c>
      <c r="E230" s="79" t="s">
        <v>2874</v>
      </c>
      <c r="F230" s="152" t="s">
        <v>2875</v>
      </c>
      <c r="G230" s="472" t="s">
        <v>2876</v>
      </c>
      <c r="H230" s="467"/>
      <c r="I230" s="218" t="s">
        <v>13</v>
      </c>
      <c r="J230" s="468"/>
    </row>
    <row r="231">
      <c r="A231" s="466"/>
      <c r="B231" s="80"/>
      <c r="C231" s="80"/>
      <c r="D231" s="207" t="s">
        <v>2565</v>
      </c>
      <c r="E231" s="79" t="s">
        <v>2874</v>
      </c>
      <c r="F231" s="152" t="s">
        <v>2877</v>
      </c>
      <c r="G231" s="79" t="s">
        <v>2878</v>
      </c>
      <c r="H231" s="467"/>
      <c r="I231" s="218" t="s">
        <v>13</v>
      </c>
      <c r="J231" s="468"/>
    </row>
    <row r="232">
      <c r="A232" s="466"/>
      <c r="B232" s="80"/>
      <c r="C232" s="80"/>
      <c r="D232" s="402"/>
      <c r="E232" s="80"/>
      <c r="F232" s="152" t="s">
        <v>2879</v>
      </c>
      <c r="G232" s="79" t="s">
        <v>2880</v>
      </c>
      <c r="H232" s="469" t="s">
        <v>2881</v>
      </c>
      <c r="I232" s="218" t="s">
        <v>2882</v>
      </c>
      <c r="J232" s="459" t="s">
        <v>2337</v>
      </c>
    </row>
    <row r="233">
      <c r="A233" s="466"/>
      <c r="B233" s="80"/>
      <c r="C233" s="80"/>
      <c r="D233" s="402"/>
      <c r="E233" s="80"/>
      <c r="F233" s="152" t="s">
        <v>2883</v>
      </c>
      <c r="G233" s="79" t="s">
        <v>2884</v>
      </c>
      <c r="H233" s="469" t="s">
        <v>2885</v>
      </c>
      <c r="I233" s="403"/>
      <c r="J233" s="459" t="s">
        <v>2337</v>
      </c>
    </row>
    <row r="234">
      <c r="A234" s="466"/>
      <c r="B234" s="80"/>
      <c r="C234" s="80"/>
      <c r="D234" s="402"/>
      <c r="E234" s="80"/>
      <c r="F234" s="152" t="s">
        <v>2886</v>
      </c>
      <c r="G234" s="79" t="s">
        <v>2887</v>
      </c>
      <c r="H234" s="469" t="s">
        <v>2888</v>
      </c>
      <c r="I234" s="403"/>
      <c r="J234" s="459" t="s">
        <v>2337</v>
      </c>
    </row>
    <row r="235">
      <c r="A235" s="466"/>
      <c r="B235" s="80"/>
      <c r="C235" s="80"/>
      <c r="D235" s="402"/>
      <c r="E235" s="80"/>
      <c r="F235" s="152" t="s">
        <v>2889</v>
      </c>
      <c r="G235" s="79" t="s">
        <v>2890</v>
      </c>
      <c r="H235" s="469" t="s">
        <v>2891</v>
      </c>
      <c r="I235" s="403"/>
      <c r="J235" s="459" t="s">
        <v>2337</v>
      </c>
    </row>
    <row r="236">
      <c r="A236" s="466"/>
      <c r="B236" s="80"/>
      <c r="C236" s="80"/>
      <c r="D236" s="402"/>
      <c r="E236" s="80"/>
      <c r="F236" s="348"/>
      <c r="G236" s="80"/>
      <c r="H236" s="467"/>
      <c r="I236" s="403"/>
      <c r="J236" s="468"/>
    </row>
    <row r="237">
      <c r="A237" s="466"/>
      <c r="B237" s="80"/>
      <c r="C237" s="80"/>
      <c r="D237" s="402"/>
      <c r="E237" s="80"/>
      <c r="F237" s="348"/>
      <c r="G237" s="80"/>
      <c r="H237" s="467"/>
      <c r="I237" s="403"/>
      <c r="J237" s="468"/>
    </row>
    <row r="238">
      <c r="A238" s="466"/>
      <c r="B238" s="80"/>
      <c r="C238" s="80"/>
      <c r="D238" s="402"/>
      <c r="E238" s="80"/>
      <c r="F238" s="348"/>
      <c r="G238" s="80"/>
      <c r="H238" s="467"/>
      <c r="I238" s="403"/>
      <c r="J238" s="468"/>
    </row>
    <row r="239">
      <c r="A239" s="466"/>
      <c r="B239" s="80"/>
      <c r="C239" s="80"/>
      <c r="D239" s="402"/>
      <c r="E239" s="80"/>
      <c r="F239" s="348"/>
      <c r="G239" s="80"/>
      <c r="H239" s="467"/>
      <c r="I239" s="403"/>
      <c r="J239" s="468"/>
    </row>
    <row r="240">
      <c r="A240" s="466"/>
      <c r="B240" s="80"/>
      <c r="C240" s="80"/>
      <c r="D240" s="402"/>
      <c r="E240" s="80"/>
      <c r="F240" s="348"/>
      <c r="G240" s="80"/>
      <c r="H240" s="467"/>
      <c r="I240" s="403"/>
      <c r="J240" s="468"/>
    </row>
    <row r="241">
      <c r="A241" s="466"/>
      <c r="B241" s="80"/>
      <c r="C241" s="80"/>
      <c r="D241" s="402"/>
      <c r="E241" s="80"/>
      <c r="F241" s="348"/>
      <c r="G241" s="80"/>
      <c r="H241" s="467"/>
      <c r="I241" s="403"/>
      <c r="J241" s="468"/>
    </row>
    <row r="242">
      <c r="A242" s="466"/>
      <c r="B242" s="80"/>
      <c r="C242" s="80"/>
      <c r="D242" s="402"/>
      <c r="E242" s="80"/>
      <c r="F242" s="348"/>
      <c r="G242" s="80"/>
      <c r="H242" s="467"/>
      <c r="I242" s="403"/>
      <c r="J242" s="468"/>
    </row>
    <row r="243">
      <c r="A243" s="466"/>
      <c r="B243" s="80"/>
      <c r="C243" s="80"/>
      <c r="D243" s="402"/>
      <c r="E243" s="80"/>
      <c r="F243" s="348"/>
      <c r="G243" s="80"/>
      <c r="H243" s="467"/>
      <c r="I243" s="403"/>
      <c r="J243" s="468"/>
    </row>
    <row r="244">
      <c r="A244" s="466"/>
      <c r="B244" s="80"/>
      <c r="C244" s="80"/>
      <c r="D244" s="402"/>
      <c r="E244" s="80"/>
      <c r="F244" s="348"/>
      <c r="G244" s="80"/>
      <c r="H244" s="467"/>
      <c r="I244" s="403"/>
      <c r="J244" s="468"/>
    </row>
    <row r="245">
      <c r="A245" s="466"/>
      <c r="B245" s="80"/>
      <c r="C245" s="80"/>
      <c r="D245" s="402"/>
      <c r="E245" s="80"/>
      <c r="F245" s="348"/>
      <c r="G245" s="80"/>
      <c r="H245" s="467"/>
      <c r="I245" s="403"/>
      <c r="J245" s="468"/>
    </row>
    <row r="246">
      <c r="A246" s="466"/>
      <c r="B246" s="80"/>
      <c r="C246" s="80"/>
      <c r="D246" s="402"/>
      <c r="E246" s="80"/>
      <c r="F246" s="348"/>
      <c r="G246" s="80"/>
      <c r="H246" s="467"/>
      <c r="I246" s="403"/>
      <c r="J246" s="468"/>
    </row>
    <row r="247">
      <c r="A247" s="466"/>
      <c r="B247" s="80"/>
      <c r="C247" s="80"/>
      <c r="D247" s="402"/>
      <c r="E247" s="80"/>
      <c r="F247" s="348"/>
      <c r="G247" s="80"/>
      <c r="H247" s="467"/>
      <c r="I247" s="403"/>
      <c r="J247" s="468"/>
    </row>
    <row r="248">
      <c r="A248" s="466"/>
      <c r="B248" s="80"/>
      <c r="C248" s="80"/>
      <c r="D248" s="402"/>
      <c r="E248" s="80"/>
      <c r="F248" s="348"/>
      <c r="G248" s="80"/>
      <c r="H248" s="467"/>
      <c r="I248" s="403"/>
      <c r="J248" s="468"/>
    </row>
    <row r="249">
      <c r="A249" s="466"/>
      <c r="B249" s="80"/>
      <c r="C249" s="80"/>
      <c r="D249" s="402"/>
      <c r="E249" s="80"/>
      <c r="F249" s="348"/>
      <c r="G249" s="80"/>
      <c r="H249" s="467"/>
      <c r="I249" s="403"/>
      <c r="J249" s="468"/>
    </row>
    <row r="250">
      <c r="A250" s="466"/>
      <c r="B250" s="80"/>
      <c r="C250" s="80"/>
      <c r="D250" s="402"/>
      <c r="E250" s="80"/>
      <c r="F250" s="348"/>
      <c r="G250" s="80"/>
      <c r="H250" s="467"/>
      <c r="I250" s="403"/>
      <c r="J250" s="468"/>
    </row>
    <row r="251">
      <c r="A251" s="466"/>
      <c r="B251" s="80"/>
      <c r="C251" s="80"/>
      <c r="D251" s="402"/>
      <c r="E251" s="80"/>
      <c r="F251" s="348"/>
      <c r="G251" s="80"/>
      <c r="H251" s="467"/>
      <c r="I251" s="403"/>
      <c r="J251" s="468"/>
    </row>
    <row r="252">
      <c r="A252" s="466"/>
      <c r="B252" s="80"/>
      <c r="C252" s="80"/>
      <c r="D252" s="402"/>
      <c r="E252" s="80"/>
      <c r="F252" s="348"/>
      <c r="G252" s="80"/>
      <c r="H252" s="467"/>
      <c r="I252" s="403"/>
      <c r="J252" s="468"/>
    </row>
    <row r="253">
      <c r="A253" s="466"/>
      <c r="B253" s="80"/>
      <c r="C253" s="80"/>
      <c r="D253" s="402"/>
      <c r="E253" s="80"/>
      <c r="F253" s="348"/>
      <c r="G253" s="80"/>
      <c r="H253" s="467"/>
      <c r="I253" s="403"/>
      <c r="J253" s="468"/>
    </row>
    <row r="254">
      <c r="A254" s="466"/>
      <c r="B254" s="80"/>
      <c r="C254" s="80"/>
      <c r="D254" s="402"/>
      <c r="E254" s="80"/>
      <c r="F254" s="348"/>
      <c r="G254" s="80"/>
      <c r="H254" s="467"/>
      <c r="I254" s="403"/>
      <c r="J254" s="468"/>
    </row>
    <row r="255">
      <c r="A255" s="466"/>
      <c r="B255" s="80"/>
      <c r="C255" s="80"/>
      <c r="D255" s="402"/>
      <c r="E255" s="80"/>
      <c r="F255" s="348"/>
      <c r="G255" s="80"/>
      <c r="H255" s="467"/>
      <c r="I255" s="403"/>
      <c r="J255" s="468"/>
    </row>
    <row r="256">
      <c r="A256" s="466"/>
      <c r="B256" s="80"/>
      <c r="C256" s="80"/>
      <c r="D256" s="402"/>
      <c r="E256" s="80"/>
      <c r="F256" s="348"/>
      <c r="G256" s="80"/>
      <c r="H256" s="467"/>
      <c r="I256" s="403"/>
      <c r="J256" s="468"/>
    </row>
    <row r="257">
      <c r="A257" s="466"/>
      <c r="B257" s="80"/>
      <c r="C257" s="80"/>
      <c r="D257" s="402"/>
      <c r="E257" s="80"/>
      <c r="F257" s="348"/>
      <c r="G257" s="80"/>
      <c r="H257" s="467"/>
      <c r="I257" s="403"/>
      <c r="J257" s="468"/>
    </row>
    <row r="258">
      <c r="A258" s="466"/>
      <c r="B258" s="80"/>
      <c r="C258" s="80"/>
      <c r="D258" s="402"/>
      <c r="E258" s="80"/>
      <c r="F258" s="348"/>
      <c r="G258" s="80"/>
      <c r="H258" s="467"/>
      <c r="I258" s="403"/>
      <c r="J258" s="468"/>
    </row>
    <row r="259">
      <c r="A259" s="466"/>
      <c r="B259" s="80"/>
      <c r="C259" s="80"/>
      <c r="D259" s="402"/>
      <c r="E259" s="80"/>
      <c r="F259" s="348"/>
      <c r="G259" s="80"/>
      <c r="H259" s="467"/>
      <c r="I259" s="403"/>
      <c r="J259" s="468"/>
    </row>
    <row r="260">
      <c r="A260" s="466"/>
      <c r="B260" s="80"/>
      <c r="C260" s="80"/>
      <c r="D260" s="402"/>
      <c r="E260" s="80"/>
      <c r="F260" s="348"/>
      <c r="G260" s="80"/>
      <c r="H260" s="467"/>
      <c r="I260" s="403"/>
      <c r="J260" s="468"/>
    </row>
    <row r="261">
      <c r="A261" s="466"/>
      <c r="B261" s="80"/>
      <c r="C261" s="80"/>
      <c r="D261" s="402"/>
      <c r="E261" s="80"/>
      <c r="F261" s="348"/>
      <c r="G261" s="80"/>
      <c r="H261" s="467"/>
      <c r="I261" s="403"/>
      <c r="J261" s="468"/>
    </row>
    <row r="262">
      <c r="A262" s="466"/>
      <c r="B262" s="80"/>
      <c r="C262" s="80"/>
      <c r="D262" s="402"/>
      <c r="E262" s="80"/>
      <c r="F262" s="348"/>
      <c r="G262" s="80"/>
      <c r="H262" s="467"/>
      <c r="I262" s="403"/>
      <c r="J262" s="468"/>
    </row>
    <row r="263">
      <c r="A263" s="466"/>
      <c r="B263" s="80"/>
      <c r="C263" s="80"/>
      <c r="D263" s="402"/>
      <c r="E263" s="80"/>
      <c r="F263" s="348"/>
      <c r="G263" s="80"/>
      <c r="H263" s="467"/>
      <c r="I263" s="403"/>
      <c r="J263" s="468"/>
    </row>
    <row r="264">
      <c r="A264" s="466"/>
      <c r="B264" s="80"/>
      <c r="C264" s="80"/>
      <c r="D264" s="402"/>
      <c r="E264" s="80"/>
      <c r="F264" s="348"/>
      <c r="G264" s="80"/>
      <c r="H264" s="467"/>
      <c r="I264" s="403"/>
      <c r="J264" s="468"/>
    </row>
    <row r="265">
      <c r="A265" s="466"/>
      <c r="B265" s="80"/>
      <c r="C265" s="80"/>
      <c r="D265" s="402"/>
      <c r="E265" s="80"/>
      <c r="F265" s="348"/>
      <c r="G265" s="80"/>
      <c r="H265" s="467"/>
      <c r="I265" s="403"/>
      <c r="J265" s="468"/>
    </row>
    <row r="266">
      <c r="A266" s="466"/>
      <c r="B266" s="80"/>
      <c r="C266" s="80"/>
      <c r="D266" s="402"/>
      <c r="E266" s="80"/>
      <c r="F266" s="348"/>
      <c r="G266" s="80"/>
      <c r="H266" s="467"/>
      <c r="I266" s="403"/>
      <c r="J266" s="468"/>
    </row>
    <row r="267">
      <c r="A267" s="466"/>
      <c r="B267" s="80"/>
      <c r="C267" s="80"/>
      <c r="D267" s="402"/>
      <c r="E267" s="80"/>
      <c r="F267" s="348"/>
      <c r="G267" s="80"/>
      <c r="H267" s="467"/>
      <c r="I267" s="403"/>
      <c r="J267" s="468"/>
    </row>
    <row r="268">
      <c r="A268" s="466"/>
      <c r="B268" s="80"/>
      <c r="C268" s="80"/>
      <c r="D268" s="402"/>
      <c r="E268" s="80"/>
      <c r="F268" s="348"/>
      <c r="G268" s="80"/>
      <c r="H268" s="467"/>
      <c r="I268" s="403"/>
      <c r="J268" s="468"/>
    </row>
    <row r="269">
      <c r="A269" s="466"/>
      <c r="B269" s="80"/>
      <c r="C269" s="80"/>
      <c r="D269" s="402"/>
      <c r="E269" s="80"/>
      <c r="F269" s="348"/>
      <c r="G269" s="80"/>
      <c r="H269" s="467"/>
      <c r="I269" s="403"/>
      <c r="J269" s="468"/>
    </row>
    <row r="270">
      <c r="A270" s="466"/>
      <c r="B270" s="80"/>
      <c r="C270" s="80"/>
      <c r="D270" s="402"/>
      <c r="E270" s="80"/>
      <c r="F270" s="348"/>
      <c r="G270" s="80"/>
      <c r="H270" s="467"/>
      <c r="I270" s="403"/>
      <c r="J270" s="468"/>
    </row>
    <row r="271">
      <c r="A271" s="466"/>
      <c r="B271" s="80"/>
      <c r="C271" s="80"/>
      <c r="D271" s="402"/>
      <c r="E271" s="80"/>
      <c r="F271" s="348"/>
      <c r="G271" s="80"/>
      <c r="H271" s="467"/>
      <c r="I271" s="403"/>
      <c r="J271" s="468"/>
    </row>
    <row r="272">
      <c r="A272" s="466"/>
      <c r="B272" s="80"/>
      <c r="C272" s="80"/>
      <c r="D272" s="402"/>
      <c r="E272" s="80"/>
      <c r="F272" s="348"/>
      <c r="G272" s="80"/>
      <c r="H272" s="467"/>
      <c r="I272" s="403"/>
      <c r="J272" s="468"/>
    </row>
    <row r="273">
      <c r="A273" s="466"/>
      <c r="B273" s="80"/>
      <c r="C273" s="80"/>
      <c r="D273" s="402"/>
      <c r="E273" s="80"/>
      <c r="F273" s="348"/>
      <c r="G273" s="80"/>
      <c r="H273" s="467"/>
      <c r="I273" s="403"/>
      <c r="J273" s="468"/>
    </row>
    <row r="274">
      <c r="A274" s="466"/>
      <c r="B274" s="80"/>
      <c r="C274" s="80"/>
      <c r="D274" s="402"/>
      <c r="E274" s="80"/>
      <c r="F274" s="348"/>
      <c r="G274" s="80"/>
      <c r="H274" s="467"/>
      <c r="I274" s="403"/>
      <c r="J274" s="468"/>
    </row>
    <row r="275">
      <c r="A275" s="466"/>
      <c r="B275" s="80"/>
      <c r="C275" s="80"/>
      <c r="D275" s="402"/>
      <c r="E275" s="80"/>
      <c r="F275" s="348"/>
      <c r="G275" s="80"/>
      <c r="H275" s="467"/>
      <c r="I275" s="403"/>
      <c r="J275" s="468"/>
    </row>
    <row r="276">
      <c r="A276" s="466"/>
      <c r="B276" s="80"/>
      <c r="C276" s="80"/>
      <c r="D276" s="402"/>
      <c r="E276" s="80"/>
      <c r="F276" s="348"/>
      <c r="G276" s="80"/>
      <c r="H276" s="467"/>
      <c r="I276" s="403"/>
      <c r="J276" s="468"/>
    </row>
    <row r="277">
      <c r="A277" s="466"/>
      <c r="B277" s="80"/>
      <c r="C277" s="80"/>
      <c r="D277" s="402"/>
      <c r="E277" s="80"/>
      <c r="F277" s="348"/>
      <c r="G277" s="80"/>
      <c r="H277" s="467"/>
      <c r="I277" s="403"/>
      <c r="J277" s="468"/>
    </row>
    <row r="278">
      <c r="A278" s="466"/>
      <c r="B278" s="80"/>
      <c r="C278" s="80"/>
      <c r="D278" s="402"/>
      <c r="E278" s="80"/>
      <c r="F278" s="348"/>
      <c r="G278" s="80"/>
      <c r="H278" s="467"/>
      <c r="I278" s="403"/>
      <c r="J278" s="468"/>
    </row>
    <row r="279">
      <c r="A279" s="466"/>
      <c r="B279" s="80"/>
      <c r="C279" s="80"/>
      <c r="D279" s="402"/>
      <c r="E279" s="80"/>
      <c r="F279" s="348"/>
      <c r="G279" s="80"/>
      <c r="H279" s="467"/>
      <c r="I279" s="403"/>
      <c r="J279" s="468"/>
    </row>
    <row r="280">
      <c r="A280" s="466"/>
      <c r="B280" s="80"/>
      <c r="C280" s="80"/>
      <c r="D280" s="402"/>
      <c r="E280" s="80"/>
      <c r="F280" s="348"/>
      <c r="G280" s="80"/>
      <c r="H280" s="467"/>
      <c r="I280" s="403"/>
      <c r="J280" s="468"/>
    </row>
    <row r="281">
      <c r="A281" s="466"/>
      <c r="B281" s="80"/>
      <c r="C281" s="80"/>
      <c r="D281" s="402"/>
      <c r="E281" s="80"/>
      <c r="F281" s="348"/>
      <c r="G281" s="80"/>
      <c r="H281" s="467"/>
      <c r="I281" s="403"/>
      <c r="J281" s="468"/>
    </row>
    <row r="282">
      <c r="A282" s="466"/>
      <c r="B282" s="80"/>
      <c r="C282" s="80"/>
      <c r="D282" s="402"/>
      <c r="E282" s="80"/>
      <c r="F282" s="348"/>
      <c r="G282" s="80"/>
      <c r="H282" s="467"/>
      <c r="I282" s="403"/>
      <c r="J282" s="468"/>
    </row>
    <row r="283">
      <c r="A283" s="466"/>
      <c r="B283" s="80"/>
      <c r="C283" s="80"/>
      <c r="D283" s="402"/>
      <c r="E283" s="80"/>
      <c r="F283" s="348"/>
      <c r="G283" s="80"/>
      <c r="H283" s="467"/>
      <c r="I283" s="403"/>
      <c r="J283" s="468"/>
    </row>
    <row r="284">
      <c r="A284" s="466"/>
      <c r="B284" s="80"/>
      <c r="C284" s="80"/>
      <c r="D284" s="402"/>
      <c r="E284" s="80"/>
      <c r="F284" s="348"/>
      <c r="G284" s="80"/>
      <c r="H284" s="467"/>
      <c r="I284" s="403"/>
      <c r="J284" s="468"/>
    </row>
    <row r="285">
      <c r="A285" s="466"/>
      <c r="B285" s="80"/>
      <c r="C285" s="80"/>
      <c r="D285" s="402"/>
      <c r="E285" s="80"/>
      <c r="F285" s="348"/>
      <c r="G285" s="80"/>
      <c r="H285" s="467"/>
      <c r="I285" s="403"/>
      <c r="J285" s="468"/>
    </row>
    <row r="286">
      <c r="A286" s="466"/>
      <c r="B286" s="80"/>
      <c r="C286" s="80"/>
      <c r="D286" s="402"/>
      <c r="E286" s="80"/>
      <c r="F286" s="348"/>
      <c r="G286" s="80"/>
      <c r="H286" s="467"/>
      <c r="I286" s="403"/>
      <c r="J286" s="468"/>
    </row>
    <row r="287">
      <c r="A287" s="466"/>
      <c r="B287" s="80"/>
      <c r="C287" s="80"/>
      <c r="D287" s="402"/>
      <c r="E287" s="80"/>
      <c r="F287" s="348"/>
      <c r="G287" s="80"/>
      <c r="H287" s="467"/>
      <c r="I287" s="403"/>
      <c r="J287" s="468"/>
    </row>
    <row r="288">
      <c r="A288" s="466"/>
      <c r="B288" s="80"/>
      <c r="C288" s="80"/>
      <c r="D288" s="402"/>
      <c r="E288" s="80"/>
      <c r="F288" s="348"/>
      <c r="G288" s="80"/>
      <c r="H288" s="467"/>
      <c r="I288" s="403"/>
      <c r="J288" s="468"/>
    </row>
    <row r="289">
      <c r="A289" s="466"/>
      <c r="B289" s="80"/>
      <c r="C289" s="80"/>
      <c r="D289" s="402"/>
      <c r="E289" s="80"/>
      <c r="F289" s="348"/>
      <c r="G289" s="80"/>
      <c r="H289" s="467"/>
      <c r="I289" s="403"/>
      <c r="J289" s="468"/>
    </row>
    <row r="290">
      <c r="A290" s="466"/>
      <c r="B290" s="80"/>
      <c r="C290" s="80"/>
      <c r="D290" s="402"/>
      <c r="E290" s="80"/>
      <c r="F290" s="348"/>
      <c r="G290" s="80"/>
      <c r="H290" s="467"/>
      <c r="I290" s="403"/>
      <c r="J290" s="468"/>
    </row>
    <row r="291">
      <c r="A291" s="466"/>
      <c r="B291" s="80"/>
      <c r="C291" s="80"/>
      <c r="D291" s="402"/>
      <c r="E291" s="80"/>
      <c r="F291" s="348"/>
      <c r="G291" s="80"/>
      <c r="H291" s="467"/>
      <c r="I291" s="403"/>
      <c r="J291" s="468"/>
    </row>
    <row r="292">
      <c r="A292" s="466"/>
      <c r="B292" s="80"/>
      <c r="C292" s="80"/>
      <c r="D292" s="402"/>
      <c r="E292" s="80"/>
      <c r="F292" s="348"/>
      <c r="G292" s="80"/>
      <c r="H292" s="467"/>
      <c r="I292" s="403"/>
      <c r="J292" s="468"/>
    </row>
    <row r="293">
      <c r="A293" s="466"/>
      <c r="B293" s="80"/>
      <c r="C293" s="80"/>
      <c r="D293" s="402"/>
      <c r="E293" s="80"/>
      <c r="F293" s="348"/>
      <c r="G293" s="80"/>
      <c r="H293" s="467"/>
      <c r="I293" s="403"/>
      <c r="J293" s="468"/>
    </row>
    <row r="294">
      <c r="A294" s="466"/>
      <c r="B294" s="80"/>
      <c r="C294" s="80"/>
      <c r="D294" s="402"/>
      <c r="E294" s="80"/>
      <c r="F294" s="348"/>
      <c r="G294" s="80"/>
      <c r="H294" s="467"/>
      <c r="I294" s="403"/>
      <c r="J294" s="468"/>
    </row>
    <row r="295">
      <c r="A295" s="466"/>
      <c r="B295" s="80"/>
      <c r="C295" s="80"/>
      <c r="D295" s="402"/>
      <c r="E295" s="80"/>
      <c r="F295" s="348"/>
      <c r="G295" s="80"/>
      <c r="H295" s="467"/>
      <c r="I295" s="403"/>
      <c r="J295" s="468"/>
    </row>
    <row r="296">
      <c r="A296" s="466"/>
      <c r="B296" s="80"/>
      <c r="C296" s="80"/>
      <c r="D296" s="402"/>
      <c r="E296" s="80"/>
      <c r="F296" s="348"/>
      <c r="G296" s="80"/>
      <c r="H296" s="467"/>
      <c r="I296" s="403"/>
      <c r="J296" s="468"/>
    </row>
    <row r="297">
      <c r="A297" s="466"/>
      <c r="B297" s="80"/>
      <c r="C297" s="80"/>
      <c r="D297" s="402"/>
      <c r="E297" s="80"/>
      <c r="F297" s="348"/>
      <c r="G297" s="80"/>
      <c r="H297" s="467"/>
      <c r="I297" s="403"/>
      <c r="J297" s="468"/>
    </row>
    <row r="298">
      <c r="A298" s="466"/>
      <c r="B298" s="80"/>
      <c r="C298" s="80"/>
      <c r="D298" s="402"/>
      <c r="E298" s="80"/>
      <c r="F298" s="348"/>
      <c r="G298" s="80"/>
      <c r="H298" s="467"/>
      <c r="I298" s="403"/>
      <c r="J298" s="468"/>
    </row>
    <row r="299">
      <c r="A299" s="466"/>
      <c r="B299" s="80"/>
      <c r="C299" s="80"/>
      <c r="D299" s="402"/>
      <c r="E299" s="80"/>
      <c r="F299" s="348"/>
      <c r="G299" s="80"/>
      <c r="H299" s="467"/>
      <c r="I299" s="403"/>
      <c r="J299" s="468"/>
    </row>
    <row r="300">
      <c r="A300" s="466"/>
      <c r="B300" s="80"/>
      <c r="C300" s="80"/>
      <c r="D300" s="402"/>
      <c r="E300" s="80"/>
      <c r="F300" s="348"/>
      <c r="G300" s="80"/>
      <c r="H300" s="467"/>
      <c r="I300" s="403"/>
      <c r="J300" s="468"/>
    </row>
    <row r="301">
      <c r="A301" s="466"/>
      <c r="B301" s="80"/>
      <c r="C301" s="80"/>
      <c r="D301" s="402"/>
      <c r="E301" s="80"/>
      <c r="F301" s="348"/>
      <c r="G301" s="80"/>
      <c r="H301" s="467"/>
      <c r="I301" s="403"/>
      <c r="J301" s="468"/>
    </row>
    <row r="302">
      <c r="A302" s="466"/>
      <c r="B302" s="80"/>
      <c r="C302" s="80"/>
      <c r="D302" s="402"/>
      <c r="E302" s="80"/>
      <c r="F302" s="348"/>
      <c r="G302" s="80"/>
      <c r="H302" s="467"/>
      <c r="I302" s="403"/>
      <c r="J302" s="468"/>
    </row>
    <row r="303">
      <c r="A303" s="466"/>
      <c r="B303" s="80"/>
      <c r="C303" s="80"/>
      <c r="D303" s="402"/>
      <c r="E303" s="80"/>
      <c r="F303" s="348"/>
      <c r="G303" s="80"/>
      <c r="H303" s="467"/>
      <c r="I303" s="403"/>
      <c r="J303" s="468"/>
    </row>
    <row r="304">
      <c r="A304" s="466"/>
      <c r="B304" s="80"/>
      <c r="C304" s="80"/>
      <c r="D304" s="402"/>
      <c r="E304" s="80"/>
      <c r="F304" s="348"/>
      <c r="G304" s="80"/>
      <c r="H304" s="467"/>
      <c r="I304" s="403"/>
      <c r="J304" s="468"/>
    </row>
    <row r="305">
      <c r="A305" s="466"/>
      <c r="B305" s="80"/>
      <c r="C305" s="80"/>
      <c r="D305" s="402"/>
      <c r="E305" s="80"/>
      <c r="F305" s="348"/>
      <c r="G305" s="80"/>
      <c r="H305" s="467"/>
      <c r="I305" s="403"/>
      <c r="J305" s="468"/>
    </row>
    <row r="306">
      <c r="A306" s="466"/>
      <c r="B306" s="80"/>
      <c r="C306" s="80"/>
      <c r="D306" s="402"/>
      <c r="E306" s="80"/>
      <c r="F306" s="348"/>
      <c r="G306" s="80"/>
      <c r="H306" s="467"/>
      <c r="I306" s="403"/>
      <c r="J306" s="468"/>
    </row>
    <row r="307">
      <c r="A307" s="466"/>
      <c r="B307" s="80"/>
      <c r="C307" s="80"/>
      <c r="D307" s="402"/>
      <c r="E307" s="80"/>
      <c r="F307" s="348"/>
      <c r="G307" s="80"/>
      <c r="H307" s="467"/>
      <c r="I307" s="403"/>
      <c r="J307" s="468"/>
    </row>
    <row r="308">
      <c r="A308" s="466"/>
      <c r="B308" s="80"/>
      <c r="C308" s="80"/>
      <c r="D308" s="402"/>
      <c r="E308" s="80"/>
      <c r="F308" s="348"/>
      <c r="G308" s="80"/>
      <c r="H308" s="467"/>
      <c r="I308" s="403"/>
      <c r="J308" s="468"/>
    </row>
    <row r="309">
      <c r="A309" s="466"/>
      <c r="B309" s="80"/>
      <c r="C309" s="80"/>
      <c r="D309" s="402"/>
      <c r="E309" s="80"/>
      <c r="F309" s="348"/>
      <c r="G309" s="80"/>
      <c r="H309" s="467"/>
      <c r="I309" s="403"/>
      <c r="J309" s="468"/>
    </row>
    <row r="310">
      <c r="A310" s="466"/>
      <c r="B310" s="80"/>
      <c r="C310" s="80"/>
      <c r="D310" s="402"/>
      <c r="E310" s="80"/>
      <c r="F310" s="348"/>
      <c r="G310" s="80"/>
      <c r="H310" s="467"/>
      <c r="I310" s="403"/>
      <c r="J310" s="468"/>
    </row>
    <row r="311">
      <c r="A311" s="466"/>
      <c r="B311" s="80"/>
      <c r="C311" s="80"/>
      <c r="D311" s="402"/>
      <c r="E311" s="80"/>
      <c r="F311" s="348"/>
      <c r="G311" s="80"/>
      <c r="H311" s="467"/>
      <c r="I311" s="403"/>
      <c r="J311" s="468"/>
    </row>
    <row r="312">
      <c r="A312" s="466"/>
      <c r="B312" s="80"/>
      <c r="C312" s="80"/>
      <c r="D312" s="402"/>
      <c r="E312" s="80"/>
      <c r="F312" s="348"/>
      <c r="G312" s="80"/>
      <c r="H312" s="467"/>
      <c r="I312" s="403"/>
      <c r="J312" s="468"/>
    </row>
    <row r="313">
      <c r="A313" s="466"/>
      <c r="B313" s="80"/>
      <c r="C313" s="80"/>
      <c r="D313" s="402"/>
      <c r="E313" s="80"/>
      <c r="F313" s="348"/>
      <c r="G313" s="80"/>
      <c r="H313" s="467"/>
      <c r="I313" s="403"/>
      <c r="J313" s="468"/>
    </row>
    <row r="314">
      <c r="A314" s="466"/>
      <c r="B314" s="80"/>
      <c r="C314" s="80"/>
      <c r="D314" s="402"/>
      <c r="E314" s="80"/>
      <c r="F314" s="348"/>
      <c r="G314" s="80"/>
      <c r="H314" s="467"/>
      <c r="I314" s="403"/>
      <c r="J314" s="468"/>
    </row>
    <row r="315">
      <c r="A315" s="466"/>
      <c r="B315" s="80"/>
      <c r="C315" s="80"/>
      <c r="D315" s="402"/>
      <c r="E315" s="80"/>
      <c r="F315" s="348"/>
      <c r="G315" s="80"/>
      <c r="H315" s="467"/>
      <c r="I315" s="403"/>
      <c r="J315" s="468"/>
    </row>
    <row r="316">
      <c r="A316" s="466"/>
      <c r="B316" s="80"/>
      <c r="C316" s="80"/>
      <c r="D316" s="402"/>
      <c r="E316" s="80"/>
      <c r="F316" s="348"/>
      <c r="G316" s="80"/>
      <c r="H316" s="467"/>
      <c r="I316" s="403"/>
      <c r="J316" s="468"/>
    </row>
    <row r="317">
      <c r="A317" s="466"/>
      <c r="B317" s="80"/>
      <c r="C317" s="80"/>
      <c r="D317" s="402"/>
      <c r="E317" s="80"/>
      <c r="F317" s="348"/>
      <c r="G317" s="80"/>
      <c r="H317" s="467"/>
      <c r="I317" s="403"/>
      <c r="J317" s="468"/>
    </row>
    <row r="318">
      <c r="A318" s="466"/>
      <c r="B318" s="80"/>
      <c r="C318" s="80"/>
      <c r="D318" s="402"/>
      <c r="E318" s="80"/>
      <c r="F318" s="348"/>
      <c r="G318" s="80"/>
      <c r="H318" s="467"/>
      <c r="I318" s="403"/>
      <c r="J318" s="468"/>
    </row>
    <row r="319">
      <c r="A319" s="466"/>
      <c r="B319" s="80"/>
      <c r="C319" s="80"/>
      <c r="D319" s="402"/>
      <c r="E319" s="80"/>
      <c r="F319" s="348"/>
      <c r="G319" s="80"/>
      <c r="H319" s="467"/>
      <c r="I319" s="403"/>
      <c r="J319" s="468"/>
    </row>
    <row r="320">
      <c r="A320" s="466"/>
      <c r="B320" s="80"/>
      <c r="C320" s="80"/>
      <c r="D320" s="402"/>
      <c r="E320" s="80"/>
      <c r="F320" s="348"/>
      <c r="G320" s="80"/>
      <c r="H320" s="467"/>
      <c r="I320" s="403"/>
      <c r="J320" s="468"/>
    </row>
    <row r="321">
      <c r="A321" s="466"/>
      <c r="B321" s="80"/>
      <c r="C321" s="80"/>
      <c r="D321" s="402"/>
      <c r="E321" s="80"/>
      <c r="F321" s="348"/>
      <c r="G321" s="80"/>
      <c r="H321" s="467"/>
      <c r="I321" s="403"/>
      <c r="J321" s="468"/>
    </row>
    <row r="322">
      <c r="A322" s="466"/>
      <c r="B322" s="80"/>
      <c r="C322" s="80"/>
      <c r="D322" s="402"/>
      <c r="E322" s="80"/>
      <c r="F322" s="348"/>
      <c r="G322" s="80"/>
      <c r="H322" s="467"/>
      <c r="I322" s="403"/>
      <c r="J322" s="468"/>
    </row>
    <row r="323">
      <c r="A323" s="466"/>
      <c r="B323" s="80"/>
      <c r="C323" s="80"/>
      <c r="D323" s="402"/>
      <c r="E323" s="80"/>
      <c r="F323" s="348"/>
      <c r="G323" s="80"/>
      <c r="H323" s="467"/>
      <c r="I323" s="403"/>
      <c r="J323" s="468"/>
    </row>
    <row r="324">
      <c r="A324" s="466"/>
      <c r="B324" s="80"/>
      <c r="C324" s="80"/>
      <c r="D324" s="402"/>
      <c r="E324" s="80"/>
      <c r="F324" s="348"/>
      <c r="G324" s="80"/>
      <c r="H324" s="467"/>
      <c r="I324" s="403"/>
      <c r="J324" s="468"/>
    </row>
    <row r="325">
      <c r="A325" s="466"/>
      <c r="B325" s="80"/>
      <c r="C325" s="80"/>
      <c r="D325" s="402"/>
      <c r="E325" s="80"/>
      <c r="F325" s="348"/>
      <c r="G325" s="80"/>
      <c r="H325" s="467"/>
      <c r="I325" s="403"/>
      <c r="J325" s="468"/>
    </row>
    <row r="326">
      <c r="A326" s="466"/>
      <c r="B326" s="80"/>
      <c r="C326" s="80"/>
      <c r="D326" s="402"/>
      <c r="E326" s="80"/>
      <c r="F326" s="348"/>
      <c r="G326" s="80"/>
      <c r="H326" s="467"/>
      <c r="I326" s="403"/>
      <c r="J326" s="468"/>
    </row>
    <row r="327">
      <c r="A327" s="466"/>
      <c r="B327" s="80"/>
      <c r="C327" s="80"/>
      <c r="D327" s="402"/>
      <c r="E327" s="80"/>
      <c r="F327" s="348"/>
      <c r="G327" s="80"/>
      <c r="H327" s="467"/>
      <c r="I327" s="403"/>
      <c r="J327" s="468"/>
    </row>
    <row r="328">
      <c r="A328" s="466"/>
      <c r="B328" s="80"/>
      <c r="C328" s="80"/>
      <c r="D328" s="402"/>
      <c r="E328" s="80"/>
      <c r="F328" s="348"/>
      <c r="G328" s="80"/>
      <c r="H328" s="467"/>
      <c r="I328" s="403"/>
      <c r="J328" s="468"/>
    </row>
    <row r="329">
      <c r="A329" s="466"/>
      <c r="B329" s="80"/>
      <c r="C329" s="80"/>
      <c r="D329" s="402"/>
      <c r="E329" s="80"/>
      <c r="F329" s="348"/>
      <c r="G329" s="80"/>
      <c r="H329" s="467"/>
      <c r="I329" s="403"/>
      <c r="J329" s="468"/>
    </row>
    <row r="330">
      <c r="A330" s="466"/>
      <c r="B330" s="80"/>
      <c r="C330" s="80"/>
      <c r="D330" s="402"/>
      <c r="E330" s="80"/>
      <c r="F330" s="348"/>
      <c r="G330" s="80"/>
      <c r="H330" s="467"/>
      <c r="I330" s="403"/>
      <c r="J330" s="468"/>
    </row>
    <row r="331">
      <c r="A331" s="466"/>
      <c r="B331" s="80"/>
      <c r="C331" s="80"/>
      <c r="D331" s="402"/>
      <c r="E331" s="80"/>
      <c r="F331" s="348"/>
      <c r="G331" s="80"/>
      <c r="H331" s="467"/>
      <c r="I331" s="403"/>
      <c r="J331" s="468"/>
    </row>
    <row r="332">
      <c r="A332" s="466"/>
      <c r="B332" s="80"/>
      <c r="C332" s="80"/>
      <c r="D332" s="402"/>
      <c r="E332" s="80"/>
      <c r="F332" s="348"/>
      <c r="G332" s="80"/>
      <c r="H332" s="467"/>
      <c r="I332" s="403"/>
      <c r="J332" s="468"/>
    </row>
    <row r="333">
      <c r="A333" s="466"/>
      <c r="B333" s="80"/>
      <c r="C333" s="80"/>
      <c r="D333" s="402"/>
      <c r="E333" s="80"/>
      <c r="F333" s="348"/>
      <c r="G333" s="80"/>
      <c r="H333" s="467"/>
      <c r="I333" s="403"/>
      <c r="J333" s="468"/>
    </row>
    <row r="334">
      <c r="A334" s="466"/>
      <c r="B334" s="80"/>
      <c r="C334" s="80"/>
      <c r="D334" s="402"/>
      <c r="E334" s="80"/>
      <c r="F334" s="348"/>
      <c r="G334" s="80"/>
      <c r="H334" s="467"/>
      <c r="I334" s="403"/>
      <c r="J334" s="468"/>
    </row>
    <row r="335">
      <c r="A335" s="466"/>
      <c r="B335" s="80"/>
      <c r="C335" s="80"/>
      <c r="D335" s="402"/>
      <c r="E335" s="80"/>
      <c r="F335" s="348"/>
      <c r="G335" s="80"/>
      <c r="H335" s="467"/>
      <c r="I335" s="403"/>
      <c r="J335" s="468"/>
    </row>
    <row r="336">
      <c r="A336" s="466"/>
      <c r="B336" s="80"/>
      <c r="C336" s="80"/>
      <c r="D336" s="402"/>
      <c r="E336" s="80"/>
      <c r="F336" s="348"/>
      <c r="G336" s="80"/>
      <c r="H336" s="467"/>
      <c r="I336" s="403"/>
      <c r="J336" s="468"/>
    </row>
    <row r="337">
      <c r="A337" s="466"/>
      <c r="B337" s="80"/>
      <c r="C337" s="80"/>
      <c r="D337" s="402"/>
      <c r="E337" s="80"/>
      <c r="F337" s="348"/>
      <c r="G337" s="80"/>
      <c r="H337" s="467"/>
      <c r="I337" s="403"/>
      <c r="J337" s="468"/>
    </row>
    <row r="338">
      <c r="A338" s="466"/>
      <c r="B338" s="80"/>
      <c r="C338" s="80"/>
      <c r="D338" s="402"/>
      <c r="E338" s="80"/>
      <c r="F338" s="348"/>
      <c r="G338" s="80"/>
      <c r="H338" s="467"/>
      <c r="I338" s="403"/>
      <c r="J338" s="468"/>
    </row>
    <row r="339">
      <c r="A339" s="466"/>
      <c r="B339" s="80"/>
      <c r="C339" s="80"/>
      <c r="D339" s="402"/>
      <c r="E339" s="80"/>
      <c r="F339" s="348"/>
      <c r="G339" s="80"/>
      <c r="H339" s="467"/>
      <c r="I339" s="403"/>
      <c r="J339" s="468"/>
    </row>
    <row r="340">
      <c r="A340" s="466"/>
      <c r="B340" s="80"/>
      <c r="C340" s="80"/>
      <c r="D340" s="402"/>
      <c r="E340" s="80"/>
      <c r="F340" s="348"/>
      <c r="G340" s="80"/>
      <c r="H340" s="467"/>
      <c r="I340" s="403"/>
      <c r="J340" s="468"/>
    </row>
    <row r="341">
      <c r="A341" s="466"/>
      <c r="B341" s="80"/>
      <c r="C341" s="80"/>
      <c r="D341" s="402"/>
      <c r="E341" s="80"/>
      <c r="F341" s="348"/>
      <c r="G341" s="80"/>
      <c r="H341" s="467"/>
      <c r="I341" s="403"/>
      <c r="J341" s="468"/>
    </row>
    <row r="342">
      <c r="A342" s="466"/>
      <c r="B342" s="80"/>
      <c r="C342" s="80"/>
      <c r="D342" s="402"/>
      <c r="E342" s="80"/>
      <c r="F342" s="348"/>
      <c r="G342" s="80"/>
      <c r="H342" s="467"/>
      <c r="I342" s="403"/>
      <c r="J342" s="468"/>
    </row>
    <row r="343">
      <c r="A343" s="466"/>
      <c r="B343" s="80"/>
      <c r="C343" s="80"/>
      <c r="D343" s="402"/>
      <c r="E343" s="80"/>
      <c r="F343" s="348"/>
      <c r="G343" s="80"/>
      <c r="H343" s="467"/>
      <c r="I343" s="403"/>
      <c r="J343" s="468"/>
    </row>
    <row r="344">
      <c r="A344" s="466"/>
      <c r="B344" s="80"/>
      <c r="C344" s="80"/>
      <c r="D344" s="402"/>
      <c r="E344" s="80"/>
      <c r="F344" s="348"/>
      <c r="G344" s="80"/>
      <c r="H344" s="467"/>
      <c r="I344" s="403"/>
      <c r="J344" s="468"/>
    </row>
    <row r="345">
      <c r="A345" s="466"/>
      <c r="B345" s="80"/>
      <c r="C345" s="80"/>
      <c r="D345" s="402"/>
      <c r="E345" s="80"/>
      <c r="F345" s="348"/>
      <c r="G345" s="80"/>
      <c r="H345" s="467"/>
      <c r="I345" s="403"/>
      <c r="J345" s="468"/>
    </row>
    <row r="346">
      <c r="A346" s="466"/>
      <c r="B346" s="80"/>
      <c r="C346" s="80"/>
      <c r="D346" s="402"/>
      <c r="E346" s="80"/>
      <c r="F346" s="348"/>
      <c r="G346" s="80"/>
      <c r="H346" s="467"/>
      <c r="I346" s="403"/>
      <c r="J346" s="468"/>
    </row>
    <row r="347">
      <c r="A347" s="466"/>
      <c r="B347" s="80"/>
      <c r="C347" s="80"/>
      <c r="D347" s="402"/>
      <c r="E347" s="80"/>
      <c r="F347" s="348"/>
      <c r="G347" s="80"/>
      <c r="H347" s="467"/>
      <c r="I347" s="403"/>
      <c r="J347" s="468"/>
    </row>
    <row r="348">
      <c r="A348" s="466"/>
      <c r="B348" s="80"/>
      <c r="C348" s="80"/>
      <c r="D348" s="402"/>
      <c r="E348" s="80"/>
      <c r="F348" s="348"/>
      <c r="G348" s="80"/>
      <c r="H348" s="467"/>
      <c r="I348" s="403"/>
      <c r="J348" s="468"/>
    </row>
    <row r="349">
      <c r="A349" s="466"/>
      <c r="B349" s="80"/>
      <c r="C349" s="80"/>
      <c r="D349" s="402"/>
      <c r="E349" s="80"/>
      <c r="F349" s="348"/>
      <c r="G349" s="80"/>
      <c r="H349" s="467"/>
      <c r="I349" s="403"/>
      <c r="J349" s="468"/>
    </row>
    <row r="350">
      <c r="A350" s="466"/>
      <c r="B350" s="80"/>
      <c r="C350" s="80"/>
      <c r="D350" s="402"/>
      <c r="E350" s="80"/>
      <c r="F350" s="348"/>
      <c r="G350" s="80"/>
      <c r="H350" s="467"/>
      <c r="I350" s="403"/>
      <c r="J350" s="468"/>
    </row>
    <row r="351">
      <c r="A351" s="466"/>
      <c r="B351" s="80"/>
      <c r="C351" s="80"/>
      <c r="D351" s="402"/>
      <c r="E351" s="80"/>
      <c r="F351" s="348"/>
      <c r="G351" s="80"/>
      <c r="H351" s="467"/>
      <c r="I351" s="403"/>
      <c r="J351" s="468"/>
    </row>
    <row r="352">
      <c r="A352" s="466"/>
      <c r="B352" s="80"/>
      <c r="C352" s="80"/>
      <c r="D352" s="402"/>
      <c r="E352" s="80"/>
      <c r="F352" s="348"/>
      <c r="G352" s="80"/>
      <c r="H352" s="467"/>
      <c r="I352" s="403"/>
      <c r="J352" s="468"/>
    </row>
    <row r="353">
      <c r="A353" s="466"/>
      <c r="B353" s="80"/>
      <c r="C353" s="80"/>
      <c r="D353" s="402"/>
      <c r="E353" s="80"/>
      <c r="F353" s="348"/>
      <c r="G353" s="80"/>
      <c r="H353" s="467"/>
      <c r="I353" s="403"/>
      <c r="J353" s="468"/>
    </row>
    <row r="354">
      <c r="A354" s="466"/>
      <c r="B354" s="80"/>
      <c r="C354" s="80"/>
      <c r="D354" s="402"/>
      <c r="E354" s="80"/>
      <c r="F354" s="348"/>
      <c r="G354" s="80"/>
      <c r="H354" s="467"/>
      <c r="I354" s="403"/>
      <c r="J354" s="468"/>
    </row>
    <row r="355">
      <c r="A355" s="466"/>
      <c r="B355" s="80"/>
      <c r="C355" s="80"/>
      <c r="D355" s="402"/>
      <c r="E355" s="80"/>
      <c r="F355" s="348"/>
      <c r="G355" s="80"/>
      <c r="H355" s="467"/>
      <c r="I355" s="403"/>
      <c r="J355" s="468"/>
    </row>
    <row r="356">
      <c r="A356" s="466"/>
      <c r="B356" s="80"/>
      <c r="C356" s="80"/>
      <c r="D356" s="402"/>
      <c r="E356" s="80"/>
      <c r="F356" s="348"/>
      <c r="G356" s="80"/>
      <c r="H356" s="467"/>
      <c r="I356" s="403"/>
      <c r="J356" s="468"/>
    </row>
    <row r="357">
      <c r="A357" s="466"/>
      <c r="B357" s="80"/>
      <c r="C357" s="80"/>
      <c r="D357" s="402"/>
      <c r="E357" s="80"/>
      <c r="F357" s="348"/>
      <c r="G357" s="80"/>
      <c r="H357" s="467"/>
      <c r="I357" s="403"/>
      <c r="J357" s="468"/>
    </row>
    <row r="358">
      <c r="A358" s="466"/>
      <c r="B358" s="80"/>
      <c r="C358" s="80"/>
      <c r="D358" s="402"/>
      <c r="E358" s="80"/>
      <c r="F358" s="348"/>
      <c r="G358" s="80"/>
      <c r="H358" s="467"/>
      <c r="I358" s="403"/>
      <c r="J358" s="468"/>
    </row>
    <row r="359">
      <c r="A359" s="466"/>
      <c r="B359" s="80"/>
      <c r="C359" s="80"/>
      <c r="D359" s="402"/>
      <c r="E359" s="80"/>
      <c r="F359" s="348"/>
      <c r="G359" s="80"/>
      <c r="H359" s="467"/>
      <c r="I359" s="403"/>
      <c r="J359" s="468"/>
    </row>
    <row r="360">
      <c r="A360" s="466"/>
      <c r="B360" s="80"/>
      <c r="C360" s="80"/>
      <c r="D360" s="402"/>
      <c r="E360" s="80"/>
      <c r="F360" s="348"/>
      <c r="G360" s="80"/>
      <c r="H360" s="467"/>
      <c r="I360" s="403"/>
      <c r="J360" s="468"/>
    </row>
    <row r="361">
      <c r="A361" s="466"/>
      <c r="B361" s="80"/>
      <c r="C361" s="80"/>
      <c r="D361" s="402"/>
      <c r="E361" s="80"/>
      <c r="F361" s="348"/>
      <c r="G361" s="80"/>
      <c r="H361" s="467"/>
      <c r="I361" s="403"/>
      <c r="J361" s="468"/>
    </row>
    <row r="362">
      <c r="A362" s="466"/>
      <c r="B362" s="80"/>
      <c r="C362" s="80"/>
      <c r="D362" s="402"/>
      <c r="E362" s="80"/>
      <c r="F362" s="348"/>
      <c r="G362" s="80"/>
      <c r="H362" s="467"/>
      <c r="I362" s="403"/>
      <c r="J362" s="468"/>
    </row>
    <row r="363">
      <c r="A363" s="466"/>
      <c r="B363" s="80"/>
      <c r="C363" s="80"/>
      <c r="D363" s="402"/>
      <c r="E363" s="80"/>
      <c r="F363" s="348"/>
      <c r="G363" s="80"/>
      <c r="H363" s="467"/>
      <c r="I363" s="403"/>
      <c r="J363" s="468"/>
    </row>
    <row r="364">
      <c r="A364" s="466"/>
      <c r="B364" s="80"/>
      <c r="C364" s="80"/>
      <c r="D364" s="402"/>
      <c r="E364" s="80"/>
      <c r="F364" s="348"/>
      <c r="G364" s="80"/>
      <c r="H364" s="467"/>
      <c r="I364" s="403"/>
      <c r="J364" s="468"/>
    </row>
    <row r="365">
      <c r="A365" s="466"/>
      <c r="B365" s="80"/>
      <c r="C365" s="80"/>
      <c r="D365" s="402"/>
      <c r="E365" s="80"/>
      <c r="F365" s="348"/>
      <c r="G365" s="80"/>
      <c r="H365" s="467"/>
      <c r="I365" s="403"/>
      <c r="J365" s="468"/>
    </row>
    <row r="366">
      <c r="A366" s="466"/>
      <c r="B366" s="80"/>
      <c r="C366" s="80"/>
      <c r="D366" s="402"/>
      <c r="E366" s="80"/>
      <c r="F366" s="348"/>
      <c r="G366" s="80"/>
      <c r="H366" s="467"/>
      <c r="I366" s="403"/>
      <c r="J366" s="468"/>
    </row>
    <row r="367">
      <c r="A367" s="466"/>
      <c r="B367" s="80"/>
      <c r="C367" s="80"/>
      <c r="D367" s="402"/>
      <c r="E367" s="80"/>
      <c r="F367" s="348"/>
      <c r="G367" s="80"/>
      <c r="H367" s="467"/>
      <c r="I367" s="403"/>
      <c r="J367" s="468"/>
    </row>
    <row r="368">
      <c r="A368" s="466"/>
      <c r="B368" s="80"/>
      <c r="C368" s="80"/>
      <c r="D368" s="402"/>
      <c r="E368" s="80"/>
      <c r="F368" s="348"/>
      <c r="G368" s="80"/>
      <c r="H368" s="467"/>
      <c r="I368" s="403"/>
      <c r="J368" s="468"/>
    </row>
    <row r="369">
      <c r="A369" s="466"/>
      <c r="B369" s="80"/>
      <c r="C369" s="80"/>
      <c r="D369" s="402"/>
      <c r="E369" s="80"/>
      <c r="F369" s="348"/>
      <c r="G369" s="80"/>
      <c r="H369" s="467"/>
      <c r="I369" s="403"/>
      <c r="J369" s="468"/>
    </row>
    <row r="370">
      <c r="A370" s="466"/>
      <c r="B370" s="80"/>
      <c r="C370" s="80"/>
      <c r="D370" s="402"/>
      <c r="E370" s="80"/>
      <c r="F370" s="348"/>
      <c r="G370" s="80"/>
      <c r="H370" s="467"/>
      <c r="I370" s="403"/>
      <c r="J370" s="468"/>
    </row>
    <row r="371">
      <c r="A371" s="466"/>
      <c r="B371" s="80"/>
      <c r="C371" s="80"/>
      <c r="D371" s="402"/>
      <c r="E371" s="80"/>
      <c r="F371" s="348"/>
      <c r="G371" s="80"/>
      <c r="H371" s="467"/>
      <c r="I371" s="403"/>
      <c r="J371" s="468"/>
    </row>
    <row r="372">
      <c r="A372" s="466"/>
      <c r="B372" s="80"/>
      <c r="C372" s="80"/>
      <c r="D372" s="402"/>
      <c r="E372" s="80"/>
      <c r="F372" s="348"/>
      <c r="G372" s="80"/>
      <c r="H372" s="467"/>
      <c r="I372" s="403"/>
      <c r="J372" s="468"/>
    </row>
    <row r="373">
      <c r="A373" s="466"/>
      <c r="B373" s="80"/>
      <c r="C373" s="80"/>
      <c r="D373" s="402"/>
      <c r="E373" s="80"/>
      <c r="F373" s="348"/>
      <c r="G373" s="80"/>
      <c r="H373" s="467"/>
      <c r="I373" s="403"/>
      <c r="J373" s="468"/>
    </row>
    <row r="374">
      <c r="A374" s="466"/>
      <c r="B374" s="80"/>
      <c r="C374" s="80"/>
      <c r="D374" s="402"/>
      <c r="E374" s="80"/>
      <c r="F374" s="348"/>
      <c r="G374" s="80"/>
      <c r="H374" s="467"/>
      <c r="I374" s="403"/>
      <c r="J374" s="468"/>
    </row>
    <row r="375">
      <c r="A375" s="466"/>
      <c r="B375" s="80"/>
      <c r="C375" s="80"/>
      <c r="D375" s="402"/>
      <c r="E375" s="80"/>
      <c r="F375" s="348"/>
      <c r="G375" s="80"/>
      <c r="H375" s="467"/>
      <c r="I375" s="403"/>
      <c r="J375" s="468"/>
    </row>
    <row r="376">
      <c r="A376" s="466"/>
      <c r="B376" s="80"/>
      <c r="C376" s="80"/>
      <c r="D376" s="402"/>
      <c r="E376" s="80"/>
      <c r="F376" s="348"/>
      <c r="G376" s="80"/>
      <c r="H376" s="467"/>
      <c r="I376" s="403"/>
      <c r="J376" s="468"/>
    </row>
    <row r="377">
      <c r="A377" s="466"/>
      <c r="B377" s="80"/>
      <c r="C377" s="80"/>
      <c r="D377" s="402"/>
      <c r="E377" s="80"/>
      <c r="F377" s="348"/>
      <c r="G377" s="80"/>
      <c r="H377" s="467"/>
      <c r="I377" s="403"/>
      <c r="J377" s="468"/>
    </row>
    <row r="378">
      <c r="A378" s="466"/>
      <c r="B378" s="80"/>
      <c r="C378" s="80"/>
      <c r="D378" s="402"/>
      <c r="E378" s="80"/>
      <c r="F378" s="348"/>
      <c r="G378" s="80"/>
      <c r="H378" s="467"/>
      <c r="I378" s="403"/>
      <c r="J378" s="468"/>
    </row>
    <row r="379">
      <c r="A379" s="466"/>
      <c r="B379" s="80"/>
      <c r="C379" s="80"/>
      <c r="D379" s="402"/>
      <c r="E379" s="80"/>
      <c r="F379" s="348"/>
      <c r="G379" s="80"/>
      <c r="H379" s="467"/>
      <c r="I379" s="403"/>
      <c r="J379" s="468"/>
    </row>
    <row r="380">
      <c r="A380" s="466"/>
      <c r="B380" s="80"/>
      <c r="C380" s="80"/>
      <c r="D380" s="402"/>
      <c r="E380" s="80"/>
      <c r="F380" s="348"/>
      <c r="G380" s="80"/>
      <c r="H380" s="467"/>
      <c r="I380" s="403"/>
      <c r="J380" s="468"/>
    </row>
    <row r="381">
      <c r="A381" s="466"/>
      <c r="B381" s="80"/>
      <c r="C381" s="80"/>
      <c r="D381" s="402"/>
      <c r="E381" s="80"/>
      <c r="F381" s="348"/>
      <c r="G381" s="80"/>
      <c r="H381" s="467"/>
      <c r="I381" s="403"/>
      <c r="J381" s="468"/>
    </row>
    <row r="382">
      <c r="A382" s="466"/>
      <c r="B382" s="80"/>
      <c r="C382" s="80"/>
      <c r="D382" s="402"/>
      <c r="E382" s="80"/>
      <c r="F382" s="348"/>
      <c r="G382" s="80"/>
      <c r="H382" s="467"/>
      <c r="I382" s="403"/>
      <c r="J382" s="468"/>
    </row>
    <row r="383">
      <c r="A383" s="466"/>
      <c r="B383" s="80"/>
      <c r="C383" s="80"/>
      <c r="D383" s="402"/>
      <c r="E383" s="80"/>
      <c r="F383" s="348"/>
      <c r="G383" s="80"/>
      <c r="H383" s="467"/>
      <c r="I383" s="403"/>
      <c r="J383" s="468"/>
    </row>
    <row r="384">
      <c r="A384" s="466"/>
      <c r="B384" s="80"/>
      <c r="C384" s="80"/>
      <c r="D384" s="402"/>
      <c r="E384" s="80"/>
      <c r="F384" s="348"/>
      <c r="G384" s="80"/>
      <c r="H384" s="467"/>
      <c r="I384" s="403"/>
      <c r="J384" s="468"/>
    </row>
    <row r="385">
      <c r="A385" s="466"/>
      <c r="B385" s="80"/>
      <c r="C385" s="80"/>
      <c r="D385" s="402"/>
      <c r="E385" s="80"/>
      <c r="F385" s="348"/>
      <c r="G385" s="80"/>
      <c r="H385" s="467"/>
      <c r="I385" s="403"/>
      <c r="J385" s="468"/>
    </row>
    <row r="386">
      <c r="A386" s="466"/>
      <c r="B386" s="80"/>
      <c r="C386" s="80"/>
      <c r="D386" s="402"/>
      <c r="E386" s="80"/>
      <c r="F386" s="348"/>
      <c r="G386" s="80"/>
      <c r="H386" s="467"/>
      <c r="I386" s="403"/>
      <c r="J386" s="468"/>
    </row>
    <row r="387">
      <c r="A387" s="466"/>
      <c r="B387" s="80"/>
      <c r="C387" s="80"/>
      <c r="D387" s="402"/>
      <c r="E387" s="80"/>
      <c r="F387" s="348"/>
      <c r="G387" s="80"/>
      <c r="H387" s="467"/>
      <c r="I387" s="403"/>
      <c r="J387" s="468"/>
    </row>
    <row r="388">
      <c r="A388" s="466"/>
      <c r="B388" s="80"/>
      <c r="C388" s="80"/>
      <c r="D388" s="402"/>
      <c r="E388" s="80"/>
      <c r="F388" s="348"/>
      <c r="G388" s="80"/>
      <c r="H388" s="467"/>
      <c r="I388" s="403"/>
      <c r="J388" s="468"/>
    </row>
    <row r="389">
      <c r="A389" s="466"/>
      <c r="B389" s="80"/>
      <c r="C389" s="80"/>
      <c r="D389" s="402"/>
      <c r="E389" s="80"/>
      <c r="F389" s="348"/>
      <c r="G389" s="80"/>
      <c r="H389" s="467"/>
      <c r="I389" s="403"/>
      <c r="J389" s="468"/>
    </row>
    <row r="390">
      <c r="A390" s="466"/>
      <c r="B390" s="80"/>
      <c r="C390" s="80"/>
      <c r="D390" s="402"/>
      <c r="E390" s="80"/>
      <c r="F390" s="348"/>
      <c r="G390" s="80"/>
      <c r="H390" s="467"/>
      <c r="I390" s="403"/>
      <c r="J390" s="468"/>
    </row>
    <row r="391">
      <c r="A391" s="466"/>
      <c r="B391" s="80"/>
      <c r="C391" s="80"/>
      <c r="D391" s="402"/>
      <c r="E391" s="80"/>
      <c r="F391" s="348"/>
      <c r="G391" s="80"/>
      <c r="H391" s="467"/>
      <c r="I391" s="403"/>
      <c r="J391" s="468"/>
    </row>
    <row r="392">
      <c r="A392" s="466"/>
      <c r="B392" s="80"/>
      <c r="C392" s="80"/>
      <c r="D392" s="402"/>
      <c r="E392" s="80"/>
      <c r="F392" s="348"/>
      <c r="G392" s="80"/>
      <c r="H392" s="467"/>
      <c r="I392" s="403"/>
      <c r="J392" s="468"/>
    </row>
    <row r="393">
      <c r="A393" s="466"/>
      <c r="B393" s="80"/>
      <c r="C393" s="80"/>
      <c r="D393" s="402"/>
      <c r="E393" s="80"/>
      <c r="F393" s="348"/>
      <c r="G393" s="80"/>
      <c r="H393" s="467"/>
      <c r="I393" s="403"/>
      <c r="J393" s="468"/>
    </row>
    <row r="394">
      <c r="A394" s="466"/>
      <c r="B394" s="80"/>
      <c r="C394" s="80"/>
      <c r="D394" s="402"/>
      <c r="E394" s="80"/>
      <c r="F394" s="348"/>
      <c r="G394" s="80"/>
      <c r="H394" s="467"/>
      <c r="I394" s="403"/>
      <c r="J394" s="468"/>
    </row>
    <row r="395">
      <c r="A395" s="466"/>
      <c r="B395" s="80"/>
      <c r="C395" s="80"/>
      <c r="D395" s="402"/>
      <c r="E395" s="80"/>
      <c r="F395" s="348"/>
      <c r="G395" s="80"/>
      <c r="H395" s="467"/>
      <c r="I395" s="403"/>
      <c r="J395" s="468"/>
    </row>
    <row r="396">
      <c r="A396" s="466"/>
      <c r="B396" s="80"/>
      <c r="C396" s="80"/>
      <c r="D396" s="402"/>
      <c r="E396" s="80"/>
      <c r="F396" s="348"/>
      <c r="G396" s="80"/>
      <c r="H396" s="467"/>
      <c r="I396" s="403"/>
      <c r="J396" s="468"/>
    </row>
    <row r="397">
      <c r="A397" s="466"/>
      <c r="B397" s="80"/>
      <c r="C397" s="80"/>
      <c r="D397" s="402"/>
      <c r="E397" s="80"/>
      <c r="F397" s="348"/>
      <c r="G397" s="80"/>
      <c r="H397" s="467"/>
      <c r="I397" s="403"/>
      <c r="J397" s="468"/>
    </row>
    <row r="398">
      <c r="A398" s="466"/>
      <c r="B398" s="80"/>
      <c r="C398" s="80"/>
      <c r="D398" s="402"/>
      <c r="E398" s="80"/>
      <c r="F398" s="348"/>
      <c r="G398" s="80"/>
      <c r="H398" s="467"/>
      <c r="I398" s="403"/>
      <c r="J398" s="468"/>
    </row>
    <row r="399">
      <c r="A399" s="466"/>
      <c r="B399" s="80"/>
      <c r="C399" s="80"/>
      <c r="D399" s="402"/>
      <c r="E399" s="80"/>
      <c r="F399" s="348"/>
      <c r="G399" s="80"/>
      <c r="H399" s="467"/>
      <c r="I399" s="403"/>
      <c r="J399" s="468"/>
    </row>
    <row r="400">
      <c r="A400" s="466"/>
      <c r="B400" s="80"/>
      <c r="C400" s="80"/>
      <c r="D400" s="402"/>
      <c r="E400" s="80"/>
      <c r="F400" s="348"/>
      <c r="G400" s="80"/>
      <c r="H400" s="467"/>
      <c r="I400" s="403"/>
      <c r="J400" s="468"/>
    </row>
    <row r="401">
      <c r="A401" s="466"/>
      <c r="B401" s="80"/>
      <c r="C401" s="80"/>
      <c r="D401" s="402"/>
      <c r="E401" s="80"/>
      <c r="F401" s="348"/>
      <c r="G401" s="80"/>
      <c r="H401" s="467"/>
      <c r="I401" s="403"/>
      <c r="J401" s="468"/>
    </row>
    <row r="402">
      <c r="A402" s="466"/>
      <c r="B402" s="80"/>
      <c r="C402" s="80"/>
      <c r="D402" s="402"/>
      <c r="E402" s="80"/>
      <c r="F402" s="348"/>
      <c r="G402" s="80"/>
      <c r="H402" s="467"/>
      <c r="I402" s="403"/>
      <c r="J402" s="468"/>
    </row>
    <row r="403">
      <c r="A403" s="466"/>
      <c r="B403" s="80"/>
      <c r="C403" s="80"/>
      <c r="D403" s="402"/>
      <c r="E403" s="80"/>
      <c r="F403" s="348"/>
      <c r="G403" s="80"/>
      <c r="H403" s="467"/>
      <c r="I403" s="403"/>
      <c r="J403" s="468"/>
    </row>
    <row r="404">
      <c r="A404" s="466"/>
      <c r="B404" s="80"/>
      <c r="C404" s="80"/>
      <c r="D404" s="402"/>
      <c r="E404" s="80"/>
      <c r="F404" s="348"/>
      <c r="G404" s="80"/>
      <c r="H404" s="467"/>
      <c r="I404" s="403"/>
      <c r="J404" s="468"/>
    </row>
    <row r="405">
      <c r="A405" s="466"/>
      <c r="B405" s="80"/>
      <c r="C405" s="80"/>
      <c r="D405" s="402"/>
      <c r="E405" s="80"/>
      <c r="F405" s="348"/>
      <c r="G405" s="80"/>
      <c r="H405" s="467"/>
      <c r="I405" s="403"/>
      <c r="J405" s="468"/>
    </row>
    <row r="406">
      <c r="A406" s="466"/>
      <c r="B406" s="80"/>
      <c r="C406" s="80"/>
      <c r="D406" s="402"/>
      <c r="E406" s="80"/>
      <c r="F406" s="348"/>
      <c r="G406" s="80"/>
      <c r="H406" s="467"/>
      <c r="I406" s="403"/>
      <c r="J406" s="468"/>
    </row>
    <row r="407">
      <c r="A407" s="466"/>
      <c r="B407" s="80"/>
      <c r="C407" s="80"/>
      <c r="D407" s="402"/>
      <c r="E407" s="80"/>
      <c r="F407" s="348"/>
      <c r="G407" s="80"/>
      <c r="H407" s="467"/>
      <c r="I407" s="403"/>
      <c r="J407" s="468"/>
    </row>
    <row r="408">
      <c r="A408" s="466"/>
      <c r="B408" s="80"/>
      <c r="C408" s="80"/>
      <c r="D408" s="402"/>
      <c r="E408" s="80"/>
      <c r="F408" s="348"/>
      <c r="G408" s="80"/>
      <c r="H408" s="467"/>
      <c r="I408" s="403"/>
      <c r="J408" s="468"/>
    </row>
    <row r="409">
      <c r="A409" s="466"/>
      <c r="B409" s="80"/>
      <c r="C409" s="80"/>
      <c r="D409" s="402"/>
      <c r="E409" s="80"/>
      <c r="F409" s="348"/>
      <c r="G409" s="80"/>
      <c r="H409" s="467"/>
      <c r="I409" s="403"/>
      <c r="J409" s="468"/>
    </row>
    <row r="410">
      <c r="A410" s="466"/>
      <c r="B410" s="80"/>
      <c r="C410" s="80"/>
      <c r="D410" s="402"/>
      <c r="E410" s="80"/>
      <c r="F410" s="348"/>
      <c r="G410" s="80"/>
      <c r="H410" s="467"/>
      <c r="I410" s="403"/>
      <c r="J410" s="468"/>
    </row>
    <row r="411">
      <c r="A411" s="466"/>
      <c r="B411" s="80"/>
      <c r="C411" s="80"/>
      <c r="D411" s="402"/>
      <c r="E411" s="80"/>
      <c r="F411" s="348"/>
      <c r="G411" s="80"/>
      <c r="H411" s="467"/>
      <c r="I411" s="403"/>
      <c r="J411" s="468"/>
    </row>
    <row r="412">
      <c r="A412" s="466"/>
      <c r="B412" s="80"/>
      <c r="C412" s="80"/>
      <c r="D412" s="402"/>
      <c r="E412" s="80"/>
      <c r="F412" s="348"/>
      <c r="G412" s="80"/>
      <c r="H412" s="467"/>
      <c r="I412" s="403"/>
      <c r="J412" s="468"/>
    </row>
    <row r="413">
      <c r="A413" s="466"/>
      <c r="B413" s="80"/>
      <c r="C413" s="80"/>
      <c r="D413" s="402"/>
      <c r="E413" s="80"/>
      <c r="F413" s="348"/>
      <c r="G413" s="80"/>
      <c r="H413" s="467"/>
      <c r="I413" s="403"/>
      <c r="J413" s="468"/>
    </row>
    <row r="414">
      <c r="A414" s="466"/>
      <c r="B414" s="80"/>
      <c r="C414" s="80"/>
      <c r="D414" s="402"/>
      <c r="E414" s="80"/>
      <c r="F414" s="348"/>
      <c r="G414" s="80"/>
      <c r="H414" s="467"/>
      <c r="I414" s="403"/>
      <c r="J414" s="468"/>
    </row>
    <row r="415">
      <c r="A415" s="466"/>
      <c r="B415" s="80"/>
      <c r="C415" s="80"/>
      <c r="D415" s="402"/>
      <c r="E415" s="80"/>
      <c r="F415" s="348"/>
      <c r="G415" s="80"/>
      <c r="H415" s="467"/>
      <c r="I415" s="403"/>
      <c r="J415" s="468"/>
    </row>
    <row r="416">
      <c r="A416" s="466"/>
      <c r="B416" s="80"/>
      <c r="C416" s="80"/>
      <c r="D416" s="402"/>
      <c r="E416" s="80"/>
      <c r="F416" s="348"/>
      <c r="G416" s="80"/>
      <c r="H416" s="467"/>
      <c r="I416" s="403"/>
      <c r="J416" s="468"/>
    </row>
    <row r="417">
      <c r="A417" s="466"/>
      <c r="B417" s="80"/>
      <c r="C417" s="80"/>
      <c r="D417" s="402"/>
      <c r="E417" s="80"/>
      <c r="F417" s="348"/>
      <c r="G417" s="80"/>
      <c r="H417" s="467"/>
      <c r="I417" s="403"/>
      <c r="J417" s="468"/>
    </row>
    <row r="418">
      <c r="A418" s="466"/>
      <c r="B418" s="80"/>
      <c r="C418" s="80"/>
      <c r="D418" s="402"/>
      <c r="E418" s="80"/>
      <c r="F418" s="348"/>
      <c r="G418" s="80"/>
      <c r="H418" s="467"/>
      <c r="I418" s="403"/>
      <c r="J418" s="468"/>
    </row>
    <row r="419">
      <c r="A419" s="466"/>
      <c r="B419" s="80"/>
      <c r="C419" s="80"/>
      <c r="D419" s="402"/>
      <c r="E419" s="80"/>
      <c r="F419" s="348"/>
      <c r="G419" s="80"/>
      <c r="H419" s="467"/>
      <c r="I419" s="403"/>
      <c r="J419" s="468"/>
    </row>
    <row r="420">
      <c r="A420" s="466"/>
      <c r="B420" s="80"/>
      <c r="C420" s="80"/>
      <c r="D420" s="402"/>
      <c r="E420" s="80"/>
      <c r="F420" s="348"/>
      <c r="G420" s="80"/>
      <c r="H420" s="467"/>
      <c r="I420" s="403"/>
      <c r="J420" s="468"/>
    </row>
    <row r="421">
      <c r="A421" s="466"/>
      <c r="B421" s="80"/>
      <c r="C421" s="80"/>
      <c r="D421" s="402"/>
      <c r="E421" s="80"/>
      <c r="F421" s="348"/>
      <c r="G421" s="80"/>
      <c r="H421" s="467"/>
      <c r="I421" s="403"/>
      <c r="J421" s="468"/>
    </row>
    <row r="422">
      <c r="A422" s="466"/>
      <c r="B422" s="80"/>
      <c r="C422" s="80"/>
      <c r="D422" s="402"/>
      <c r="E422" s="80"/>
      <c r="F422" s="348"/>
      <c r="G422" s="80"/>
      <c r="H422" s="467"/>
      <c r="I422" s="403"/>
      <c r="J422" s="468"/>
    </row>
    <row r="423">
      <c r="A423" s="466"/>
      <c r="B423" s="80"/>
      <c r="C423" s="80"/>
      <c r="D423" s="402"/>
      <c r="E423" s="80"/>
      <c r="F423" s="348"/>
      <c r="G423" s="80"/>
      <c r="H423" s="467"/>
      <c r="I423" s="403"/>
      <c r="J423" s="468"/>
    </row>
    <row r="424">
      <c r="A424" s="466"/>
      <c r="B424" s="80"/>
      <c r="C424" s="80"/>
      <c r="D424" s="402"/>
      <c r="E424" s="80"/>
      <c r="F424" s="348"/>
      <c r="G424" s="80"/>
      <c r="H424" s="467"/>
      <c r="I424" s="403"/>
      <c r="J424" s="468"/>
    </row>
    <row r="425">
      <c r="A425" s="466"/>
      <c r="B425" s="80"/>
      <c r="C425" s="80"/>
      <c r="D425" s="402"/>
      <c r="E425" s="80"/>
      <c r="F425" s="348"/>
      <c r="G425" s="80"/>
      <c r="H425" s="467"/>
      <c r="I425" s="403"/>
      <c r="J425" s="468"/>
    </row>
    <row r="426">
      <c r="A426" s="466"/>
      <c r="B426" s="80"/>
      <c r="C426" s="80"/>
      <c r="D426" s="402"/>
      <c r="E426" s="80"/>
      <c r="F426" s="348"/>
      <c r="G426" s="80"/>
      <c r="H426" s="467"/>
      <c r="I426" s="403"/>
      <c r="J426" s="468"/>
    </row>
    <row r="427">
      <c r="A427" s="466"/>
      <c r="B427" s="80"/>
      <c r="C427" s="80"/>
      <c r="D427" s="402"/>
      <c r="E427" s="80"/>
      <c r="F427" s="348"/>
      <c r="G427" s="80"/>
      <c r="H427" s="467"/>
      <c r="I427" s="403"/>
      <c r="J427" s="468"/>
    </row>
    <row r="428">
      <c r="A428" s="466"/>
      <c r="B428" s="80"/>
      <c r="C428" s="80"/>
      <c r="D428" s="402"/>
      <c r="E428" s="80"/>
      <c r="F428" s="348"/>
      <c r="G428" s="80"/>
      <c r="H428" s="467"/>
      <c r="I428" s="403"/>
      <c r="J428" s="468"/>
    </row>
    <row r="429">
      <c r="A429" s="466"/>
      <c r="B429" s="80"/>
      <c r="C429" s="80"/>
      <c r="D429" s="402"/>
      <c r="E429" s="80"/>
      <c r="F429" s="348"/>
      <c r="G429" s="80"/>
      <c r="H429" s="467"/>
      <c r="I429" s="403"/>
      <c r="J429" s="468"/>
    </row>
    <row r="430">
      <c r="A430" s="466"/>
      <c r="B430" s="80"/>
      <c r="C430" s="80"/>
      <c r="D430" s="402"/>
      <c r="E430" s="80"/>
      <c r="F430" s="348"/>
      <c r="G430" s="80"/>
      <c r="H430" s="467"/>
      <c r="I430" s="403"/>
      <c r="J430" s="468"/>
    </row>
    <row r="431">
      <c r="A431" s="466"/>
      <c r="B431" s="80"/>
      <c r="C431" s="80"/>
      <c r="D431" s="402"/>
      <c r="E431" s="80"/>
      <c r="F431" s="348"/>
      <c r="G431" s="80"/>
      <c r="H431" s="467"/>
      <c r="I431" s="403"/>
      <c r="J431" s="468"/>
    </row>
    <row r="432">
      <c r="A432" s="466"/>
      <c r="B432" s="80"/>
      <c r="C432" s="80"/>
      <c r="D432" s="402"/>
      <c r="E432" s="80"/>
      <c r="F432" s="348"/>
      <c r="G432" s="80"/>
      <c r="H432" s="467"/>
      <c r="I432" s="403"/>
      <c r="J432" s="468"/>
    </row>
    <row r="433">
      <c r="A433" s="466"/>
      <c r="B433" s="80"/>
      <c r="C433" s="80"/>
      <c r="D433" s="402"/>
      <c r="E433" s="80"/>
      <c r="F433" s="348"/>
      <c r="G433" s="80"/>
      <c r="H433" s="467"/>
      <c r="I433" s="403"/>
      <c r="J433" s="468"/>
    </row>
    <row r="434">
      <c r="A434" s="466"/>
      <c r="B434" s="80"/>
      <c r="C434" s="80"/>
      <c r="D434" s="402"/>
      <c r="E434" s="80"/>
      <c r="F434" s="348"/>
      <c r="G434" s="80"/>
      <c r="H434" s="467"/>
      <c r="I434" s="403"/>
      <c r="J434" s="468"/>
    </row>
    <row r="435">
      <c r="A435" s="466"/>
      <c r="B435" s="80"/>
      <c r="C435" s="80"/>
      <c r="D435" s="402"/>
      <c r="E435" s="80"/>
      <c r="F435" s="348"/>
      <c r="G435" s="80"/>
      <c r="H435" s="467"/>
      <c r="I435" s="403"/>
      <c r="J435" s="468"/>
    </row>
    <row r="436">
      <c r="A436" s="466"/>
      <c r="B436" s="80"/>
      <c r="C436" s="80"/>
      <c r="D436" s="402"/>
      <c r="E436" s="80"/>
      <c r="F436" s="348"/>
      <c r="G436" s="80"/>
      <c r="H436" s="467"/>
      <c r="I436" s="403"/>
      <c r="J436" s="468"/>
    </row>
    <row r="437">
      <c r="A437" s="466"/>
      <c r="B437" s="80"/>
      <c r="C437" s="80"/>
      <c r="D437" s="402"/>
      <c r="E437" s="80"/>
      <c r="F437" s="348"/>
      <c r="G437" s="80"/>
      <c r="H437" s="467"/>
      <c r="I437" s="403"/>
      <c r="J437" s="468"/>
    </row>
    <row r="438">
      <c r="A438" s="466"/>
      <c r="B438" s="80"/>
      <c r="C438" s="80"/>
      <c r="D438" s="402"/>
      <c r="E438" s="80"/>
      <c r="F438" s="348"/>
      <c r="G438" s="80"/>
      <c r="H438" s="467"/>
      <c r="I438" s="403"/>
      <c r="J438" s="468"/>
    </row>
    <row r="439">
      <c r="A439" s="466"/>
      <c r="B439" s="80"/>
      <c r="C439" s="80"/>
      <c r="D439" s="402"/>
      <c r="E439" s="80"/>
      <c r="F439" s="348"/>
      <c r="G439" s="80"/>
      <c r="H439" s="467"/>
      <c r="I439" s="403"/>
      <c r="J439" s="468"/>
    </row>
    <row r="440">
      <c r="A440" s="466"/>
      <c r="B440" s="80"/>
      <c r="C440" s="80"/>
      <c r="D440" s="402"/>
      <c r="E440" s="80"/>
      <c r="F440" s="348"/>
      <c r="G440" s="80"/>
      <c r="H440" s="467"/>
      <c r="I440" s="403"/>
      <c r="J440" s="468"/>
    </row>
    <row r="441">
      <c r="A441" s="466"/>
      <c r="B441" s="80"/>
      <c r="C441" s="80"/>
      <c r="D441" s="402"/>
      <c r="E441" s="80"/>
      <c r="F441" s="348"/>
      <c r="G441" s="80"/>
      <c r="H441" s="467"/>
      <c r="I441" s="403"/>
      <c r="J441" s="468"/>
    </row>
    <row r="442">
      <c r="A442" s="466"/>
      <c r="B442" s="80"/>
      <c r="C442" s="80"/>
      <c r="D442" s="402"/>
      <c r="E442" s="80"/>
      <c r="F442" s="348"/>
      <c r="G442" s="80"/>
      <c r="H442" s="467"/>
      <c r="I442" s="403"/>
      <c r="J442" s="468"/>
    </row>
    <row r="443">
      <c r="A443" s="466"/>
      <c r="B443" s="80"/>
      <c r="C443" s="80"/>
      <c r="D443" s="402"/>
      <c r="E443" s="80"/>
      <c r="F443" s="348"/>
      <c r="G443" s="80"/>
      <c r="H443" s="467"/>
      <c r="I443" s="403"/>
      <c r="J443" s="468"/>
    </row>
    <row r="444">
      <c r="A444" s="466"/>
      <c r="B444" s="80"/>
      <c r="C444" s="80"/>
      <c r="D444" s="402"/>
      <c r="E444" s="80"/>
      <c r="F444" s="348"/>
      <c r="G444" s="80"/>
      <c r="H444" s="467"/>
      <c r="I444" s="403"/>
      <c r="J444" s="468"/>
    </row>
    <row r="445">
      <c r="A445" s="466"/>
      <c r="B445" s="80"/>
      <c r="C445" s="80"/>
      <c r="D445" s="402"/>
      <c r="E445" s="80"/>
      <c r="F445" s="348"/>
      <c r="G445" s="80"/>
      <c r="H445" s="467"/>
      <c r="I445" s="403"/>
      <c r="J445" s="468"/>
    </row>
    <row r="446">
      <c r="A446" s="466"/>
      <c r="B446" s="80"/>
      <c r="C446" s="80"/>
      <c r="D446" s="402"/>
      <c r="E446" s="80"/>
      <c r="F446" s="348"/>
      <c r="G446" s="80"/>
      <c r="H446" s="467"/>
      <c r="I446" s="403"/>
      <c r="J446" s="468"/>
    </row>
    <row r="447">
      <c r="A447" s="466"/>
      <c r="B447" s="80"/>
      <c r="C447" s="80"/>
      <c r="D447" s="402"/>
      <c r="E447" s="80"/>
      <c r="F447" s="348"/>
      <c r="G447" s="80"/>
      <c r="H447" s="467"/>
      <c r="I447" s="403"/>
      <c r="J447" s="468"/>
    </row>
    <row r="448">
      <c r="A448" s="466"/>
      <c r="B448" s="80"/>
      <c r="C448" s="80"/>
      <c r="D448" s="402"/>
      <c r="E448" s="80"/>
      <c r="F448" s="348"/>
      <c r="G448" s="80"/>
      <c r="H448" s="467"/>
      <c r="I448" s="403"/>
      <c r="J448" s="468"/>
    </row>
    <row r="449">
      <c r="A449" s="466"/>
      <c r="B449" s="80"/>
      <c r="C449" s="80"/>
      <c r="D449" s="402"/>
      <c r="E449" s="80"/>
      <c r="F449" s="348"/>
      <c r="G449" s="80"/>
      <c r="H449" s="467"/>
      <c r="I449" s="403"/>
      <c r="J449" s="468"/>
    </row>
    <row r="450">
      <c r="A450" s="466"/>
      <c r="B450" s="80"/>
      <c r="C450" s="80"/>
      <c r="D450" s="402"/>
      <c r="E450" s="80"/>
      <c r="F450" s="348"/>
      <c r="G450" s="80"/>
      <c r="H450" s="467"/>
      <c r="I450" s="403"/>
      <c r="J450" s="468"/>
    </row>
    <row r="451">
      <c r="A451" s="466"/>
      <c r="B451" s="80"/>
      <c r="C451" s="80"/>
      <c r="D451" s="402"/>
      <c r="E451" s="80"/>
      <c r="F451" s="348"/>
      <c r="G451" s="80"/>
      <c r="H451" s="467"/>
      <c r="I451" s="403"/>
      <c r="J451" s="468"/>
    </row>
    <row r="452">
      <c r="A452" s="466"/>
      <c r="B452" s="80"/>
      <c r="C452" s="80"/>
      <c r="D452" s="402"/>
      <c r="E452" s="80"/>
      <c r="F452" s="348"/>
      <c r="G452" s="80"/>
      <c r="H452" s="467"/>
      <c r="I452" s="403"/>
      <c r="J452" s="468"/>
    </row>
    <row r="453">
      <c r="A453" s="466"/>
      <c r="B453" s="80"/>
      <c r="C453" s="80"/>
      <c r="D453" s="402"/>
      <c r="E453" s="80"/>
      <c r="F453" s="348"/>
      <c r="G453" s="80"/>
      <c r="H453" s="467"/>
      <c r="I453" s="403"/>
      <c r="J453" s="468"/>
    </row>
    <row r="454">
      <c r="A454" s="466"/>
      <c r="B454" s="80"/>
      <c r="C454" s="80"/>
      <c r="D454" s="402"/>
      <c r="E454" s="80"/>
      <c r="F454" s="348"/>
      <c r="G454" s="80"/>
      <c r="H454" s="467"/>
      <c r="I454" s="403"/>
      <c r="J454" s="468"/>
    </row>
    <row r="455">
      <c r="A455" s="466"/>
      <c r="B455" s="80"/>
      <c r="C455" s="80"/>
      <c r="D455" s="402"/>
      <c r="E455" s="80"/>
      <c r="F455" s="348"/>
      <c r="G455" s="80"/>
      <c r="H455" s="467"/>
      <c r="I455" s="403"/>
      <c r="J455" s="468"/>
    </row>
    <row r="456">
      <c r="A456" s="466"/>
      <c r="B456" s="80"/>
      <c r="C456" s="80"/>
      <c r="D456" s="402"/>
      <c r="E456" s="80"/>
      <c r="F456" s="348"/>
      <c r="G456" s="80"/>
      <c r="H456" s="467"/>
      <c r="I456" s="403"/>
      <c r="J456" s="468"/>
    </row>
    <row r="457">
      <c r="A457" s="466"/>
      <c r="B457" s="80"/>
      <c r="C457" s="80"/>
      <c r="D457" s="402"/>
      <c r="E457" s="80"/>
      <c r="F457" s="348"/>
      <c r="G457" s="80"/>
      <c r="H457" s="467"/>
      <c r="I457" s="403"/>
      <c r="J457" s="468"/>
    </row>
    <row r="458">
      <c r="A458" s="466"/>
      <c r="B458" s="80"/>
      <c r="C458" s="80"/>
      <c r="D458" s="402"/>
      <c r="E458" s="80"/>
      <c r="F458" s="348"/>
      <c r="G458" s="80"/>
      <c r="H458" s="467"/>
      <c r="I458" s="403"/>
      <c r="J458" s="468"/>
    </row>
    <row r="459">
      <c r="A459" s="466"/>
      <c r="B459" s="80"/>
      <c r="C459" s="80"/>
      <c r="D459" s="402"/>
      <c r="E459" s="80"/>
      <c r="F459" s="348"/>
      <c r="G459" s="80"/>
      <c r="H459" s="467"/>
      <c r="I459" s="403"/>
      <c r="J459" s="468"/>
    </row>
    <row r="460">
      <c r="A460" s="466"/>
      <c r="B460" s="80"/>
      <c r="C460" s="80"/>
      <c r="D460" s="402"/>
      <c r="E460" s="80"/>
      <c r="F460" s="348"/>
      <c r="G460" s="80"/>
      <c r="H460" s="467"/>
      <c r="I460" s="403"/>
      <c r="J460" s="468"/>
    </row>
    <row r="461">
      <c r="A461" s="466"/>
      <c r="B461" s="80"/>
      <c r="C461" s="80"/>
      <c r="D461" s="402"/>
      <c r="E461" s="80"/>
      <c r="F461" s="348"/>
      <c r="G461" s="80"/>
      <c r="H461" s="467"/>
      <c r="I461" s="403"/>
      <c r="J461" s="468"/>
    </row>
    <row r="462">
      <c r="A462" s="466"/>
      <c r="B462" s="80"/>
      <c r="C462" s="80"/>
      <c r="D462" s="402"/>
      <c r="E462" s="80"/>
      <c r="F462" s="348"/>
      <c r="G462" s="80"/>
      <c r="H462" s="467"/>
      <c r="I462" s="403"/>
      <c r="J462" s="468"/>
    </row>
    <row r="463">
      <c r="A463" s="466"/>
      <c r="B463" s="80"/>
      <c r="C463" s="80"/>
      <c r="D463" s="402"/>
      <c r="E463" s="80"/>
      <c r="F463" s="348"/>
      <c r="G463" s="80"/>
      <c r="H463" s="467"/>
      <c r="I463" s="403"/>
      <c r="J463" s="468"/>
    </row>
    <row r="464">
      <c r="A464" s="466"/>
      <c r="B464" s="80"/>
      <c r="C464" s="80"/>
      <c r="D464" s="402"/>
      <c r="E464" s="80"/>
      <c r="F464" s="348"/>
      <c r="G464" s="80"/>
      <c r="H464" s="467"/>
      <c r="I464" s="403"/>
      <c r="J464" s="468"/>
    </row>
    <row r="465">
      <c r="A465" s="466"/>
      <c r="B465" s="80"/>
      <c r="C465" s="80"/>
      <c r="D465" s="402"/>
      <c r="E465" s="80"/>
      <c r="F465" s="348"/>
      <c r="G465" s="80"/>
      <c r="H465" s="467"/>
      <c r="I465" s="403"/>
      <c r="J465" s="468"/>
    </row>
    <row r="466">
      <c r="A466" s="466"/>
      <c r="B466" s="80"/>
      <c r="C466" s="80"/>
      <c r="D466" s="402"/>
      <c r="E466" s="80"/>
      <c r="F466" s="348"/>
      <c r="G466" s="80"/>
      <c r="H466" s="467"/>
      <c r="I466" s="403"/>
      <c r="J466" s="468"/>
    </row>
    <row r="467">
      <c r="A467" s="466"/>
      <c r="B467" s="80"/>
      <c r="C467" s="80"/>
      <c r="D467" s="402"/>
      <c r="E467" s="80"/>
      <c r="F467" s="348"/>
      <c r="G467" s="80"/>
      <c r="H467" s="467"/>
      <c r="I467" s="403"/>
      <c r="J467" s="468"/>
    </row>
    <row r="468">
      <c r="A468" s="466"/>
      <c r="B468" s="80"/>
      <c r="C468" s="80"/>
      <c r="D468" s="402"/>
      <c r="E468" s="80"/>
      <c r="F468" s="348"/>
      <c r="G468" s="80"/>
      <c r="H468" s="467"/>
      <c r="I468" s="403"/>
      <c r="J468" s="468"/>
    </row>
    <row r="469">
      <c r="A469" s="466"/>
      <c r="B469" s="80"/>
      <c r="C469" s="80"/>
      <c r="D469" s="402"/>
      <c r="E469" s="80"/>
      <c r="F469" s="348"/>
      <c r="G469" s="80"/>
      <c r="H469" s="467"/>
      <c r="I469" s="403"/>
      <c r="J469" s="468"/>
    </row>
    <row r="470">
      <c r="A470" s="466"/>
      <c r="B470" s="80"/>
      <c r="C470" s="80"/>
      <c r="D470" s="402"/>
      <c r="E470" s="80"/>
      <c r="F470" s="348"/>
      <c r="G470" s="80"/>
      <c r="H470" s="467"/>
      <c r="I470" s="403"/>
      <c r="J470" s="468"/>
    </row>
    <row r="471">
      <c r="A471" s="466"/>
      <c r="B471" s="80"/>
      <c r="C471" s="80"/>
      <c r="D471" s="402"/>
      <c r="E471" s="80"/>
      <c r="F471" s="348"/>
      <c r="G471" s="80"/>
      <c r="H471" s="467"/>
      <c r="I471" s="403"/>
      <c r="J471" s="468"/>
    </row>
    <row r="472">
      <c r="A472" s="466"/>
      <c r="B472" s="80"/>
      <c r="C472" s="80"/>
      <c r="D472" s="402"/>
      <c r="E472" s="80"/>
      <c r="F472" s="348"/>
      <c r="G472" s="80"/>
      <c r="H472" s="467"/>
      <c r="I472" s="403"/>
      <c r="J472" s="468"/>
    </row>
    <row r="473">
      <c r="A473" s="466"/>
      <c r="B473" s="80"/>
      <c r="C473" s="80"/>
      <c r="D473" s="402"/>
      <c r="E473" s="80"/>
      <c r="F473" s="348"/>
      <c r="G473" s="80"/>
      <c r="H473" s="467"/>
      <c r="I473" s="403"/>
      <c r="J473" s="468"/>
    </row>
    <row r="474">
      <c r="A474" s="466"/>
      <c r="B474" s="80"/>
      <c r="C474" s="80"/>
      <c r="D474" s="402"/>
      <c r="E474" s="80"/>
      <c r="F474" s="348"/>
      <c r="G474" s="80"/>
      <c r="H474" s="467"/>
      <c r="I474" s="403"/>
      <c r="J474" s="468"/>
    </row>
    <row r="475">
      <c r="A475" s="466"/>
      <c r="B475" s="80"/>
      <c r="C475" s="80"/>
      <c r="D475" s="402"/>
      <c r="E475" s="80"/>
      <c r="F475" s="348"/>
      <c r="G475" s="80"/>
      <c r="H475" s="467"/>
      <c r="I475" s="403"/>
      <c r="J475" s="468"/>
    </row>
    <row r="476">
      <c r="A476" s="466"/>
      <c r="B476" s="80"/>
      <c r="C476" s="80"/>
      <c r="D476" s="402"/>
      <c r="E476" s="80"/>
      <c r="F476" s="348"/>
      <c r="G476" s="80"/>
      <c r="H476" s="467"/>
      <c r="I476" s="403"/>
      <c r="J476" s="468"/>
    </row>
    <row r="477">
      <c r="A477" s="466"/>
      <c r="B477" s="80"/>
      <c r="C477" s="80"/>
      <c r="D477" s="402"/>
      <c r="E477" s="80"/>
      <c r="F477" s="348"/>
      <c r="G477" s="80"/>
      <c r="H477" s="467"/>
      <c r="I477" s="403"/>
      <c r="J477" s="468"/>
    </row>
    <row r="478">
      <c r="A478" s="466"/>
      <c r="B478" s="80"/>
      <c r="C478" s="80"/>
      <c r="D478" s="402"/>
      <c r="E478" s="80"/>
      <c r="F478" s="348"/>
      <c r="G478" s="80"/>
      <c r="H478" s="467"/>
      <c r="I478" s="403"/>
      <c r="J478" s="468"/>
    </row>
    <row r="479">
      <c r="A479" s="466"/>
      <c r="B479" s="80"/>
      <c r="C479" s="80"/>
      <c r="D479" s="402"/>
      <c r="E479" s="80"/>
      <c r="F479" s="348"/>
      <c r="G479" s="80"/>
      <c r="H479" s="467"/>
      <c r="I479" s="403"/>
      <c r="J479" s="468"/>
    </row>
    <row r="480">
      <c r="A480" s="466"/>
      <c r="B480" s="80"/>
      <c r="C480" s="80"/>
      <c r="D480" s="402"/>
      <c r="E480" s="80"/>
      <c r="F480" s="348"/>
      <c r="G480" s="80"/>
      <c r="H480" s="467"/>
      <c r="I480" s="403"/>
      <c r="J480" s="468"/>
    </row>
    <row r="481">
      <c r="A481" s="466"/>
      <c r="B481" s="80"/>
      <c r="C481" s="80"/>
      <c r="D481" s="402"/>
      <c r="E481" s="80"/>
      <c r="F481" s="348"/>
      <c r="G481" s="80"/>
      <c r="H481" s="467"/>
      <c r="I481" s="403"/>
      <c r="J481" s="468"/>
    </row>
    <row r="482">
      <c r="A482" s="466"/>
      <c r="B482" s="80"/>
      <c r="C482" s="80"/>
      <c r="D482" s="402"/>
      <c r="E482" s="80"/>
      <c r="F482" s="348"/>
      <c r="G482" s="80"/>
      <c r="H482" s="467"/>
      <c r="I482" s="403"/>
      <c r="J482" s="468"/>
    </row>
    <row r="483">
      <c r="A483" s="466"/>
      <c r="B483" s="80"/>
      <c r="C483" s="80"/>
      <c r="D483" s="402"/>
      <c r="E483" s="80"/>
      <c r="F483" s="348"/>
      <c r="G483" s="80"/>
      <c r="H483" s="467"/>
      <c r="I483" s="403"/>
      <c r="J483" s="468"/>
    </row>
    <row r="484">
      <c r="A484" s="466"/>
      <c r="B484" s="80"/>
      <c r="C484" s="80"/>
      <c r="D484" s="402"/>
      <c r="E484" s="80"/>
      <c r="F484" s="348"/>
      <c r="G484" s="80"/>
      <c r="H484" s="467"/>
      <c r="I484" s="403"/>
      <c r="J484" s="468"/>
    </row>
    <row r="485">
      <c r="A485" s="466"/>
      <c r="B485" s="80"/>
      <c r="C485" s="80"/>
      <c r="D485" s="402"/>
      <c r="E485" s="80"/>
      <c r="F485" s="348"/>
      <c r="G485" s="80"/>
      <c r="H485" s="467"/>
      <c r="I485" s="403"/>
      <c r="J485" s="468"/>
    </row>
    <row r="486">
      <c r="A486" s="466"/>
      <c r="B486" s="80"/>
      <c r="C486" s="80"/>
      <c r="D486" s="402"/>
      <c r="E486" s="80"/>
      <c r="F486" s="348"/>
      <c r="G486" s="80"/>
      <c r="H486" s="467"/>
      <c r="I486" s="403"/>
      <c r="J486" s="468"/>
    </row>
    <row r="487">
      <c r="A487" s="466"/>
      <c r="B487" s="80"/>
      <c r="C487" s="80"/>
      <c r="D487" s="402"/>
      <c r="E487" s="80"/>
      <c r="F487" s="348"/>
      <c r="G487" s="80"/>
      <c r="H487" s="467"/>
      <c r="I487" s="403"/>
      <c r="J487" s="468"/>
    </row>
    <row r="488">
      <c r="A488" s="466"/>
      <c r="B488" s="80"/>
      <c r="C488" s="80"/>
      <c r="D488" s="402"/>
      <c r="E488" s="80"/>
      <c r="F488" s="348"/>
      <c r="G488" s="80"/>
      <c r="H488" s="467"/>
      <c r="I488" s="403"/>
      <c r="J488" s="468"/>
    </row>
    <row r="489">
      <c r="A489" s="466"/>
      <c r="B489" s="80"/>
      <c r="C489" s="80"/>
      <c r="D489" s="402"/>
      <c r="E489" s="80"/>
      <c r="F489" s="348"/>
      <c r="G489" s="80"/>
      <c r="H489" s="467"/>
      <c r="I489" s="403"/>
      <c r="J489" s="468"/>
    </row>
    <row r="490">
      <c r="A490" s="466"/>
      <c r="B490" s="80"/>
      <c r="C490" s="80"/>
      <c r="D490" s="402"/>
      <c r="E490" s="80"/>
      <c r="F490" s="348"/>
      <c r="G490" s="80"/>
      <c r="H490" s="467"/>
      <c r="I490" s="403"/>
      <c r="J490" s="468"/>
    </row>
    <row r="491">
      <c r="A491" s="466"/>
      <c r="B491" s="80"/>
      <c r="C491" s="80"/>
      <c r="D491" s="402"/>
      <c r="E491" s="80"/>
      <c r="F491" s="348"/>
      <c r="G491" s="80"/>
      <c r="H491" s="467"/>
      <c r="I491" s="403"/>
      <c r="J491" s="468"/>
    </row>
    <row r="492">
      <c r="A492" s="466"/>
      <c r="B492" s="80"/>
      <c r="C492" s="80"/>
      <c r="D492" s="402"/>
      <c r="E492" s="80"/>
      <c r="F492" s="348"/>
      <c r="G492" s="80"/>
      <c r="H492" s="467"/>
      <c r="I492" s="403"/>
      <c r="J492" s="468"/>
    </row>
    <row r="493">
      <c r="A493" s="466"/>
      <c r="B493" s="80"/>
      <c r="C493" s="80"/>
      <c r="D493" s="402"/>
      <c r="E493" s="80"/>
      <c r="F493" s="348"/>
      <c r="G493" s="80"/>
      <c r="H493" s="467"/>
      <c r="I493" s="403"/>
      <c r="J493" s="468"/>
    </row>
    <row r="494">
      <c r="A494" s="466"/>
      <c r="B494" s="80"/>
      <c r="C494" s="80"/>
      <c r="D494" s="402"/>
      <c r="E494" s="80"/>
      <c r="F494" s="348"/>
      <c r="G494" s="80"/>
      <c r="H494" s="467"/>
      <c r="I494" s="403"/>
      <c r="J494" s="468"/>
    </row>
    <row r="495">
      <c r="A495" s="466"/>
      <c r="B495" s="80"/>
      <c r="C495" s="80"/>
      <c r="D495" s="402"/>
      <c r="E495" s="80"/>
      <c r="F495" s="348"/>
      <c r="G495" s="80"/>
      <c r="H495" s="467"/>
      <c r="I495" s="403"/>
      <c r="J495" s="468"/>
    </row>
    <row r="496">
      <c r="A496" s="466"/>
      <c r="B496" s="80"/>
      <c r="C496" s="80"/>
      <c r="D496" s="402"/>
      <c r="E496" s="80"/>
      <c r="F496" s="348"/>
      <c r="G496" s="80"/>
      <c r="H496" s="467"/>
      <c r="I496" s="403"/>
      <c r="J496" s="468"/>
    </row>
    <row r="497">
      <c r="A497" s="466"/>
      <c r="B497" s="80"/>
      <c r="C497" s="80"/>
      <c r="D497" s="402"/>
      <c r="E497" s="80"/>
      <c r="F497" s="348"/>
      <c r="G497" s="80"/>
      <c r="H497" s="467"/>
      <c r="I497" s="403"/>
      <c r="J497" s="468"/>
    </row>
    <row r="498">
      <c r="A498" s="466"/>
      <c r="B498" s="80"/>
      <c r="C498" s="80"/>
      <c r="D498" s="402"/>
      <c r="E498" s="80"/>
      <c r="F498" s="348"/>
      <c r="G498" s="80"/>
      <c r="H498" s="467"/>
      <c r="I498" s="403"/>
      <c r="J498" s="468"/>
    </row>
    <row r="499">
      <c r="A499" s="466"/>
      <c r="B499" s="80"/>
      <c r="C499" s="80"/>
      <c r="D499" s="402"/>
      <c r="E499" s="80"/>
      <c r="F499" s="348"/>
      <c r="G499" s="80"/>
      <c r="H499" s="467"/>
      <c r="I499" s="403"/>
      <c r="J499" s="468"/>
    </row>
    <row r="500">
      <c r="A500" s="466"/>
      <c r="B500" s="80"/>
      <c r="C500" s="80"/>
      <c r="D500" s="402"/>
      <c r="E500" s="80"/>
      <c r="F500" s="348"/>
      <c r="G500" s="80"/>
      <c r="H500" s="467"/>
      <c r="I500" s="403"/>
      <c r="J500" s="468"/>
    </row>
    <row r="501">
      <c r="A501" s="466"/>
      <c r="B501" s="80"/>
      <c r="C501" s="80"/>
      <c r="D501" s="402"/>
      <c r="E501" s="80"/>
      <c r="F501" s="348"/>
      <c r="G501" s="80"/>
      <c r="H501" s="467"/>
      <c r="I501" s="403"/>
      <c r="J501" s="468"/>
    </row>
    <row r="502">
      <c r="A502" s="466"/>
      <c r="B502" s="80"/>
      <c r="C502" s="80"/>
      <c r="D502" s="402"/>
      <c r="E502" s="80"/>
      <c r="F502" s="348"/>
      <c r="G502" s="80"/>
      <c r="H502" s="467"/>
      <c r="I502" s="403"/>
      <c r="J502" s="468"/>
    </row>
    <row r="503">
      <c r="A503" s="466"/>
      <c r="B503" s="80"/>
      <c r="C503" s="80"/>
      <c r="D503" s="402"/>
      <c r="E503" s="80"/>
      <c r="F503" s="348"/>
      <c r="G503" s="80"/>
      <c r="H503" s="467"/>
      <c r="I503" s="403"/>
      <c r="J503" s="468"/>
    </row>
    <row r="504">
      <c r="A504" s="466"/>
      <c r="B504" s="80"/>
      <c r="C504" s="80"/>
      <c r="D504" s="402"/>
      <c r="E504" s="80"/>
      <c r="F504" s="348"/>
      <c r="G504" s="80"/>
      <c r="H504" s="467"/>
      <c r="I504" s="403"/>
      <c r="J504" s="468"/>
    </row>
    <row r="505">
      <c r="A505" s="466"/>
      <c r="B505" s="80"/>
      <c r="C505" s="80"/>
      <c r="D505" s="402"/>
      <c r="E505" s="80"/>
      <c r="F505" s="348"/>
      <c r="G505" s="80"/>
      <c r="H505" s="467"/>
      <c r="I505" s="403"/>
      <c r="J505" s="468"/>
    </row>
    <row r="506">
      <c r="A506" s="466"/>
      <c r="B506" s="80"/>
      <c r="C506" s="80"/>
      <c r="D506" s="402"/>
      <c r="E506" s="80"/>
      <c r="F506" s="348"/>
      <c r="G506" s="80"/>
      <c r="H506" s="467"/>
      <c r="I506" s="403"/>
      <c r="J506" s="468"/>
    </row>
    <row r="507">
      <c r="A507" s="466"/>
      <c r="B507" s="80"/>
      <c r="C507" s="80"/>
      <c r="D507" s="402"/>
      <c r="E507" s="80"/>
      <c r="F507" s="348"/>
      <c r="G507" s="80"/>
      <c r="H507" s="467"/>
      <c r="I507" s="403"/>
      <c r="J507" s="468"/>
    </row>
    <row r="508">
      <c r="A508" s="466"/>
      <c r="B508" s="80"/>
      <c r="C508" s="80"/>
      <c r="D508" s="402"/>
      <c r="E508" s="80"/>
      <c r="F508" s="348"/>
      <c r="G508" s="80"/>
      <c r="H508" s="467"/>
      <c r="I508" s="403"/>
      <c r="J508" s="468"/>
    </row>
    <row r="509">
      <c r="A509" s="466"/>
      <c r="B509" s="80"/>
      <c r="C509" s="80"/>
      <c r="D509" s="402"/>
      <c r="E509" s="80"/>
      <c r="F509" s="348"/>
      <c r="G509" s="80"/>
      <c r="H509" s="467"/>
      <c r="I509" s="403"/>
      <c r="J509" s="468"/>
    </row>
    <row r="510">
      <c r="A510" s="466"/>
      <c r="B510" s="80"/>
      <c r="C510" s="80"/>
      <c r="D510" s="402"/>
      <c r="E510" s="80"/>
      <c r="F510" s="348"/>
      <c r="G510" s="80"/>
      <c r="H510" s="467"/>
      <c r="I510" s="403"/>
      <c r="J510" s="468"/>
    </row>
    <row r="511">
      <c r="A511" s="466"/>
      <c r="B511" s="80"/>
      <c r="C511" s="80"/>
      <c r="D511" s="402"/>
      <c r="E511" s="80"/>
      <c r="F511" s="348"/>
      <c r="G511" s="80"/>
      <c r="H511" s="467"/>
      <c r="I511" s="403"/>
      <c r="J511" s="468"/>
    </row>
    <row r="512">
      <c r="A512" s="466"/>
      <c r="B512" s="80"/>
      <c r="C512" s="80"/>
      <c r="D512" s="402"/>
      <c r="E512" s="80"/>
      <c r="F512" s="348"/>
      <c r="G512" s="80"/>
      <c r="H512" s="467"/>
      <c r="I512" s="403"/>
      <c r="J512" s="468"/>
    </row>
    <row r="513">
      <c r="A513" s="466"/>
      <c r="B513" s="80"/>
      <c r="C513" s="80"/>
      <c r="D513" s="402"/>
      <c r="E513" s="80"/>
      <c r="F513" s="348"/>
      <c r="G513" s="80"/>
      <c r="H513" s="467"/>
      <c r="I513" s="403"/>
      <c r="J513" s="468"/>
    </row>
    <row r="514">
      <c r="A514" s="466"/>
      <c r="B514" s="80"/>
      <c r="C514" s="80"/>
      <c r="D514" s="402"/>
      <c r="E514" s="80"/>
      <c r="F514" s="348"/>
      <c r="G514" s="80"/>
      <c r="H514" s="467"/>
      <c r="I514" s="403"/>
      <c r="J514" s="468"/>
    </row>
    <row r="515">
      <c r="A515" s="466"/>
      <c r="B515" s="80"/>
      <c r="C515" s="80"/>
      <c r="D515" s="402"/>
      <c r="E515" s="80"/>
      <c r="F515" s="348"/>
      <c r="G515" s="80"/>
      <c r="H515" s="467"/>
      <c r="I515" s="403"/>
      <c r="J515" s="468"/>
    </row>
    <row r="516">
      <c r="A516" s="466"/>
      <c r="B516" s="80"/>
      <c r="C516" s="80"/>
      <c r="D516" s="402"/>
      <c r="E516" s="80"/>
      <c r="F516" s="348"/>
      <c r="G516" s="80"/>
      <c r="H516" s="467"/>
      <c r="I516" s="403"/>
      <c r="J516" s="468"/>
    </row>
    <row r="517">
      <c r="A517" s="466"/>
      <c r="B517" s="80"/>
      <c r="C517" s="80"/>
      <c r="D517" s="402"/>
      <c r="E517" s="80"/>
      <c r="F517" s="348"/>
      <c r="G517" s="80"/>
      <c r="H517" s="467"/>
      <c r="I517" s="403"/>
      <c r="J517" s="468"/>
    </row>
    <row r="518">
      <c r="A518" s="466"/>
      <c r="B518" s="80"/>
      <c r="C518" s="80"/>
      <c r="D518" s="402"/>
      <c r="E518" s="80"/>
      <c r="F518" s="348"/>
      <c r="G518" s="80"/>
      <c r="H518" s="467"/>
      <c r="I518" s="403"/>
      <c r="J518" s="468"/>
    </row>
    <row r="519">
      <c r="A519" s="466"/>
      <c r="B519" s="80"/>
      <c r="C519" s="80"/>
      <c r="D519" s="402"/>
      <c r="E519" s="80"/>
      <c r="F519" s="348"/>
      <c r="G519" s="80"/>
      <c r="H519" s="467"/>
      <c r="I519" s="403"/>
      <c r="J519" s="468"/>
    </row>
    <row r="520">
      <c r="A520" s="466"/>
      <c r="B520" s="80"/>
      <c r="C520" s="80"/>
      <c r="D520" s="402"/>
      <c r="E520" s="80"/>
      <c r="F520" s="348"/>
      <c r="G520" s="80"/>
      <c r="H520" s="467"/>
      <c r="I520" s="403"/>
      <c r="J520" s="468"/>
    </row>
    <row r="521">
      <c r="A521" s="466"/>
      <c r="B521" s="80"/>
      <c r="C521" s="80"/>
      <c r="D521" s="402"/>
      <c r="E521" s="80"/>
      <c r="F521" s="348"/>
      <c r="G521" s="80"/>
      <c r="H521" s="467"/>
      <c r="I521" s="403"/>
      <c r="J521" s="468"/>
    </row>
    <row r="522">
      <c r="A522" s="466"/>
      <c r="B522" s="80"/>
      <c r="C522" s="80"/>
      <c r="D522" s="402"/>
      <c r="E522" s="80"/>
      <c r="F522" s="348"/>
      <c r="G522" s="80"/>
      <c r="H522" s="467"/>
      <c r="I522" s="403"/>
      <c r="J522" s="468"/>
    </row>
    <row r="523">
      <c r="A523" s="466"/>
      <c r="B523" s="80"/>
      <c r="C523" s="80"/>
      <c r="D523" s="402"/>
      <c r="E523" s="80"/>
      <c r="F523" s="348"/>
      <c r="G523" s="80"/>
      <c r="H523" s="467"/>
      <c r="I523" s="403"/>
      <c r="J523" s="468"/>
    </row>
    <row r="524">
      <c r="A524" s="466"/>
      <c r="B524" s="80"/>
      <c r="C524" s="80"/>
      <c r="D524" s="402"/>
      <c r="E524" s="80"/>
      <c r="F524" s="348"/>
      <c r="G524" s="80"/>
      <c r="H524" s="467"/>
      <c r="I524" s="403"/>
      <c r="J524" s="468"/>
    </row>
    <row r="525">
      <c r="A525" s="466"/>
      <c r="B525" s="80"/>
      <c r="C525" s="80"/>
      <c r="D525" s="402"/>
      <c r="E525" s="80"/>
      <c r="F525" s="348"/>
      <c r="G525" s="80"/>
      <c r="H525" s="467"/>
      <c r="I525" s="403"/>
      <c r="J525" s="468"/>
    </row>
    <row r="526">
      <c r="A526" s="466"/>
      <c r="B526" s="80"/>
      <c r="C526" s="80"/>
      <c r="D526" s="402"/>
      <c r="E526" s="80"/>
      <c r="F526" s="348"/>
      <c r="G526" s="80"/>
      <c r="H526" s="467"/>
      <c r="I526" s="403"/>
      <c r="J526" s="468"/>
    </row>
    <row r="527">
      <c r="A527" s="466"/>
      <c r="B527" s="80"/>
      <c r="C527" s="80"/>
      <c r="D527" s="402"/>
      <c r="E527" s="80"/>
      <c r="F527" s="348"/>
      <c r="G527" s="80"/>
      <c r="H527" s="467"/>
      <c r="I527" s="403"/>
      <c r="J527" s="468"/>
    </row>
    <row r="528">
      <c r="A528" s="466"/>
      <c r="B528" s="80"/>
      <c r="C528" s="80"/>
      <c r="D528" s="402"/>
      <c r="E528" s="80"/>
      <c r="F528" s="348"/>
      <c r="G528" s="80"/>
      <c r="H528" s="467"/>
      <c r="I528" s="403"/>
      <c r="J528" s="468"/>
    </row>
    <row r="529">
      <c r="A529" s="466"/>
      <c r="B529" s="80"/>
      <c r="C529" s="80"/>
      <c r="D529" s="402"/>
      <c r="E529" s="80"/>
      <c r="F529" s="348"/>
      <c r="G529" s="80"/>
      <c r="H529" s="467"/>
      <c r="I529" s="403"/>
      <c r="J529" s="468"/>
    </row>
    <row r="530">
      <c r="A530" s="466"/>
      <c r="B530" s="80"/>
      <c r="C530" s="80"/>
      <c r="D530" s="402"/>
      <c r="E530" s="80"/>
      <c r="F530" s="348"/>
      <c r="G530" s="80"/>
      <c r="H530" s="467"/>
      <c r="I530" s="403"/>
      <c r="J530" s="468"/>
    </row>
    <row r="531">
      <c r="A531" s="466"/>
      <c r="B531" s="80"/>
      <c r="C531" s="80"/>
      <c r="D531" s="402"/>
      <c r="E531" s="80"/>
      <c r="F531" s="348"/>
      <c r="G531" s="80"/>
      <c r="H531" s="467"/>
      <c r="I531" s="403"/>
      <c r="J531" s="468"/>
    </row>
    <row r="532">
      <c r="A532" s="466"/>
      <c r="B532" s="80"/>
      <c r="C532" s="80"/>
      <c r="D532" s="402"/>
      <c r="E532" s="80"/>
      <c r="F532" s="348"/>
      <c r="G532" s="80"/>
      <c r="H532" s="467"/>
      <c r="I532" s="403"/>
      <c r="J532" s="468"/>
    </row>
    <row r="533">
      <c r="A533" s="466"/>
      <c r="B533" s="80"/>
      <c r="C533" s="80"/>
      <c r="D533" s="402"/>
      <c r="E533" s="80"/>
      <c r="F533" s="348"/>
      <c r="G533" s="80"/>
      <c r="H533" s="467"/>
      <c r="I533" s="403"/>
      <c r="J533" s="468"/>
    </row>
    <row r="534">
      <c r="A534" s="466"/>
      <c r="B534" s="80"/>
      <c r="C534" s="80"/>
      <c r="D534" s="402"/>
      <c r="E534" s="80"/>
      <c r="F534" s="348"/>
      <c r="G534" s="80"/>
      <c r="H534" s="467"/>
      <c r="I534" s="403"/>
      <c r="J534" s="468"/>
    </row>
    <row r="535">
      <c r="A535" s="466"/>
      <c r="B535" s="80"/>
      <c r="C535" s="80"/>
      <c r="D535" s="402"/>
      <c r="E535" s="80"/>
      <c r="F535" s="348"/>
      <c r="G535" s="80"/>
      <c r="H535" s="467"/>
      <c r="I535" s="403"/>
      <c r="J535" s="468"/>
    </row>
    <row r="536">
      <c r="A536" s="466"/>
      <c r="B536" s="80"/>
      <c r="C536" s="80"/>
      <c r="D536" s="402"/>
      <c r="E536" s="80"/>
      <c r="F536" s="348"/>
      <c r="G536" s="80"/>
      <c r="H536" s="467"/>
      <c r="I536" s="403"/>
      <c r="J536" s="468"/>
    </row>
    <row r="537">
      <c r="A537" s="466"/>
      <c r="B537" s="80"/>
      <c r="C537" s="80"/>
      <c r="D537" s="402"/>
      <c r="E537" s="80"/>
      <c r="F537" s="348"/>
      <c r="G537" s="80"/>
      <c r="H537" s="467"/>
      <c r="I537" s="403"/>
      <c r="J537" s="468"/>
    </row>
    <row r="538">
      <c r="A538" s="466"/>
      <c r="B538" s="80"/>
      <c r="C538" s="80"/>
      <c r="D538" s="402"/>
      <c r="E538" s="80"/>
      <c r="F538" s="348"/>
      <c r="G538" s="80"/>
      <c r="H538" s="467"/>
      <c r="I538" s="403"/>
      <c r="J538" s="468"/>
    </row>
    <row r="539">
      <c r="A539" s="466"/>
      <c r="B539" s="80"/>
      <c r="C539" s="80"/>
      <c r="D539" s="402"/>
      <c r="E539" s="80"/>
      <c r="F539" s="348"/>
      <c r="G539" s="80"/>
      <c r="H539" s="467"/>
      <c r="I539" s="403"/>
      <c r="J539" s="468"/>
    </row>
    <row r="540">
      <c r="A540" s="466"/>
      <c r="B540" s="80"/>
      <c r="C540" s="80"/>
      <c r="D540" s="402"/>
      <c r="E540" s="80"/>
      <c r="F540" s="348"/>
      <c r="G540" s="80"/>
      <c r="H540" s="467"/>
      <c r="I540" s="403"/>
      <c r="J540" s="468"/>
    </row>
    <row r="541">
      <c r="A541" s="466"/>
      <c r="B541" s="80"/>
      <c r="C541" s="80"/>
      <c r="D541" s="402"/>
      <c r="E541" s="80"/>
      <c r="F541" s="348"/>
      <c r="G541" s="80"/>
      <c r="H541" s="467"/>
      <c r="I541" s="403"/>
      <c r="J541" s="468"/>
    </row>
    <row r="542">
      <c r="A542" s="466"/>
      <c r="B542" s="80"/>
      <c r="C542" s="80"/>
      <c r="D542" s="402"/>
      <c r="E542" s="80"/>
      <c r="F542" s="348"/>
      <c r="G542" s="80"/>
      <c r="H542" s="467"/>
      <c r="I542" s="403"/>
      <c r="J542" s="468"/>
    </row>
    <row r="543">
      <c r="A543" s="466"/>
      <c r="B543" s="80"/>
      <c r="C543" s="80"/>
      <c r="D543" s="402"/>
      <c r="E543" s="80"/>
      <c r="F543" s="348"/>
      <c r="G543" s="80"/>
      <c r="H543" s="467"/>
      <c r="I543" s="403"/>
      <c r="J543" s="468"/>
    </row>
    <row r="544">
      <c r="A544" s="466"/>
      <c r="B544" s="80"/>
      <c r="C544" s="80"/>
      <c r="D544" s="402"/>
      <c r="E544" s="80"/>
      <c r="F544" s="348"/>
      <c r="G544" s="80"/>
      <c r="H544" s="467"/>
      <c r="I544" s="403"/>
      <c r="J544" s="468"/>
    </row>
    <row r="545">
      <c r="A545" s="466"/>
      <c r="B545" s="80"/>
      <c r="C545" s="80"/>
      <c r="D545" s="402"/>
      <c r="E545" s="80"/>
      <c r="F545" s="348"/>
      <c r="G545" s="80"/>
      <c r="H545" s="467"/>
      <c r="I545" s="403"/>
      <c r="J545" s="468"/>
    </row>
    <row r="546">
      <c r="A546" s="466"/>
      <c r="B546" s="80"/>
      <c r="C546" s="80"/>
      <c r="D546" s="402"/>
      <c r="E546" s="80"/>
      <c r="F546" s="348"/>
      <c r="G546" s="80"/>
      <c r="H546" s="467"/>
      <c r="I546" s="403"/>
      <c r="J546" s="468"/>
    </row>
    <row r="547">
      <c r="A547" s="466"/>
      <c r="B547" s="80"/>
      <c r="C547" s="80"/>
      <c r="D547" s="402"/>
      <c r="E547" s="80"/>
      <c r="F547" s="348"/>
      <c r="G547" s="80"/>
      <c r="H547" s="467"/>
      <c r="I547" s="403"/>
      <c r="J547" s="468"/>
    </row>
    <row r="548">
      <c r="A548" s="466"/>
      <c r="B548" s="80"/>
      <c r="C548" s="80"/>
      <c r="D548" s="402"/>
      <c r="E548" s="80"/>
      <c r="F548" s="348"/>
      <c r="G548" s="80"/>
      <c r="H548" s="467"/>
      <c r="I548" s="403"/>
      <c r="J548" s="468"/>
    </row>
    <row r="549">
      <c r="A549" s="466"/>
      <c r="B549" s="80"/>
      <c r="C549" s="80"/>
      <c r="D549" s="402"/>
      <c r="E549" s="80"/>
      <c r="F549" s="348"/>
      <c r="G549" s="80"/>
      <c r="H549" s="467"/>
      <c r="I549" s="403"/>
      <c r="J549" s="468"/>
    </row>
    <row r="550">
      <c r="A550" s="466"/>
      <c r="B550" s="80"/>
      <c r="C550" s="80"/>
      <c r="D550" s="402"/>
      <c r="E550" s="80"/>
      <c r="F550" s="348"/>
      <c r="G550" s="80"/>
      <c r="H550" s="467"/>
      <c r="I550" s="403"/>
      <c r="J550" s="468"/>
    </row>
    <row r="551">
      <c r="A551" s="466"/>
      <c r="B551" s="80"/>
      <c r="C551" s="80"/>
      <c r="D551" s="402"/>
      <c r="E551" s="80"/>
      <c r="F551" s="348"/>
      <c r="G551" s="80"/>
      <c r="H551" s="467"/>
      <c r="I551" s="403"/>
      <c r="J551" s="468"/>
    </row>
    <row r="552">
      <c r="A552" s="466"/>
      <c r="B552" s="80"/>
      <c r="C552" s="80"/>
      <c r="D552" s="402"/>
      <c r="E552" s="80"/>
      <c r="F552" s="348"/>
      <c r="G552" s="80"/>
      <c r="H552" s="467"/>
      <c r="I552" s="403"/>
      <c r="J552" s="468"/>
    </row>
    <row r="553">
      <c r="A553" s="466"/>
      <c r="B553" s="80"/>
      <c r="C553" s="80"/>
      <c r="D553" s="402"/>
      <c r="E553" s="80"/>
      <c r="F553" s="348"/>
      <c r="G553" s="80"/>
      <c r="H553" s="467"/>
      <c r="I553" s="403"/>
      <c r="J553" s="468"/>
    </row>
    <row r="554">
      <c r="A554" s="466"/>
      <c r="B554" s="80"/>
      <c r="C554" s="80"/>
      <c r="D554" s="402"/>
      <c r="E554" s="80"/>
      <c r="F554" s="348"/>
      <c r="G554" s="80"/>
      <c r="H554" s="467"/>
      <c r="I554" s="403"/>
      <c r="J554" s="468"/>
    </row>
    <row r="555">
      <c r="A555" s="466"/>
      <c r="B555" s="80"/>
      <c r="C555" s="80"/>
      <c r="D555" s="402"/>
      <c r="E555" s="80"/>
      <c r="F555" s="348"/>
      <c r="G555" s="80"/>
      <c r="H555" s="467"/>
      <c r="I555" s="403"/>
      <c r="J555" s="468"/>
    </row>
    <row r="556">
      <c r="A556" s="466"/>
      <c r="B556" s="80"/>
      <c r="C556" s="80"/>
      <c r="D556" s="402"/>
      <c r="E556" s="80"/>
      <c r="F556" s="348"/>
      <c r="G556" s="80"/>
      <c r="H556" s="467"/>
      <c r="I556" s="403"/>
      <c r="J556" s="468"/>
    </row>
    <row r="557">
      <c r="A557" s="466"/>
      <c r="B557" s="80"/>
      <c r="C557" s="80"/>
      <c r="D557" s="402"/>
      <c r="E557" s="80"/>
      <c r="F557" s="348"/>
      <c r="G557" s="80"/>
      <c r="H557" s="467"/>
      <c r="I557" s="403"/>
      <c r="J557" s="468"/>
    </row>
    <row r="558">
      <c r="A558" s="466"/>
      <c r="B558" s="80"/>
      <c r="C558" s="80"/>
      <c r="D558" s="402"/>
      <c r="E558" s="80"/>
      <c r="F558" s="348"/>
      <c r="G558" s="80"/>
      <c r="H558" s="467"/>
      <c r="I558" s="403"/>
      <c r="J558" s="468"/>
    </row>
    <row r="559">
      <c r="A559" s="466"/>
      <c r="B559" s="80"/>
      <c r="C559" s="80"/>
      <c r="D559" s="402"/>
      <c r="E559" s="80"/>
      <c r="F559" s="348"/>
      <c r="G559" s="80"/>
      <c r="H559" s="467"/>
      <c r="I559" s="403"/>
      <c r="J559" s="468"/>
    </row>
    <row r="560">
      <c r="A560" s="466"/>
      <c r="B560" s="80"/>
      <c r="C560" s="80"/>
      <c r="D560" s="402"/>
      <c r="E560" s="80"/>
      <c r="F560" s="348"/>
      <c r="G560" s="80"/>
      <c r="H560" s="467"/>
      <c r="I560" s="403"/>
      <c r="J560" s="468"/>
    </row>
    <row r="561">
      <c r="A561" s="466"/>
      <c r="B561" s="80"/>
      <c r="C561" s="80"/>
      <c r="D561" s="402"/>
      <c r="E561" s="80"/>
      <c r="F561" s="348"/>
      <c r="G561" s="80"/>
      <c r="H561" s="467"/>
      <c r="I561" s="403"/>
      <c r="J561" s="468"/>
    </row>
    <row r="562">
      <c r="A562" s="466"/>
      <c r="B562" s="80"/>
      <c r="C562" s="80"/>
      <c r="D562" s="402"/>
      <c r="E562" s="80"/>
      <c r="F562" s="348"/>
      <c r="G562" s="80"/>
      <c r="H562" s="467"/>
      <c r="I562" s="403"/>
      <c r="J562" s="468"/>
    </row>
    <row r="563">
      <c r="A563" s="466"/>
      <c r="B563" s="80"/>
      <c r="C563" s="80"/>
      <c r="D563" s="402"/>
      <c r="E563" s="80"/>
      <c r="F563" s="348"/>
      <c r="G563" s="80"/>
      <c r="H563" s="467"/>
      <c r="I563" s="403"/>
      <c r="J563" s="468"/>
    </row>
    <row r="564">
      <c r="A564" s="466"/>
      <c r="B564" s="80"/>
      <c r="C564" s="80"/>
      <c r="D564" s="402"/>
      <c r="E564" s="80"/>
      <c r="F564" s="348"/>
      <c r="G564" s="80"/>
      <c r="H564" s="467"/>
      <c r="I564" s="403"/>
      <c r="J564" s="468"/>
    </row>
    <row r="565">
      <c r="A565" s="466"/>
      <c r="B565" s="80"/>
      <c r="C565" s="80"/>
      <c r="D565" s="402"/>
      <c r="E565" s="80"/>
      <c r="F565" s="348"/>
      <c r="G565" s="80"/>
      <c r="H565" s="467"/>
      <c r="I565" s="403"/>
      <c r="J565" s="468"/>
    </row>
    <row r="566">
      <c r="A566" s="466"/>
      <c r="B566" s="80"/>
      <c r="C566" s="80"/>
      <c r="D566" s="402"/>
      <c r="E566" s="80"/>
      <c r="F566" s="348"/>
      <c r="G566" s="80"/>
      <c r="H566" s="467"/>
      <c r="I566" s="403"/>
      <c r="J566" s="468"/>
    </row>
    <row r="567">
      <c r="A567" s="466"/>
      <c r="B567" s="80"/>
      <c r="C567" s="80"/>
      <c r="D567" s="402"/>
      <c r="E567" s="80"/>
      <c r="F567" s="348"/>
      <c r="G567" s="80"/>
      <c r="H567" s="467"/>
      <c r="I567" s="403"/>
      <c r="J567" s="468"/>
    </row>
    <row r="568">
      <c r="A568" s="466"/>
      <c r="B568" s="80"/>
      <c r="C568" s="80"/>
      <c r="D568" s="402"/>
      <c r="E568" s="80"/>
      <c r="F568" s="348"/>
      <c r="G568" s="80"/>
      <c r="H568" s="467"/>
      <c r="I568" s="403"/>
      <c r="J568" s="468"/>
    </row>
    <row r="569">
      <c r="A569" s="466"/>
      <c r="B569" s="80"/>
      <c r="C569" s="80"/>
      <c r="D569" s="402"/>
      <c r="E569" s="80"/>
      <c r="F569" s="348"/>
      <c r="G569" s="80"/>
      <c r="H569" s="467"/>
      <c r="I569" s="403"/>
      <c r="J569" s="468"/>
    </row>
    <row r="570">
      <c r="A570" s="466"/>
      <c r="B570" s="80"/>
      <c r="C570" s="80"/>
      <c r="D570" s="402"/>
      <c r="E570" s="80"/>
      <c r="F570" s="348"/>
      <c r="G570" s="80"/>
      <c r="H570" s="467"/>
      <c r="I570" s="403"/>
      <c r="J570" s="468"/>
    </row>
    <row r="571">
      <c r="A571" s="466"/>
      <c r="B571" s="80"/>
      <c r="C571" s="80"/>
      <c r="D571" s="402"/>
      <c r="E571" s="80"/>
      <c r="F571" s="348"/>
      <c r="G571" s="80"/>
      <c r="H571" s="467"/>
      <c r="I571" s="403"/>
      <c r="J571" s="468"/>
    </row>
    <row r="572">
      <c r="A572" s="466"/>
      <c r="B572" s="80"/>
      <c r="C572" s="80"/>
      <c r="D572" s="402"/>
      <c r="E572" s="80"/>
      <c r="F572" s="348"/>
      <c r="G572" s="80"/>
      <c r="H572" s="467"/>
      <c r="I572" s="403"/>
      <c r="J572" s="468"/>
    </row>
    <row r="573">
      <c r="A573" s="466"/>
      <c r="B573" s="80"/>
      <c r="C573" s="80"/>
      <c r="D573" s="402"/>
      <c r="E573" s="80"/>
      <c r="F573" s="348"/>
      <c r="G573" s="80"/>
      <c r="H573" s="467"/>
      <c r="I573" s="403"/>
      <c r="J573" s="468"/>
    </row>
    <row r="574">
      <c r="A574" s="466"/>
      <c r="B574" s="80"/>
      <c r="C574" s="80"/>
      <c r="D574" s="402"/>
      <c r="E574" s="80"/>
      <c r="F574" s="348"/>
      <c r="G574" s="80"/>
      <c r="H574" s="467"/>
      <c r="I574" s="403"/>
      <c r="J574" s="468"/>
    </row>
    <row r="575">
      <c r="A575" s="466"/>
      <c r="B575" s="80"/>
      <c r="C575" s="80"/>
      <c r="D575" s="402"/>
      <c r="E575" s="80"/>
      <c r="F575" s="348"/>
      <c r="G575" s="80"/>
      <c r="H575" s="467"/>
      <c r="I575" s="403"/>
      <c r="J575" s="468"/>
    </row>
    <row r="576">
      <c r="A576" s="466"/>
      <c r="B576" s="80"/>
      <c r="C576" s="80"/>
      <c r="D576" s="402"/>
      <c r="E576" s="80"/>
      <c r="F576" s="348"/>
      <c r="G576" s="80"/>
      <c r="H576" s="467"/>
      <c r="I576" s="403"/>
      <c r="J576" s="468"/>
    </row>
    <row r="577">
      <c r="A577" s="466"/>
      <c r="B577" s="80"/>
      <c r="C577" s="80"/>
      <c r="D577" s="402"/>
      <c r="E577" s="80"/>
      <c r="F577" s="348"/>
      <c r="G577" s="80"/>
      <c r="H577" s="467"/>
      <c r="I577" s="403"/>
      <c r="J577" s="468"/>
    </row>
    <row r="578">
      <c r="A578" s="466"/>
      <c r="B578" s="80"/>
      <c r="C578" s="80"/>
      <c r="D578" s="402"/>
      <c r="E578" s="80"/>
      <c r="F578" s="348"/>
      <c r="G578" s="80"/>
      <c r="H578" s="467"/>
      <c r="I578" s="403"/>
      <c r="J578" s="468"/>
    </row>
    <row r="579">
      <c r="A579" s="466"/>
      <c r="B579" s="80"/>
      <c r="C579" s="80"/>
      <c r="D579" s="402"/>
      <c r="E579" s="80"/>
      <c r="F579" s="348"/>
      <c r="G579" s="80"/>
      <c r="H579" s="467"/>
      <c r="I579" s="403"/>
      <c r="J579" s="468"/>
    </row>
    <row r="580">
      <c r="A580" s="466"/>
      <c r="B580" s="80"/>
      <c r="C580" s="80"/>
      <c r="D580" s="402"/>
      <c r="E580" s="80"/>
      <c r="F580" s="348"/>
      <c r="G580" s="80"/>
      <c r="H580" s="467"/>
      <c r="I580" s="403"/>
      <c r="J580" s="468"/>
    </row>
    <row r="581">
      <c r="A581" s="466"/>
      <c r="B581" s="80"/>
      <c r="C581" s="80"/>
      <c r="D581" s="402"/>
      <c r="E581" s="80"/>
      <c r="F581" s="348"/>
      <c r="G581" s="80"/>
      <c r="H581" s="467"/>
      <c r="I581" s="403"/>
      <c r="J581" s="468"/>
    </row>
    <row r="582">
      <c r="A582" s="466"/>
      <c r="B582" s="80"/>
      <c r="C582" s="80"/>
      <c r="D582" s="402"/>
      <c r="E582" s="80"/>
      <c r="F582" s="348"/>
      <c r="G582" s="80"/>
      <c r="H582" s="467"/>
      <c r="I582" s="403"/>
      <c r="J582" s="468"/>
    </row>
    <row r="583">
      <c r="A583" s="466"/>
      <c r="B583" s="80"/>
      <c r="C583" s="80"/>
      <c r="D583" s="402"/>
      <c r="E583" s="80"/>
      <c r="F583" s="348"/>
      <c r="G583" s="80"/>
      <c r="H583" s="467"/>
      <c r="I583" s="403"/>
      <c r="J583" s="468"/>
    </row>
    <row r="584">
      <c r="A584" s="466"/>
      <c r="B584" s="80"/>
      <c r="C584" s="80"/>
      <c r="D584" s="402"/>
      <c r="E584" s="80"/>
      <c r="F584" s="348"/>
      <c r="G584" s="80"/>
      <c r="H584" s="467"/>
      <c r="I584" s="403"/>
      <c r="J584" s="468"/>
    </row>
    <row r="585">
      <c r="A585" s="466"/>
      <c r="B585" s="80"/>
      <c r="C585" s="80"/>
      <c r="D585" s="402"/>
      <c r="E585" s="80"/>
      <c r="F585" s="348"/>
      <c r="G585" s="80"/>
      <c r="H585" s="467"/>
      <c r="I585" s="403"/>
      <c r="J585" s="468"/>
    </row>
    <row r="586">
      <c r="A586" s="466"/>
      <c r="B586" s="80"/>
      <c r="C586" s="80"/>
      <c r="D586" s="402"/>
      <c r="E586" s="80"/>
      <c r="F586" s="348"/>
      <c r="G586" s="80"/>
      <c r="H586" s="467"/>
      <c r="I586" s="403"/>
      <c r="J586" s="468"/>
    </row>
    <row r="587">
      <c r="A587" s="466"/>
      <c r="B587" s="80"/>
      <c r="C587" s="80"/>
      <c r="D587" s="402"/>
      <c r="E587" s="80"/>
      <c r="F587" s="348"/>
      <c r="G587" s="80"/>
      <c r="H587" s="467"/>
      <c r="I587" s="403"/>
      <c r="J587" s="468"/>
    </row>
    <row r="588">
      <c r="A588" s="466"/>
      <c r="B588" s="80"/>
      <c r="C588" s="80"/>
      <c r="D588" s="402"/>
      <c r="E588" s="80"/>
      <c r="F588" s="348"/>
      <c r="G588" s="80"/>
      <c r="H588" s="467"/>
      <c r="I588" s="403"/>
      <c r="J588" s="468"/>
    </row>
    <row r="589">
      <c r="A589" s="466"/>
      <c r="B589" s="80"/>
      <c r="C589" s="80"/>
      <c r="D589" s="402"/>
      <c r="E589" s="80"/>
      <c r="F589" s="348"/>
      <c r="G589" s="80"/>
      <c r="H589" s="467"/>
      <c r="I589" s="403"/>
      <c r="J589" s="468"/>
    </row>
    <row r="590">
      <c r="A590" s="466"/>
      <c r="B590" s="80"/>
      <c r="C590" s="80"/>
      <c r="D590" s="402"/>
      <c r="E590" s="80"/>
      <c r="F590" s="348"/>
      <c r="G590" s="80"/>
      <c r="H590" s="467"/>
      <c r="I590" s="403"/>
      <c r="J590" s="468"/>
    </row>
    <row r="591">
      <c r="A591" s="466"/>
      <c r="B591" s="80"/>
      <c r="C591" s="80"/>
      <c r="D591" s="402"/>
      <c r="E591" s="80"/>
      <c r="F591" s="348"/>
      <c r="G591" s="80"/>
      <c r="H591" s="467"/>
      <c r="I591" s="403"/>
      <c r="J591" s="468"/>
    </row>
    <row r="592">
      <c r="A592" s="466"/>
      <c r="B592" s="80"/>
      <c r="C592" s="80"/>
      <c r="D592" s="402"/>
      <c r="E592" s="80"/>
      <c r="F592" s="348"/>
      <c r="G592" s="80"/>
      <c r="H592" s="467"/>
      <c r="I592" s="403"/>
      <c r="J592" s="468"/>
    </row>
    <row r="593">
      <c r="A593" s="466"/>
      <c r="B593" s="80"/>
      <c r="C593" s="80"/>
      <c r="D593" s="402"/>
      <c r="E593" s="80"/>
      <c r="F593" s="348"/>
      <c r="G593" s="80"/>
      <c r="H593" s="467"/>
      <c r="I593" s="403"/>
      <c r="J593" s="468"/>
    </row>
    <row r="594">
      <c r="A594" s="466"/>
      <c r="B594" s="80"/>
      <c r="C594" s="80"/>
      <c r="D594" s="402"/>
      <c r="E594" s="80"/>
      <c r="F594" s="348"/>
      <c r="G594" s="80"/>
      <c r="H594" s="467"/>
      <c r="I594" s="403"/>
      <c r="J594" s="468"/>
    </row>
    <row r="595">
      <c r="A595" s="466"/>
      <c r="B595" s="80"/>
      <c r="C595" s="80"/>
      <c r="D595" s="402"/>
      <c r="E595" s="80"/>
      <c r="F595" s="348"/>
      <c r="G595" s="80"/>
      <c r="H595" s="467"/>
      <c r="I595" s="403"/>
      <c r="J595" s="468"/>
    </row>
    <row r="596">
      <c r="A596" s="466"/>
      <c r="B596" s="80"/>
      <c r="C596" s="80"/>
      <c r="D596" s="402"/>
      <c r="E596" s="80"/>
      <c r="F596" s="348"/>
      <c r="G596" s="80"/>
      <c r="H596" s="467"/>
      <c r="I596" s="403"/>
      <c r="J596" s="468"/>
    </row>
    <row r="597">
      <c r="A597" s="466"/>
      <c r="B597" s="80"/>
      <c r="C597" s="80"/>
      <c r="D597" s="402"/>
      <c r="E597" s="80"/>
      <c r="F597" s="348"/>
      <c r="G597" s="80"/>
      <c r="H597" s="467"/>
      <c r="I597" s="403"/>
      <c r="J597" s="468"/>
    </row>
    <row r="598">
      <c r="A598" s="466"/>
      <c r="B598" s="80"/>
      <c r="C598" s="80"/>
      <c r="D598" s="402"/>
      <c r="E598" s="80"/>
      <c r="F598" s="348"/>
      <c r="G598" s="80"/>
      <c r="H598" s="467"/>
      <c r="I598" s="403"/>
      <c r="J598" s="468"/>
    </row>
    <row r="599">
      <c r="A599" s="466"/>
      <c r="B599" s="80"/>
      <c r="C599" s="80"/>
      <c r="D599" s="402"/>
      <c r="E599" s="80"/>
      <c r="F599" s="348"/>
      <c r="G599" s="80"/>
      <c r="H599" s="467"/>
      <c r="I599" s="403"/>
      <c r="J599" s="468"/>
    </row>
    <row r="600">
      <c r="A600" s="466"/>
      <c r="B600" s="80"/>
      <c r="C600" s="80"/>
      <c r="D600" s="402"/>
      <c r="E600" s="80"/>
      <c r="F600" s="348"/>
      <c r="G600" s="80"/>
      <c r="H600" s="467"/>
      <c r="I600" s="403"/>
      <c r="J600" s="468"/>
    </row>
    <row r="601">
      <c r="A601" s="466"/>
      <c r="B601" s="80"/>
      <c r="C601" s="80"/>
      <c r="D601" s="402"/>
      <c r="E601" s="80"/>
      <c r="F601" s="348"/>
      <c r="G601" s="80"/>
      <c r="H601" s="467"/>
      <c r="I601" s="403"/>
      <c r="J601" s="468"/>
    </row>
    <row r="602">
      <c r="A602" s="466"/>
      <c r="B602" s="80"/>
      <c r="C602" s="80"/>
      <c r="D602" s="402"/>
      <c r="E602" s="80"/>
      <c r="F602" s="348"/>
      <c r="G602" s="80"/>
      <c r="H602" s="467"/>
      <c r="I602" s="403"/>
      <c r="J602" s="468"/>
    </row>
    <row r="603">
      <c r="A603" s="466"/>
      <c r="B603" s="80"/>
      <c r="C603" s="80"/>
      <c r="D603" s="402"/>
      <c r="E603" s="80"/>
      <c r="F603" s="348"/>
      <c r="G603" s="80"/>
      <c r="H603" s="467"/>
      <c r="I603" s="403"/>
      <c r="J603" s="468"/>
    </row>
    <row r="604">
      <c r="A604" s="466"/>
      <c r="B604" s="80"/>
      <c r="C604" s="80"/>
      <c r="D604" s="402"/>
      <c r="E604" s="80"/>
      <c r="F604" s="348"/>
      <c r="G604" s="80"/>
      <c r="H604" s="467"/>
      <c r="I604" s="403"/>
      <c r="J604" s="468"/>
    </row>
    <row r="605">
      <c r="A605" s="466"/>
      <c r="B605" s="80"/>
      <c r="C605" s="80"/>
      <c r="D605" s="402"/>
      <c r="E605" s="80"/>
      <c r="F605" s="348"/>
      <c r="G605" s="80"/>
      <c r="H605" s="467"/>
      <c r="I605" s="403"/>
      <c r="J605" s="468"/>
    </row>
    <row r="606">
      <c r="A606" s="466"/>
      <c r="B606" s="80"/>
      <c r="C606" s="80"/>
      <c r="D606" s="402"/>
      <c r="E606" s="80"/>
      <c r="F606" s="348"/>
      <c r="G606" s="80"/>
      <c r="H606" s="467"/>
      <c r="I606" s="403"/>
      <c r="J606" s="468"/>
    </row>
    <row r="607">
      <c r="A607" s="466"/>
      <c r="B607" s="80"/>
      <c r="C607" s="80"/>
      <c r="D607" s="402"/>
      <c r="E607" s="80"/>
      <c r="F607" s="348"/>
      <c r="G607" s="80"/>
      <c r="H607" s="467"/>
      <c r="I607" s="403"/>
      <c r="J607" s="468"/>
    </row>
    <row r="608">
      <c r="A608" s="466"/>
      <c r="B608" s="80"/>
      <c r="C608" s="80"/>
      <c r="D608" s="402"/>
      <c r="E608" s="80"/>
      <c r="F608" s="348"/>
      <c r="G608" s="80"/>
      <c r="H608" s="467"/>
      <c r="I608" s="403"/>
      <c r="J608" s="468"/>
    </row>
    <row r="609">
      <c r="A609" s="466"/>
      <c r="B609" s="80"/>
      <c r="C609" s="80"/>
      <c r="D609" s="402"/>
      <c r="E609" s="80"/>
      <c r="F609" s="348"/>
      <c r="G609" s="80"/>
      <c r="H609" s="467"/>
      <c r="I609" s="403"/>
      <c r="J609" s="468"/>
    </row>
    <row r="610">
      <c r="A610" s="466"/>
      <c r="B610" s="80"/>
      <c r="C610" s="80"/>
      <c r="D610" s="402"/>
      <c r="E610" s="80"/>
      <c r="F610" s="348"/>
      <c r="G610" s="80"/>
      <c r="H610" s="467"/>
      <c r="I610" s="403"/>
      <c r="J610" s="468"/>
    </row>
    <row r="611">
      <c r="A611" s="466"/>
      <c r="B611" s="80"/>
      <c r="C611" s="80"/>
      <c r="D611" s="402"/>
      <c r="E611" s="80"/>
      <c r="F611" s="348"/>
      <c r="G611" s="80"/>
      <c r="H611" s="467"/>
      <c r="I611" s="403"/>
      <c r="J611" s="468"/>
    </row>
    <row r="612">
      <c r="A612" s="466"/>
      <c r="B612" s="80"/>
      <c r="C612" s="80"/>
      <c r="D612" s="402"/>
      <c r="E612" s="80"/>
      <c r="F612" s="348"/>
      <c r="G612" s="80"/>
      <c r="H612" s="467"/>
      <c r="I612" s="403"/>
      <c r="J612" s="468"/>
    </row>
    <row r="613">
      <c r="A613" s="466"/>
      <c r="B613" s="80"/>
      <c r="C613" s="80"/>
      <c r="D613" s="402"/>
      <c r="E613" s="80"/>
      <c r="F613" s="348"/>
      <c r="G613" s="80"/>
      <c r="H613" s="467"/>
      <c r="I613" s="403"/>
      <c r="J613" s="468"/>
    </row>
    <row r="614">
      <c r="A614" s="466"/>
      <c r="B614" s="80"/>
      <c r="C614" s="80"/>
      <c r="D614" s="402"/>
      <c r="E614" s="80"/>
      <c r="F614" s="348"/>
      <c r="G614" s="80"/>
      <c r="H614" s="467"/>
      <c r="I614" s="403"/>
      <c r="J614" s="468"/>
    </row>
    <row r="615">
      <c r="A615" s="466"/>
      <c r="B615" s="80"/>
      <c r="C615" s="80"/>
      <c r="D615" s="402"/>
      <c r="E615" s="80"/>
      <c r="F615" s="348"/>
      <c r="G615" s="80"/>
      <c r="H615" s="467"/>
      <c r="I615" s="403"/>
      <c r="J615" s="468"/>
    </row>
    <row r="616">
      <c r="A616" s="466"/>
      <c r="B616" s="80"/>
      <c r="C616" s="80"/>
      <c r="D616" s="402"/>
      <c r="E616" s="80"/>
      <c r="F616" s="348"/>
      <c r="G616" s="80"/>
      <c r="H616" s="467"/>
      <c r="I616" s="403"/>
      <c r="J616" s="468"/>
    </row>
    <row r="617">
      <c r="A617" s="466"/>
      <c r="B617" s="80"/>
      <c r="C617" s="80"/>
      <c r="D617" s="402"/>
      <c r="E617" s="80"/>
      <c r="F617" s="348"/>
      <c r="G617" s="80"/>
      <c r="H617" s="467"/>
      <c r="I617" s="403"/>
      <c r="J617" s="468"/>
    </row>
    <row r="618">
      <c r="A618" s="466"/>
      <c r="B618" s="80"/>
      <c r="C618" s="80"/>
      <c r="D618" s="402"/>
      <c r="E618" s="80"/>
      <c r="F618" s="348"/>
      <c r="G618" s="80"/>
      <c r="H618" s="467"/>
      <c r="I618" s="403"/>
      <c r="J618" s="468"/>
    </row>
    <row r="619">
      <c r="A619" s="466"/>
      <c r="B619" s="80"/>
      <c r="C619" s="80"/>
      <c r="D619" s="402"/>
      <c r="E619" s="80"/>
      <c r="F619" s="348"/>
      <c r="G619" s="80"/>
      <c r="H619" s="467"/>
      <c r="I619" s="403"/>
      <c r="J619" s="468"/>
    </row>
    <row r="620">
      <c r="A620" s="466"/>
      <c r="B620" s="80"/>
      <c r="C620" s="80"/>
      <c r="D620" s="402"/>
      <c r="E620" s="80"/>
      <c r="F620" s="348"/>
      <c r="G620" s="80"/>
      <c r="H620" s="467"/>
      <c r="I620" s="403"/>
      <c r="J620" s="468"/>
    </row>
    <row r="621">
      <c r="A621" s="466"/>
      <c r="B621" s="80"/>
      <c r="C621" s="80"/>
      <c r="D621" s="402"/>
      <c r="E621" s="80"/>
      <c r="F621" s="348"/>
      <c r="G621" s="80"/>
      <c r="H621" s="467"/>
      <c r="I621" s="403"/>
      <c r="J621" s="468"/>
    </row>
    <row r="622">
      <c r="A622" s="466"/>
      <c r="B622" s="80"/>
      <c r="C622" s="80"/>
      <c r="D622" s="402"/>
      <c r="E622" s="80"/>
      <c r="F622" s="348"/>
      <c r="G622" s="80"/>
      <c r="H622" s="467"/>
      <c r="I622" s="403"/>
      <c r="J622" s="468"/>
    </row>
    <row r="623">
      <c r="A623" s="466"/>
      <c r="B623" s="80"/>
      <c r="C623" s="80"/>
      <c r="D623" s="402"/>
      <c r="E623" s="80"/>
      <c r="F623" s="348"/>
      <c r="G623" s="80"/>
      <c r="H623" s="467"/>
      <c r="I623" s="403"/>
      <c r="J623" s="468"/>
    </row>
    <row r="624">
      <c r="A624" s="466"/>
      <c r="B624" s="80"/>
      <c r="C624" s="80"/>
      <c r="D624" s="402"/>
      <c r="E624" s="80"/>
      <c r="F624" s="348"/>
      <c r="G624" s="80"/>
      <c r="H624" s="467"/>
      <c r="I624" s="403"/>
      <c r="J624" s="468"/>
    </row>
    <row r="625">
      <c r="A625" s="466"/>
      <c r="B625" s="80"/>
      <c r="C625" s="80"/>
      <c r="D625" s="402"/>
      <c r="E625" s="80"/>
      <c r="F625" s="348"/>
      <c r="G625" s="80"/>
      <c r="H625" s="467"/>
      <c r="I625" s="403"/>
      <c r="J625" s="468"/>
    </row>
    <row r="626">
      <c r="A626" s="466"/>
      <c r="B626" s="80"/>
      <c r="C626" s="80"/>
      <c r="D626" s="402"/>
      <c r="E626" s="80"/>
      <c r="F626" s="348"/>
      <c r="G626" s="80"/>
      <c r="H626" s="467"/>
      <c r="I626" s="403"/>
      <c r="J626" s="468"/>
    </row>
    <row r="627">
      <c r="A627" s="466"/>
      <c r="B627" s="80"/>
      <c r="C627" s="80"/>
      <c r="D627" s="402"/>
      <c r="E627" s="80"/>
      <c r="F627" s="348"/>
      <c r="G627" s="80"/>
      <c r="H627" s="467"/>
      <c r="I627" s="403"/>
      <c r="J627" s="468"/>
    </row>
    <row r="628">
      <c r="A628" s="466"/>
      <c r="B628" s="80"/>
      <c r="C628" s="80"/>
      <c r="D628" s="402"/>
      <c r="E628" s="80"/>
      <c r="F628" s="348"/>
      <c r="G628" s="80"/>
      <c r="H628" s="467"/>
      <c r="I628" s="403"/>
      <c r="J628" s="468"/>
    </row>
    <row r="629">
      <c r="A629" s="466"/>
      <c r="B629" s="80"/>
      <c r="C629" s="80"/>
      <c r="D629" s="402"/>
      <c r="E629" s="80"/>
      <c r="F629" s="348"/>
      <c r="G629" s="80"/>
      <c r="H629" s="467"/>
      <c r="I629" s="403"/>
      <c r="J629" s="468"/>
    </row>
    <row r="630">
      <c r="A630" s="466"/>
      <c r="B630" s="80"/>
      <c r="C630" s="80"/>
      <c r="D630" s="402"/>
      <c r="E630" s="80"/>
      <c r="F630" s="348"/>
      <c r="G630" s="80"/>
      <c r="H630" s="467"/>
      <c r="I630" s="403"/>
      <c r="J630" s="468"/>
    </row>
    <row r="631">
      <c r="A631" s="466"/>
      <c r="B631" s="80"/>
      <c r="C631" s="80"/>
      <c r="D631" s="402"/>
      <c r="E631" s="80"/>
      <c r="F631" s="348"/>
      <c r="G631" s="80"/>
      <c r="H631" s="467"/>
      <c r="I631" s="403"/>
      <c r="J631" s="468"/>
    </row>
    <row r="632">
      <c r="A632" s="466"/>
      <c r="B632" s="80"/>
      <c r="C632" s="80"/>
      <c r="D632" s="402"/>
      <c r="E632" s="80"/>
      <c r="F632" s="348"/>
      <c r="G632" s="80"/>
      <c r="H632" s="467"/>
      <c r="I632" s="403"/>
      <c r="J632" s="468"/>
    </row>
    <row r="633">
      <c r="A633" s="466"/>
      <c r="B633" s="80"/>
      <c r="C633" s="80"/>
      <c r="D633" s="402"/>
      <c r="E633" s="80"/>
      <c r="F633" s="348"/>
      <c r="G633" s="80"/>
      <c r="H633" s="467"/>
      <c r="I633" s="403"/>
      <c r="J633" s="468"/>
    </row>
    <row r="634">
      <c r="A634" s="466"/>
      <c r="B634" s="80"/>
      <c r="C634" s="80"/>
      <c r="D634" s="402"/>
      <c r="E634" s="80"/>
      <c r="F634" s="348"/>
      <c r="G634" s="80"/>
      <c r="H634" s="467"/>
      <c r="I634" s="403"/>
      <c r="J634" s="468"/>
    </row>
    <row r="635">
      <c r="A635" s="466"/>
      <c r="B635" s="80"/>
      <c r="C635" s="80"/>
      <c r="D635" s="402"/>
      <c r="E635" s="80"/>
      <c r="F635" s="348"/>
      <c r="G635" s="80"/>
      <c r="H635" s="467"/>
      <c r="I635" s="403"/>
      <c r="J635" s="468"/>
    </row>
    <row r="636">
      <c r="A636" s="466"/>
      <c r="B636" s="80"/>
      <c r="C636" s="80"/>
      <c r="D636" s="402"/>
      <c r="E636" s="80"/>
      <c r="F636" s="348"/>
      <c r="G636" s="80"/>
      <c r="H636" s="467"/>
      <c r="I636" s="403"/>
      <c r="J636" s="468"/>
    </row>
    <row r="637">
      <c r="A637" s="466"/>
      <c r="B637" s="80"/>
      <c r="C637" s="80"/>
      <c r="D637" s="402"/>
      <c r="E637" s="80"/>
      <c r="F637" s="348"/>
      <c r="G637" s="80"/>
      <c r="H637" s="467"/>
      <c r="I637" s="403"/>
      <c r="J637" s="468"/>
    </row>
    <row r="638">
      <c r="A638" s="466"/>
      <c r="B638" s="80"/>
      <c r="C638" s="80"/>
      <c r="D638" s="402"/>
      <c r="E638" s="80"/>
      <c r="F638" s="348"/>
      <c r="G638" s="80"/>
      <c r="H638" s="467"/>
      <c r="I638" s="403"/>
      <c r="J638" s="468"/>
    </row>
    <row r="639">
      <c r="A639" s="466"/>
      <c r="B639" s="80"/>
      <c r="C639" s="80"/>
      <c r="D639" s="402"/>
      <c r="E639" s="80"/>
      <c r="F639" s="348"/>
      <c r="G639" s="80"/>
      <c r="H639" s="467"/>
      <c r="I639" s="403"/>
      <c r="J639" s="468"/>
    </row>
    <row r="640">
      <c r="A640" s="466"/>
      <c r="B640" s="80"/>
      <c r="C640" s="80"/>
      <c r="D640" s="402"/>
      <c r="E640" s="80"/>
      <c r="F640" s="348"/>
      <c r="G640" s="80"/>
      <c r="H640" s="467"/>
      <c r="I640" s="403"/>
      <c r="J640" s="468"/>
    </row>
    <row r="641">
      <c r="A641" s="466"/>
      <c r="B641" s="80"/>
      <c r="C641" s="80"/>
      <c r="D641" s="402"/>
      <c r="E641" s="80"/>
      <c r="F641" s="348"/>
      <c r="G641" s="80"/>
      <c r="H641" s="467"/>
      <c r="I641" s="403"/>
      <c r="J641" s="468"/>
    </row>
    <row r="642">
      <c r="A642" s="466"/>
      <c r="B642" s="80"/>
      <c r="C642" s="80"/>
      <c r="D642" s="402"/>
      <c r="E642" s="80"/>
      <c r="F642" s="348"/>
      <c r="G642" s="80"/>
      <c r="H642" s="467"/>
      <c r="I642" s="403"/>
      <c r="J642" s="468"/>
    </row>
    <row r="643">
      <c r="A643" s="466"/>
      <c r="B643" s="80"/>
      <c r="C643" s="80"/>
      <c r="D643" s="402"/>
      <c r="E643" s="80"/>
      <c r="F643" s="348"/>
      <c r="G643" s="80"/>
      <c r="H643" s="467"/>
      <c r="I643" s="403"/>
      <c r="J643" s="468"/>
    </row>
    <row r="644">
      <c r="A644" s="466"/>
      <c r="B644" s="80"/>
      <c r="C644" s="80"/>
      <c r="D644" s="402"/>
      <c r="E644" s="80"/>
      <c r="F644" s="348"/>
      <c r="G644" s="80"/>
      <c r="H644" s="467"/>
      <c r="I644" s="403"/>
      <c r="J644" s="468"/>
    </row>
    <row r="645">
      <c r="A645" s="466"/>
      <c r="B645" s="80"/>
      <c r="C645" s="80"/>
      <c r="D645" s="402"/>
      <c r="E645" s="80"/>
      <c r="F645" s="348"/>
      <c r="G645" s="80"/>
      <c r="H645" s="467"/>
      <c r="I645" s="403"/>
      <c r="J645" s="468"/>
    </row>
    <row r="646">
      <c r="A646" s="466"/>
      <c r="B646" s="80"/>
      <c r="C646" s="80"/>
      <c r="D646" s="402"/>
      <c r="E646" s="80"/>
      <c r="F646" s="348"/>
      <c r="G646" s="80"/>
      <c r="H646" s="467"/>
      <c r="I646" s="403"/>
      <c r="J646" s="468"/>
    </row>
    <row r="647">
      <c r="A647" s="466"/>
      <c r="B647" s="80"/>
      <c r="C647" s="80"/>
      <c r="D647" s="402"/>
      <c r="E647" s="80"/>
      <c r="F647" s="348"/>
      <c r="G647" s="80"/>
      <c r="H647" s="467"/>
      <c r="I647" s="403"/>
      <c r="J647" s="468"/>
    </row>
    <row r="648">
      <c r="A648" s="466"/>
      <c r="B648" s="80"/>
      <c r="C648" s="80"/>
      <c r="D648" s="402"/>
      <c r="E648" s="80"/>
      <c r="F648" s="348"/>
      <c r="G648" s="80"/>
      <c r="H648" s="467"/>
      <c r="I648" s="403"/>
      <c r="J648" s="468"/>
    </row>
    <row r="649">
      <c r="A649" s="466"/>
      <c r="B649" s="80"/>
      <c r="C649" s="80"/>
      <c r="D649" s="402"/>
      <c r="E649" s="80"/>
      <c r="F649" s="348"/>
      <c r="G649" s="80"/>
      <c r="H649" s="467"/>
      <c r="I649" s="403"/>
      <c r="J649" s="468"/>
    </row>
    <row r="650">
      <c r="A650" s="466"/>
      <c r="B650" s="80"/>
      <c r="C650" s="80"/>
      <c r="D650" s="402"/>
      <c r="E650" s="80"/>
      <c r="F650" s="348"/>
      <c r="G650" s="80"/>
      <c r="H650" s="467"/>
      <c r="I650" s="403"/>
      <c r="J650" s="468"/>
    </row>
    <row r="651">
      <c r="A651" s="466"/>
      <c r="B651" s="80"/>
      <c r="C651" s="80"/>
      <c r="D651" s="402"/>
      <c r="E651" s="80"/>
      <c r="F651" s="348"/>
      <c r="G651" s="80"/>
      <c r="H651" s="467"/>
      <c r="I651" s="403"/>
      <c r="J651" s="468"/>
    </row>
    <row r="652">
      <c r="A652" s="466"/>
      <c r="B652" s="80"/>
      <c r="C652" s="80"/>
      <c r="D652" s="402"/>
      <c r="E652" s="80"/>
      <c r="F652" s="348"/>
      <c r="G652" s="80"/>
      <c r="H652" s="467"/>
      <c r="I652" s="403"/>
      <c r="J652" s="468"/>
    </row>
    <row r="653">
      <c r="A653" s="466"/>
      <c r="B653" s="80"/>
      <c r="C653" s="80"/>
      <c r="D653" s="402"/>
      <c r="E653" s="80"/>
      <c r="F653" s="348"/>
      <c r="G653" s="80"/>
      <c r="H653" s="467"/>
      <c r="I653" s="403"/>
      <c r="J653" s="468"/>
    </row>
    <row r="654">
      <c r="A654" s="466"/>
      <c r="B654" s="80"/>
      <c r="C654" s="80"/>
      <c r="D654" s="402"/>
      <c r="E654" s="80"/>
      <c r="F654" s="348"/>
      <c r="G654" s="80"/>
      <c r="H654" s="467"/>
      <c r="I654" s="403"/>
      <c r="J654" s="468"/>
    </row>
    <row r="655">
      <c r="A655" s="466"/>
      <c r="B655" s="80"/>
      <c r="C655" s="80"/>
      <c r="D655" s="402"/>
      <c r="E655" s="80"/>
      <c r="F655" s="348"/>
      <c r="G655" s="80"/>
      <c r="H655" s="467"/>
      <c r="I655" s="403"/>
      <c r="J655" s="468"/>
    </row>
    <row r="656">
      <c r="A656" s="466"/>
      <c r="B656" s="80"/>
      <c r="C656" s="80"/>
      <c r="D656" s="402"/>
      <c r="E656" s="80"/>
      <c r="F656" s="348"/>
      <c r="G656" s="80"/>
      <c r="H656" s="467"/>
      <c r="I656" s="403"/>
      <c r="J656" s="468"/>
    </row>
    <row r="657">
      <c r="A657" s="466"/>
      <c r="B657" s="80"/>
      <c r="C657" s="80"/>
      <c r="D657" s="402"/>
      <c r="E657" s="80"/>
      <c r="F657" s="348"/>
      <c r="G657" s="80"/>
      <c r="H657" s="467"/>
      <c r="I657" s="403"/>
      <c r="J657" s="468"/>
    </row>
    <row r="658">
      <c r="A658" s="466"/>
      <c r="B658" s="80"/>
      <c r="C658" s="80"/>
      <c r="D658" s="402"/>
      <c r="E658" s="80"/>
      <c r="F658" s="348"/>
      <c r="G658" s="80"/>
      <c r="H658" s="467"/>
      <c r="I658" s="403"/>
      <c r="J658" s="468"/>
    </row>
    <row r="659">
      <c r="A659" s="466"/>
      <c r="B659" s="80"/>
      <c r="C659" s="80"/>
      <c r="D659" s="402"/>
      <c r="E659" s="80"/>
      <c r="F659" s="348"/>
      <c r="G659" s="80"/>
      <c r="H659" s="467"/>
      <c r="I659" s="403"/>
      <c r="J659" s="468"/>
    </row>
    <row r="660">
      <c r="A660" s="466"/>
      <c r="B660" s="80"/>
      <c r="C660" s="80"/>
      <c r="D660" s="402"/>
      <c r="E660" s="80"/>
      <c r="F660" s="348"/>
      <c r="G660" s="80"/>
      <c r="H660" s="467"/>
      <c r="I660" s="403"/>
      <c r="J660" s="468"/>
    </row>
    <row r="661">
      <c r="A661" s="466"/>
      <c r="B661" s="80"/>
      <c r="C661" s="80"/>
      <c r="D661" s="402"/>
      <c r="E661" s="80"/>
      <c r="F661" s="348"/>
      <c r="G661" s="80"/>
      <c r="H661" s="467"/>
      <c r="I661" s="403"/>
      <c r="J661" s="468"/>
    </row>
    <row r="662">
      <c r="A662" s="466"/>
      <c r="B662" s="80"/>
      <c r="C662" s="80"/>
      <c r="D662" s="402"/>
      <c r="E662" s="80"/>
      <c r="F662" s="348"/>
      <c r="G662" s="80"/>
      <c r="H662" s="467"/>
      <c r="I662" s="403"/>
      <c r="J662" s="468"/>
    </row>
    <row r="663">
      <c r="A663" s="466"/>
      <c r="B663" s="80"/>
      <c r="C663" s="80"/>
      <c r="D663" s="402"/>
      <c r="E663" s="80"/>
      <c r="F663" s="348"/>
      <c r="G663" s="80"/>
      <c r="H663" s="467"/>
      <c r="I663" s="403"/>
      <c r="J663" s="468"/>
    </row>
    <row r="664">
      <c r="A664" s="466"/>
      <c r="B664" s="80"/>
      <c r="C664" s="80"/>
      <c r="D664" s="402"/>
      <c r="E664" s="80"/>
      <c r="F664" s="348"/>
      <c r="G664" s="80"/>
      <c r="H664" s="467"/>
      <c r="I664" s="403"/>
      <c r="J664" s="468"/>
    </row>
    <row r="665">
      <c r="A665" s="466"/>
      <c r="B665" s="80"/>
      <c r="C665" s="80"/>
      <c r="D665" s="402"/>
      <c r="E665" s="80"/>
      <c r="F665" s="348"/>
      <c r="G665" s="80"/>
      <c r="H665" s="467"/>
      <c r="I665" s="403"/>
      <c r="J665" s="468"/>
    </row>
    <row r="666">
      <c r="A666" s="466"/>
      <c r="B666" s="80"/>
      <c r="C666" s="80"/>
      <c r="D666" s="402"/>
      <c r="E666" s="80"/>
      <c r="F666" s="348"/>
      <c r="G666" s="80"/>
      <c r="H666" s="467"/>
      <c r="I666" s="403"/>
      <c r="J666" s="468"/>
    </row>
    <row r="667">
      <c r="A667" s="466"/>
      <c r="B667" s="80"/>
      <c r="C667" s="80"/>
      <c r="D667" s="402"/>
      <c r="E667" s="80"/>
      <c r="F667" s="348"/>
      <c r="G667" s="80"/>
      <c r="H667" s="467"/>
      <c r="I667" s="403"/>
      <c r="J667" s="468"/>
    </row>
    <row r="668">
      <c r="A668" s="466"/>
      <c r="B668" s="80"/>
      <c r="C668" s="80"/>
      <c r="D668" s="402"/>
      <c r="E668" s="80"/>
      <c r="F668" s="348"/>
      <c r="G668" s="80"/>
      <c r="H668" s="467"/>
      <c r="I668" s="403"/>
      <c r="J668" s="468"/>
    </row>
    <row r="669">
      <c r="A669" s="466"/>
      <c r="B669" s="80"/>
      <c r="C669" s="80"/>
      <c r="D669" s="402"/>
      <c r="E669" s="80"/>
      <c r="F669" s="348"/>
      <c r="G669" s="80"/>
      <c r="H669" s="467"/>
      <c r="I669" s="403"/>
      <c r="J669" s="468"/>
    </row>
    <row r="670">
      <c r="A670" s="466"/>
      <c r="B670" s="80"/>
      <c r="C670" s="80"/>
      <c r="D670" s="402"/>
      <c r="E670" s="80"/>
      <c r="F670" s="348"/>
      <c r="G670" s="80"/>
      <c r="H670" s="467"/>
      <c r="I670" s="403"/>
      <c r="J670" s="468"/>
    </row>
    <row r="671">
      <c r="A671" s="466"/>
      <c r="B671" s="80"/>
      <c r="C671" s="80"/>
      <c r="D671" s="402"/>
      <c r="E671" s="80"/>
      <c r="F671" s="348"/>
      <c r="G671" s="80"/>
      <c r="H671" s="467"/>
      <c r="I671" s="403"/>
      <c r="J671" s="468"/>
    </row>
    <row r="672">
      <c r="A672" s="466"/>
      <c r="B672" s="80"/>
      <c r="C672" s="80"/>
      <c r="D672" s="402"/>
      <c r="E672" s="80"/>
      <c r="F672" s="348"/>
      <c r="G672" s="80"/>
      <c r="H672" s="467"/>
      <c r="I672" s="403"/>
      <c r="J672" s="468"/>
    </row>
    <row r="673">
      <c r="A673" s="466"/>
      <c r="B673" s="80"/>
      <c r="C673" s="80"/>
      <c r="D673" s="402"/>
      <c r="E673" s="80"/>
      <c r="F673" s="348"/>
      <c r="G673" s="80"/>
      <c r="H673" s="467"/>
      <c r="I673" s="403"/>
      <c r="J673" s="468"/>
    </row>
    <row r="674">
      <c r="A674" s="466"/>
      <c r="B674" s="80"/>
      <c r="C674" s="80"/>
      <c r="D674" s="402"/>
      <c r="E674" s="80"/>
      <c r="F674" s="348"/>
      <c r="G674" s="80"/>
      <c r="H674" s="467"/>
      <c r="I674" s="403"/>
      <c r="J674" s="468"/>
    </row>
    <row r="675">
      <c r="A675" s="466"/>
      <c r="B675" s="80"/>
      <c r="C675" s="80"/>
      <c r="D675" s="402"/>
      <c r="E675" s="80"/>
      <c r="F675" s="348"/>
      <c r="G675" s="80"/>
      <c r="H675" s="467"/>
      <c r="I675" s="403"/>
      <c r="J675" s="468"/>
    </row>
    <row r="676">
      <c r="A676" s="466"/>
      <c r="B676" s="80"/>
      <c r="C676" s="80"/>
      <c r="D676" s="402"/>
      <c r="E676" s="80"/>
      <c r="F676" s="348"/>
      <c r="G676" s="80"/>
      <c r="H676" s="467"/>
      <c r="I676" s="403"/>
      <c r="J676" s="468"/>
    </row>
    <row r="677">
      <c r="A677" s="466"/>
      <c r="B677" s="80"/>
      <c r="C677" s="80"/>
      <c r="D677" s="402"/>
      <c r="E677" s="80"/>
      <c r="F677" s="348"/>
      <c r="G677" s="80"/>
      <c r="H677" s="467"/>
      <c r="I677" s="403"/>
      <c r="J677" s="468"/>
    </row>
    <row r="678">
      <c r="A678" s="466"/>
      <c r="B678" s="80"/>
      <c r="C678" s="80"/>
      <c r="D678" s="402"/>
      <c r="E678" s="80"/>
      <c r="F678" s="348"/>
      <c r="G678" s="80"/>
      <c r="H678" s="467"/>
      <c r="I678" s="403"/>
      <c r="J678" s="468"/>
    </row>
    <row r="679">
      <c r="A679" s="466"/>
      <c r="B679" s="80"/>
      <c r="C679" s="80"/>
      <c r="D679" s="402"/>
      <c r="E679" s="80"/>
      <c r="F679" s="348"/>
      <c r="G679" s="80"/>
      <c r="H679" s="467"/>
      <c r="I679" s="403"/>
      <c r="J679" s="468"/>
    </row>
    <row r="680">
      <c r="A680" s="466"/>
      <c r="B680" s="80"/>
      <c r="C680" s="80"/>
      <c r="D680" s="402"/>
      <c r="E680" s="80"/>
      <c r="F680" s="348"/>
      <c r="G680" s="80"/>
      <c r="H680" s="467"/>
      <c r="I680" s="403"/>
      <c r="J680" s="468"/>
    </row>
    <row r="681">
      <c r="A681" s="466"/>
      <c r="B681" s="80"/>
      <c r="C681" s="80"/>
      <c r="D681" s="402"/>
      <c r="E681" s="80"/>
      <c r="F681" s="348"/>
      <c r="G681" s="80"/>
      <c r="H681" s="467"/>
      <c r="I681" s="403"/>
      <c r="J681" s="468"/>
    </row>
    <row r="682">
      <c r="A682" s="466"/>
      <c r="B682" s="80"/>
      <c r="C682" s="80"/>
      <c r="D682" s="402"/>
      <c r="E682" s="80"/>
      <c r="F682" s="348"/>
      <c r="G682" s="80"/>
      <c r="H682" s="467"/>
      <c r="I682" s="403"/>
      <c r="J682" s="468"/>
    </row>
    <row r="683">
      <c r="A683" s="466"/>
      <c r="B683" s="80"/>
      <c r="C683" s="80"/>
      <c r="D683" s="402"/>
      <c r="E683" s="80"/>
      <c r="F683" s="348"/>
      <c r="G683" s="80"/>
      <c r="H683" s="467"/>
      <c r="I683" s="403"/>
      <c r="J683" s="468"/>
    </row>
    <row r="684">
      <c r="A684" s="466"/>
      <c r="B684" s="80"/>
      <c r="C684" s="80"/>
      <c r="D684" s="402"/>
      <c r="E684" s="80"/>
      <c r="F684" s="348"/>
      <c r="G684" s="80"/>
      <c r="H684" s="467"/>
      <c r="I684" s="403"/>
      <c r="J684" s="468"/>
    </row>
    <row r="685">
      <c r="A685" s="466"/>
      <c r="B685" s="80"/>
      <c r="C685" s="80"/>
      <c r="D685" s="402"/>
      <c r="E685" s="80"/>
      <c r="F685" s="348"/>
      <c r="G685" s="80"/>
      <c r="H685" s="467"/>
      <c r="I685" s="403"/>
      <c r="J685" s="468"/>
    </row>
    <row r="686">
      <c r="A686" s="466"/>
      <c r="B686" s="80"/>
      <c r="C686" s="80"/>
      <c r="D686" s="402"/>
      <c r="E686" s="80"/>
      <c r="F686" s="348"/>
      <c r="G686" s="80"/>
      <c r="H686" s="467"/>
      <c r="I686" s="403"/>
      <c r="J686" s="468"/>
    </row>
    <row r="687">
      <c r="A687" s="466"/>
      <c r="B687" s="80"/>
      <c r="C687" s="80"/>
      <c r="D687" s="402"/>
      <c r="E687" s="80"/>
      <c r="F687" s="348"/>
      <c r="G687" s="80"/>
      <c r="H687" s="467"/>
      <c r="I687" s="403"/>
      <c r="J687" s="468"/>
    </row>
    <row r="688">
      <c r="A688" s="466"/>
      <c r="B688" s="80"/>
      <c r="C688" s="80"/>
      <c r="D688" s="402"/>
      <c r="E688" s="80"/>
      <c r="F688" s="348"/>
      <c r="G688" s="80"/>
      <c r="H688" s="467"/>
      <c r="I688" s="403"/>
      <c r="J688" s="468"/>
    </row>
    <row r="689">
      <c r="A689" s="466"/>
      <c r="B689" s="80"/>
      <c r="C689" s="80"/>
      <c r="D689" s="402"/>
      <c r="E689" s="80"/>
      <c r="F689" s="348"/>
      <c r="G689" s="80"/>
      <c r="H689" s="467"/>
      <c r="I689" s="403"/>
      <c r="J689" s="468"/>
    </row>
    <row r="690">
      <c r="A690" s="466"/>
      <c r="B690" s="80"/>
      <c r="C690" s="80"/>
      <c r="D690" s="402"/>
      <c r="E690" s="80"/>
      <c r="F690" s="348"/>
      <c r="G690" s="80"/>
      <c r="H690" s="467"/>
      <c r="I690" s="403"/>
      <c r="J690" s="468"/>
    </row>
    <row r="691">
      <c r="A691" s="466"/>
      <c r="B691" s="80"/>
      <c r="C691" s="80"/>
      <c r="D691" s="402"/>
      <c r="E691" s="80"/>
      <c r="F691" s="348"/>
      <c r="G691" s="80"/>
      <c r="H691" s="467"/>
      <c r="I691" s="403"/>
      <c r="J691" s="468"/>
    </row>
    <row r="692">
      <c r="A692" s="466"/>
      <c r="B692" s="80"/>
      <c r="C692" s="80"/>
      <c r="D692" s="402"/>
      <c r="E692" s="80"/>
      <c r="F692" s="348"/>
      <c r="G692" s="80"/>
      <c r="H692" s="467"/>
      <c r="I692" s="403"/>
      <c r="J692" s="468"/>
    </row>
    <row r="693">
      <c r="A693" s="466"/>
      <c r="B693" s="80"/>
      <c r="C693" s="80"/>
      <c r="D693" s="402"/>
      <c r="E693" s="80"/>
      <c r="F693" s="348"/>
      <c r="G693" s="80"/>
      <c r="H693" s="467"/>
      <c r="I693" s="403"/>
      <c r="J693" s="468"/>
    </row>
    <row r="694">
      <c r="A694" s="466"/>
      <c r="B694" s="80"/>
      <c r="C694" s="80"/>
      <c r="D694" s="402"/>
      <c r="E694" s="80"/>
      <c r="F694" s="348"/>
      <c r="G694" s="80"/>
      <c r="H694" s="467"/>
      <c r="I694" s="403"/>
      <c r="J694" s="468"/>
    </row>
    <row r="695">
      <c r="A695" s="466"/>
      <c r="B695" s="80"/>
      <c r="C695" s="80"/>
      <c r="D695" s="402"/>
      <c r="E695" s="80"/>
      <c r="F695" s="348"/>
      <c r="G695" s="80"/>
      <c r="H695" s="467"/>
      <c r="I695" s="403"/>
      <c r="J695" s="468"/>
    </row>
    <row r="696">
      <c r="A696" s="466"/>
      <c r="B696" s="80"/>
      <c r="C696" s="80"/>
      <c r="D696" s="402"/>
      <c r="E696" s="80"/>
      <c r="F696" s="348"/>
      <c r="G696" s="80"/>
      <c r="H696" s="467"/>
      <c r="I696" s="403"/>
      <c r="J696" s="468"/>
    </row>
    <row r="697">
      <c r="A697" s="466"/>
      <c r="B697" s="80"/>
      <c r="C697" s="80"/>
      <c r="D697" s="402"/>
      <c r="E697" s="80"/>
      <c r="F697" s="348"/>
      <c r="G697" s="80"/>
      <c r="H697" s="467"/>
      <c r="I697" s="403"/>
      <c r="J697" s="468"/>
    </row>
    <row r="698">
      <c r="A698" s="466"/>
      <c r="B698" s="80"/>
      <c r="C698" s="80"/>
      <c r="D698" s="402"/>
      <c r="E698" s="80"/>
      <c r="F698" s="348"/>
      <c r="G698" s="80"/>
      <c r="H698" s="467"/>
      <c r="I698" s="403"/>
      <c r="J698" s="468"/>
    </row>
    <row r="699">
      <c r="A699" s="466"/>
      <c r="B699" s="80"/>
      <c r="C699" s="80"/>
      <c r="D699" s="402"/>
      <c r="E699" s="80"/>
      <c r="F699" s="348"/>
      <c r="G699" s="80"/>
      <c r="H699" s="467"/>
      <c r="I699" s="403"/>
      <c r="J699" s="468"/>
    </row>
    <row r="700">
      <c r="A700" s="466"/>
      <c r="B700" s="80"/>
      <c r="C700" s="80"/>
      <c r="D700" s="402"/>
      <c r="E700" s="80"/>
      <c r="F700" s="348"/>
      <c r="G700" s="80"/>
      <c r="H700" s="467"/>
      <c r="I700" s="403"/>
      <c r="J700" s="468"/>
    </row>
    <row r="701">
      <c r="A701" s="466"/>
      <c r="B701" s="80"/>
      <c r="C701" s="80"/>
      <c r="D701" s="402"/>
      <c r="E701" s="80"/>
      <c r="F701" s="348"/>
      <c r="G701" s="80"/>
      <c r="H701" s="467"/>
      <c r="I701" s="403"/>
      <c r="J701" s="468"/>
    </row>
    <row r="702">
      <c r="A702" s="466"/>
      <c r="B702" s="80"/>
      <c r="C702" s="80"/>
      <c r="D702" s="402"/>
      <c r="E702" s="80"/>
      <c r="F702" s="348"/>
      <c r="G702" s="80"/>
      <c r="H702" s="467"/>
      <c r="I702" s="403"/>
      <c r="J702" s="468"/>
    </row>
    <row r="703">
      <c r="A703" s="466"/>
      <c r="B703" s="80"/>
      <c r="C703" s="80"/>
      <c r="D703" s="402"/>
      <c r="E703" s="80"/>
      <c r="F703" s="348"/>
      <c r="G703" s="80"/>
      <c r="H703" s="467"/>
      <c r="I703" s="403"/>
      <c r="J703" s="468"/>
    </row>
    <row r="704">
      <c r="A704" s="466"/>
      <c r="B704" s="80"/>
      <c r="C704" s="80"/>
      <c r="D704" s="402"/>
      <c r="E704" s="80"/>
      <c r="F704" s="348"/>
      <c r="G704" s="80"/>
      <c r="H704" s="467"/>
      <c r="I704" s="403"/>
      <c r="J704" s="468"/>
    </row>
    <row r="705">
      <c r="A705" s="466"/>
      <c r="B705" s="80"/>
      <c r="C705" s="80"/>
      <c r="D705" s="402"/>
      <c r="E705" s="80"/>
      <c r="F705" s="348"/>
      <c r="G705" s="80"/>
      <c r="H705" s="467"/>
      <c r="I705" s="403"/>
      <c r="J705" s="468"/>
    </row>
    <row r="706">
      <c r="A706" s="466"/>
      <c r="B706" s="80"/>
      <c r="C706" s="80"/>
      <c r="D706" s="402"/>
      <c r="E706" s="80"/>
      <c r="F706" s="348"/>
      <c r="G706" s="80"/>
      <c r="H706" s="467"/>
      <c r="I706" s="403"/>
      <c r="J706" s="468"/>
    </row>
    <row r="707">
      <c r="A707" s="466"/>
      <c r="B707" s="80"/>
      <c r="C707" s="80"/>
      <c r="D707" s="402"/>
      <c r="E707" s="80"/>
      <c r="F707" s="348"/>
      <c r="G707" s="80"/>
      <c r="H707" s="467"/>
      <c r="I707" s="403"/>
      <c r="J707" s="468"/>
    </row>
  </sheetData>
  <autoFilter ref="$A$1:$J$191">
    <sortState ref="A1:J191">
      <sortCondition ref="A1:A191"/>
      <sortCondition ref="B1:B191"/>
    </sortState>
  </autoFilter>
  <conditionalFormatting sqref="A1:I19 A20:I707">
    <cfRule type="expression" dxfId="0" priority="1">
      <formula>$I$2:$I$707="Unsure"</formula>
    </cfRule>
  </conditionalFormatting>
  <conditionalFormatting sqref="A1:I19 A20:I707">
    <cfRule type="expression" dxfId="1" priority="2">
      <formula>$I$2:$I$707="Weak"</formula>
    </cfRule>
  </conditionalFormatting>
  <conditionalFormatting sqref="A1:I19 A20:I707">
    <cfRule type="expression" dxfId="2" priority="3">
      <formula>$I$2:$I$707="Strong"</formula>
    </cfRule>
  </conditionalFormatting>
  <conditionalFormatting sqref="J1:J19 J20:J521">
    <cfRule type="cellIs" dxfId="5" priority="4" operator="equal">
      <formula>"YES"</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A5A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14"/>
    <col customWidth="1" min="2" max="2" width="21.57"/>
    <col customWidth="1" min="3" max="8" width="28.86"/>
    <col customWidth="1" min="9" max="9" width="24.29"/>
  </cols>
  <sheetData>
    <row r="1" ht="27.0" customHeight="1">
      <c r="A1" s="473" t="s">
        <v>2892</v>
      </c>
      <c r="B1" s="474" t="s">
        <v>2893</v>
      </c>
      <c r="C1" s="473" t="s">
        <v>2894</v>
      </c>
      <c r="D1" s="473" t="s">
        <v>2895</v>
      </c>
      <c r="E1" s="473" t="s">
        <v>2896</v>
      </c>
      <c r="F1" s="473" t="s">
        <v>2897</v>
      </c>
      <c r="G1" s="473" t="s">
        <v>2898</v>
      </c>
      <c r="H1" s="473" t="s">
        <v>2899</v>
      </c>
      <c r="I1" s="475" t="s">
        <v>2900</v>
      </c>
    </row>
    <row r="2">
      <c r="A2" s="476"/>
      <c r="B2" s="477" t="s">
        <v>2901</v>
      </c>
      <c r="C2" s="478"/>
      <c r="D2" s="478"/>
      <c r="E2" s="478"/>
      <c r="F2" s="479" t="s">
        <v>2902</v>
      </c>
      <c r="G2" s="479" t="s">
        <v>2903</v>
      </c>
      <c r="H2" s="479"/>
      <c r="I2" s="480" t="s">
        <v>2904</v>
      </c>
    </row>
    <row r="3" ht="133.5" customHeight="1">
      <c r="A3" s="476" t="s">
        <v>2905</v>
      </c>
      <c r="B3" s="477" t="s">
        <v>2906</v>
      </c>
      <c r="C3" s="479" t="s">
        <v>2907</v>
      </c>
      <c r="D3" s="479" t="s">
        <v>2908</v>
      </c>
      <c r="E3" s="479" t="s">
        <v>2909</v>
      </c>
      <c r="F3" s="479" t="s">
        <v>2910</v>
      </c>
      <c r="G3" s="478"/>
      <c r="H3" s="479" t="s">
        <v>2911</v>
      </c>
      <c r="I3" s="480" t="s">
        <v>2912</v>
      </c>
    </row>
    <row r="4" ht="118.5" customHeight="1">
      <c r="A4" s="476" t="s">
        <v>2913</v>
      </c>
      <c r="B4" s="477" t="s">
        <v>2914</v>
      </c>
      <c r="C4" s="479" t="s">
        <v>2915</v>
      </c>
      <c r="D4" s="479" t="s">
        <v>2916</v>
      </c>
      <c r="E4" s="479" t="s">
        <v>2917</v>
      </c>
      <c r="F4" s="478"/>
      <c r="G4" s="478"/>
      <c r="H4" s="478"/>
      <c r="I4" s="480" t="s">
        <v>2918</v>
      </c>
    </row>
    <row r="5" ht="232.5" customHeight="1">
      <c r="A5" s="476" t="s">
        <v>2919</v>
      </c>
      <c r="B5" s="477" t="s">
        <v>2920</v>
      </c>
      <c r="C5" s="479" t="s">
        <v>2921</v>
      </c>
      <c r="D5" s="478"/>
      <c r="E5" s="479" t="s">
        <v>2922</v>
      </c>
      <c r="F5" s="479" t="s">
        <v>2923</v>
      </c>
      <c r="G5" s="478"/>
      <c r="H5" s="478"/>
      <c r="I5" s="480" t="s">
        <v>2924</v>
      </c>
    </row>
    <row r="6" ht="78.75" customHeight="1">
      <c r="A6" s="476" t="s">
        <v>2925</v>
      </c>
      <c r="B6" s="477" t="s">
        <v>2926</v>
      </c>
      <c r="C6" s="478"/>
      <c r="D6" s="478"/>
      <c r="E6" s="479" t="s">
        <v>2927</v>
      </c>
      <c r="F6" s="478"/>
      <c r="G6" s="478"/>
      <c r="H6" s="479" t="s">
        <v>2928</v>
      </c>
      <c r="I6" s="480" t="s">
        <v>2929</v>
      </c>
    </row>
    <row r="7">
      <c r="A7" s="476" t="s">
        <v>2930</v>
      </c>
      <c r="B7" s="477" t="s">
        <v>2931</v>
      </c>
      <c r="C7" s="478"/>
      <c r="D7" s="478"/>
      <c r="E7" s="479" t="s">
        <v>2932</v>
      </c>
      <c r="F7" s="478"/>
      <c r="G7" s="478"/>
      <c r="H7" s="478"/>
      <c r="I7" s="480" t="s">
        <v>2933</v>
      </c>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2" max="25" width="8.57"/>
    <col customWidth="1" min="26" max="26" width="0.43"/>
    <col customWidth="1" min="27" max="36" width="13.29"/>
    <col customWidth="1" min="37" max="37" width="0.43"/>
    <col customWidth="1" min="38" max="38" width="37.71"/>
    <col customWidth="1" min="39" max="39" width="37.57"/>
    <col customWidth="1" min="40" max="40" width="35.0"/>
    <col customWidth="1" min="41" max="41" width="35.14"/>
  </cols>
  <sheetData>
    <row r="1" ht="107.25" customHeight="1">
      <c r="A1" s="481"/>
      <c r="B1" s="482" t="s">
        <v>2934</v>
      </c>
      <c r="N1" s="483" t="s">
        <v>2935</v>
      </c>
      <c r="Z1" s="239"/>
      <c r="AA1" s="484"/>
      <c r="AK1" s="485"/>
      <c r="AL1" s="486"/>
      <c r="AM1" s="486"/>
      <c r="AN1" s="486" t="str">
        <f>image("https://encrypted-tbn0.gstatic.com/images?q=tbn:ANd9GcTmOW_e78F6skdt-5iVRJcoXiwSXY67Srn3iEtMJfKcX2qrR8xj")</f>
        <v/>
      </c>
      <c r="AO1" s="487" t="str">
        <f>image("https://assets.rbl.ms/12786379/980x.jpg",2)</f>
        <v/>
      </c>
    </row>
    <row r="2" ht="32.25" customHeight="1">
      <c r="A2" s="481"/>
      <c r="B2" s="488" t="s">
        <v>2936</v>
      </c>
      <c r="C2" s="489" t="s">
        <v>2937</v>
      </c>
      <c r="D2" s="489" t="s">
        <v>2938</v>
      </c>
      <c r="E2" s="489" t="s">
        <v>2939</v>
      </c>
      <c r="F2" s="489" t="s">
        <v>2940</v>
      </c>
      <c r="G2" s="489" t="s">
        <v>2941</v>
      </c>
      <c r="H2" s="489" t="s">
        <v>2942</v>
      </c>
      <c r="I2" s="489" t="s">
        <v>2943</v>
      </c>
      <c r="J2" s="489" t="s">
        <v>2944</v>
      </c>
      <c r="K2" s="489" t="s">
        <v>2945</v>
      </c>
      <c r="L2" s="489" t="s">
        <v>2946</v>
      </c>
      <c r="M2" s="489" t="s">
        <v>2947</v>
      </c>
      <c r="N2" s="225" t="s">
        <v>2948</v>
      </c>
      <c r="O2" s="225" t="s">
        <v>2949</v>
      </c>
      <c r="P2" s="225" t="s">
        <v>2950</v>
      </c>
      <c r="Q2" s="225" t="s">
        <v>2951</v>
      </c>
      <c r="R2" s="225" t="s">
        <v>2952</v>
      </c>
      <c r="S2" s="225" t="s">
        <v>2953</v>
      </c>
      <c r="T2" s="225" t="s">
        <v>2954</v>
      </c>
      <c r="U2" s="225" t="s">
        <v>2955</v>
      </c>
      <c r="V2" s="225" t="s">
        <v>2956</v>
      </c>
      <c r="W2" s="225" t="s">
        <v>2957</v>
      </c>
      <c r="X2" s="225" t="s">
        <v>2958</v>
      </c>
      <c r="Y2" s="225" t="s">
        <v>2959</v>
      </c>
      <c r="Z2" s="239"/>
      <c r="AA2" s="484" t="s">
        <v>2960</v>
      </c>
      <c r="AB2" s="484" t="s">
        <v>2961</v>
      </c>
      <c r="AC2" s="484" t="s">
        <v>2962</v>
      </c>
      <c r="AD2" s="484" t="s">
        <v>2963</v>
      </c>
      <c r="AE2" s="484" t="s">
        <v>2964</v>
      </c>
      <c r="AF2" s="484" t="s">
        <v>2965</v>
      </c>
      <c r="AG2" s="484" t="s">
        <v>2966</v>
      </c>
      <c r="AH2" s="484" t="s">
        <v>2967</v>
      </c>
      <c r="AI2" s="484" t="s">
        <v>2968</v>
      </c>
      <c r="AJ2" s="484" t="s">
        <v>2969</v>
      </c>
      <c r="AK2" s="485"/>
      <c r="AL2" s="486" t="s">
        <v>2970</v>
      </c>
      <c r="AM2" s="490" t="s">
        <v>2971</v>
      </c>
      <c r="AN2" s="491" t="s">
        <v>2972</v>
      </c>
      <c r="AO2" s="487" t="s">
        <v>2973</v>
      </c>
    </row>
    <row r="3">
      <c r="A3" s="492" t="s">
        <v>2974</v>
      </c>
      <c r="B3" s="493" t="s">
        <v>2975</v>
      </c>
      <c r="C3" s="494"/>
      <c r="D3" s="494"/>
      <c r="E3" s="494"/>
      <c r="F3" s="494"/>
      <c r="G3" s="494"/>
      <c r="H3" s="494"/>
      <c r="I3" s="494"/>
      <c r="J3" s="494"/>
      <c r="K3" s="494"/>
      <c r="L3" s="494"/>
      <c r="M3" s="494"/>
      <c r="N3" s="495" t="s">
        <v>2976</v>
      </c>
      <c r="O3" s="494"/>
      <c r="P3" s="494"/>
      <c r="Q3" s="494"/>
      <c r="R3" s="494"/>
      <c r="S3" s="494"/>
      <c r="T3" s="496" t="s">
        <v>2977</v>
      </c>
      <c r="U3" s="494"/>
      <c r="V3" s="497"/>
      <c r="W3" s="496" t="s">
        <v>2978</v>
      </c>
      <c r="X3" s="497"/>
      <c r="Y3" s="497"/>
      <c r="Z3" s="498"/>
      <c r="AA3" s="496" t="s">
        <v>2979</v>
      </c>
      <c r="AB3" s="499" t="s">
        <v>2980</v>
      </c>
      <c r="AC3" s="500"/>
      <c r="AD3" s="501" t="s">
        <v>2981</v>
      </c>
      <c r="AE3" s="494"/>
      <c r="AF3" s="494"/>
      <c r="AG3" s="494"/>
      <c r="AH3" s="494"/>
      <c r="AI3" s="494"/>
      <c r="AJ3" s="494"/>
      <c r="AK3" s="494"/>
      <c r="AL3" s="494"/>
      <c r="AM3" s="494"/>
      <c r="AN3" s="494"/>
      <c r="AO3" s="494"/>
    </row>
    <row r="4">
      <c r="A4" s="502" t="s">
        <v>2982</v>
      </c>
      <c r="B4" s="503"/>
      <c r="C4" s="503"/>
      <c r="D4" s="504" t="s">
        <v>2983</v>
      </c>
      <c r="E4" s="505"/>
      <c r="F4" s="503"/>
      <c r="G4" s="506" t="s">
        <v>2984</v>
      </c>
      <c r="H4" s="507"/>
      <c r="I4" s="507"/>
      <c r="J4" s="503"/>
      <c r="K4" s="503"/>
      <c r="L4" s="508" t="s">
        <v>2985</v>
      </c>
      <c r="M4" s="507"/>
      <c r="N4" s="507"/>
      <c r="O4" s="507"/>
      <c r="P4" s="507"/>
      <c r="Q4" s="503"/>
      <c r="R4" s="503"/>
      <c r="S4" s="503"/>
      <c r="T4" s="503"/>
      <c r="U4" s="503"/>
      <c r="V4" s="503"/>
      <c r="W4" s="503"/>
      <c r="X4" s="503"/>
      <c r="Y4" s="503"/>
      <c r="Z4" s="509"/>
      <c r="AA4" s="503"/>
      <c r="AB4" s="503"/>
      <c r="AC4" s="503"/>
      <c r="AD4" s="503"/>
      <c r="AE4" s="503"/>
      <c r="AF4" s="503"/>
      <c r="AG4" s="503"/>
      <c r="AH4" s="503"/>
      <c r="AI4" s="503"/>
      <c r="AJ4" s="503"/>
      <c r="AK4" s="503"/>
      <c r="AL4" s="503"/>
      <c r="AM4" s="510"/>
      <c r="AN4" s="510"/>
      <c r="AO4" s="510"/>
    </row>
    <row r="5">
      <c r="A5" s="511"/>
      <c r="B5" s="282"/>
      <c r="C5" s="282"/>
      <c r="D5" s="512" t="s">
        <v>2986</v>
      </c>
      <c r="G5" s="513" t="s">
        <v>2987</v>
      </c>
      <c r="L5" s="282"/>
      <c r="M5" s="514" t="s">
        <v>2988</v>
      </c>
      <c r="R5" s="282"/>
      <c r="S5" s="282"/>
      <c r="T5" s="282"/>
      <c r="U5" s="282"/>
      <c r="V5" s="282"/>
      <c r="W5" s="282"/>
      <c r="X5" s="282"/>
      <c r="Y5" s="282"/>
      <c r="Z5" s="335"/>
      <c r="AA5" s="282"/>
      <c r="AB5" s="282"/>
      <c r="AC5" s="282"/>
      <c r="AD5" s="282"/>
      <c r="AE5" s="282"/>
      <c r="AF5" s="282"/>
      <c r="AG5" s="282"/>
      <c r="AH5" s="282"/>
      <c r="AI5" s="282"/>
      <c r="AJ5" s="282"/>
      <c r="AK5" s="282"/>
      <c r="AL5" s="282"/>
      <c r="AM5" s="80"/>
      <c r="AN5" s="80"/>
      <c r="AO5" s="80"/>
    </row>
    <row r="6">
      <c r="A6" s="511"/>
      <c r="B6" s="282"/>
      <c r="C6" s="282"/>
      <c r="D6" s="282"/>
      <c r="E6" s="282"/>
      <c r="F6" s="282"/>
      <c r="G6" s="282"/>
      <c r="H6" s="515" t="s">
        <v>2989</v>
      </c>
      <c r="M6" s="282"/>
      <c r="N6" s="282"/>
      <c r="O6" s="282"/>
      <c r="P6" s="282"/>
      <c r="Q6" s="282"/>
      <c r="R6" s="282"/>
      <c r="S6" s="282"/>
      <c r="T6" s="282"/>
      <c r="U6" s="282"/>
      <c r="V6" s="282"/>
      <c r="W6" s="282"/>
      <c r="X6" s="282"/>
      <c r="Y6" s="282"/>
      <c r="Z6" s="335"/>
      <c r="AA6" s="282"/>
      <c r="AB6" s="282"/>
      <c r="AC6" s="282"/>
      <c r="AD6" s="282"/>
      <c r="AE6" s="282"/>
      <c r="AF6" s="282"/>
      <c r="AG6" s="282"/>
      <c r="AH6" s="282"/>
      <c r="AI6" s="282"/>
      <c r="AJ6" s="282"/>
      <c r="AK6" s="282"/>
      <c r="AL6" s="282"/>
      <c r="AM6" s="80"/>
      <c r="AN6" s="80"/>
      <c r="AO6" s="80"/>
    </row>
    <row r="7">
      <c r="A7" s="511"/>
      <c r="B7" s="282"/>
      <c r="C7" s="282"/>
      <c r="D7" s="282"/>
      <c r="E7" s="282"/>
      <c r="F7" s="282"/>
      <c r="G7" s="282"/>
      <c r="H7" s="282"/>
      <c r="I7" s="515" t="s">
        <v>2990</v>
      </c>
      <c r="N7" s="282"/>
      <c r="O7" s="282"/>
      <c r="P7" s="282"/>
      <c r="Q7" s="282"/>
      <c r="R7" s="282"/>
      <c r="S7" s="282"/>
      <c r="T7" s="282"/>
      <c r="U7" s="282"/>
      <c r="V7" s="282"/>
      <c r="W7" s="282"/>
      <c r="X7" s="282"/>
      <c r="Y7" s="282"/>
      <c r="Z7" s="335"/>
      <c r="AA7" s="282"/>
      <c r="AB7" s="282"/>
      <c r="AC7" s="282"/>
      <c r="AD7" s="282"/>
      <c r="AE7" s="282"/>
      <c r="AF7" s="282"/>
      <c r="AG7" s="282"/>
      <c r="AH7" s="282"/>
      <c r="AI7" s="282"/>
      <c r="AJ7" s="282"/>
      <c r="AK7" s="282"/>
      <c r="AL7" s="282"/>
      <c r="AM7" s="80"/>
      <c r="AN7" s="80"/>
      <c r="AO7" s="80"/>
    </row>
    <row r="8">
      <c r="A8" s="516"/>
      <c r="B8" s="517"/>
      <c r="C8" s="517"/>
      <c r="D8" s="517"/>
      <c r="E8" s="517"/>
      <c r="F8" s="517"/>
      <c r="G8" s="517"/>
      <c r="H8" s="517"/>
      <c r="I8" s="518" t="s">
        <v>2991</v>
      </c>
      <c r="J8" s="519"/>
      <c r="K8" s="519"/>
      <c r="L8" s="519"/>
      <c r="M8" s="519"/>
      <c r="N8" s="519"/>
      <c r="O8" s="517"/>
      <c r="P8" s="517"/>
      <c r="Q8" s="517"/>
      <c r="R8" s="517"/>
      <c r="S8" s="517"/>
      <c r="T8" s="517"/>
      <c r="U8" s="517"/>
      <c r="V8" s="517"/>
      <c r="W8" s="517"/>
      <c r="X8" s="517"/>
      <c r="Y8" s="517"/>
      <c r="Z8" s="520"/>
      <c r="AA8" s="517"/>
      <c r="AB8" s="517"/>
      <c r="AC8" s="517"/>
      <c r="AD8" s="517"/>
      <c r="AE8" s="517"/>
      <c r="AF8" s="517"/>
      <c r="AG8" s="517"/>
      <c r="AH8" s="517"/>
      <c r="AI8" s="517"/>
      <c r="AJ8" s="517"/>
      <c r="AK8" s="517"/>
      <c r="AL8" s="517"/>
      <c r="AM8" s="194"/>
      <c r="AN8" s="194"/>
      <c r="AO8" s="194"/>
    </row>
    <row r="9" ht="102.0" customHeight="1">
      <c r="A9" s="521" t="s">
        <v>2992</v>
      </c>
      <c r="B9" s="522" t="s">
        <v>2993</v>
      </c>
      <c r="C9" s="519"/>
      <c r="D9" s="519"/>
      <c r="E9" s="519"/>
      <c r="F9" s="519"/>
      <c r="G9" s="519"/>
      <c r="H9" s="519"/>
      <c r="I9" s="519"/>
      <c r="J9" s="519"/>
      <c r="K9" s="519"/>
      <c r="L9" s="519"/>
      <c r="M9" s="519"/>
      <c r="N9" s="519"/>
      <c r="O9" s="519"/>
      <c r="P9" s="519"/>
      <c r="Q9" s="519"/>
      <c r="R9" s="519"/>
      <c r="S9" s="519"/>
      <c r="T9" s="519"/>
      <c r="U9" s="519"/>
      <c r="V9" s="519"/>
      <c r="W9" s="519"/>
      <c r="X9" s="519"/>
      <c r="Y9" s="519"/>
      <c r="Z9" s="519"/>
      <c r="AA9" s="519"/>
      <c r="AB9" s="519"/>
      <c r="AC9" s="519"/>
      <c r="AD9" s="519"/>
      <c r="AE9" s="519"/>
      <c r="AF9" s="519"/>
      <c r="AG9" s="519"/>
      <c r="AH9" s="519"/>
      <c r="AI9" s="519"/>
      <c r="AJ9" s="519"/>
      <c r="AK9" s="523" t="s">
        <v>2994</v>
      </c>
      <c r="AL9" s="519"/>
      <c r="AM9" s="524" t="s">
        <v>2995</v>
      </c>
      <c r="AN9" s="519"/>
      <c r="AO9" s="519"/>
    </row>
    <row r="10" ht="103.5" customHeight="1">
      <c r="A10" s="525" t="s">
        <v>2996</v>
      </c>
      <c r="B10" s="526" t="s">
        <v>2997</v>
      </c>
      <c r="C10" s="494"/>
      <c r="D10" s="494"/>
      <c r="E10" s="494"/>
      <c r="F10" s="494"/>
      <c r="G10" s="494"/>
      <c r="H10" s="494"/>
      <c r="I10" s="494"/>
      <c r="J10" s="494"/>
      <c r="K10" s="494"/>
      <c r="L10" s="494"/>
      <c r="M10" s="494"/>
      <c r="N10" s="494"/>
      <c r="O10" s="494"/>
      <c r="P10" s="494"/>
      <c r="Q10" s="494"/>
      <c r="R10" s="494"/>
      <c r="S10" s="494"/>
      <c r="T10" s="494"/>
      <c r="U10" s="494"/>
      <c r="V10" s="494"/>
      <c r="W10" s="494"/>
      <c r="X10" s="494"/>
      <c r="Y10" s="494"/>
      <c r="Z10" s="527" t="s">
        <v>2998</v>
      </c>
      <c r="AA10" s="494"/>
      <c r="AB10" s="494"/>
      <c r="AC10" s="494"/>
      <c r="AD10" s="494"/>
      <c r="AE10" s="494"/>
      <c r="AF10" s="528" t="s">
        <v>2999</v>
      </c>
      <c r="AG10" s="494"/>
      <c r="AH10" s="494"/>
      <c r="AI10" s="494"/>
      <c r="AJ10" s="494"/>
      <c r="AK10" s="529"/>
      <c r="AL10" s="529" t="s">
        <v>3000</v>
      </c>
      <c r="AM10" s="494"/>
      <c r="AN10" s="494"/>
      <c r="AO10" s="494"/>
    </row>
    <row r="11">
      <c r="A11" s="530" t="s">
        <v>3001</v>
      </c>
      <c r="B11" s="531" t="s">
        <v>3002</v>
      </c>
      <c r="C11" s="519"/>
      <c r="D11" s="519"/>
      <c r="E11" s="519"/>
      <c r="F11" s="519"/>
      <c r="G11" s="519"/>
      <c r="H11" s="519"/>
      <c r="I11" s="519"/>
      <c r="J11" s="519"/>
      <c r="K11" s="519"/>
      <c r="L11" s="519"/>
      <c r="M11" s="519"/>
      <c r="N11" s="532" t="s">
        <v>3003</v>
      </c>
      <c r="O11" s="519"/>
      <c r="P11" s="519"/>
      <c r="Q11" s="519"/>
      <c r="R11" s="519"/>
      <c r="S11" s="519"/>
      <c r="T11" s="519"/>
      <c r="U11" s="519"/>
      <c r="V11" s="519"/>
      <c r="W11" s="519"/>
      <c r="X11" s="519"/>
      <c r="Y11" s="519"/>
      <c r="Z11" s="519"/>
      <c r="AA11" s="519"/>
      <c r="AB11" s="533" t="s">
        <v>3004</v>
      </c>
      <c r="AC11" s="519"/>
      <c r="AD11" s="519"/>
      <c r="AE11" s="534" t="s">
        <v>3005</v>
      </c>
      <c r="AF11" s="519"/>
      <c r="AG11" s="519"/>
      <c r="AH11" s="519"/>
      <c r="AI11" s="519"/>
      <c r="AJ11" s="519"/>
      <c r="AK11" s="535" t="s">
        <v>3006</v>
      </c>
      <c r="AL11" s="519"/>
      <c r="AM11" s="519"/>
      <c r="AN11" s="194"/>
      <c r="AO11" s="194"/>
    </row>
    <row r="12" ht="216.0" customHeight="1">
      <c r="A12" s="525" t="s">
        <v>3007</v>
      </c>
      <c r="B12" s="536" t="s">
        <v>3008</v>
      </c>
      <c r="C12" s="494"/>
      <c r="D12" s="494"/>
      <c r="E12" s="494"/>
      <c r="F12" s="494"/>
      <c r="G12" s="494"/>
      <c r="H12" s="494"/>
      <c r="I12" s="494"/>
      <c r="J12" s="494"/>
      <c r="K12" s="494"/>
      <c r="L12" s="494"/>
      <c r="M12" s="494"/>
      <c r="N12" s="537" t="s">
        <v>3009</v>
      </c>
      <c r="O12" s="494"/>
      <c r="P12" s="494"/>
      <c r="Q12" s="494"/>
      <c r="R12" s="494"/>
      <c r="S12" s="494"/>
      <c r="T12" s="494"/>
      <c r="U12" s="494"/>
      <c r="V12" s="494"/>
      <c r="W12" s="494"/>
      <c r="X12" s="494"/>
      <c r="Y12" s="494"/>
      <c r="Z12" s="494"/>
      <c r="AA12" s="494"/>
      <c r="AB12" s="538" t="s">
        <v>3010</v>
      </c>
      <c r="AC12" s="494"/>
      <c r="AD12" s="494"/>
      <c r="AE12" s="539" t="s">
        <v>3011</v>
      </c>
      <c r="AF12" s="494"/>
      <c r="AG12" s="494"/>
      <c r="AH12" s="494"/>
      <c r="AI12" s="494"/>
      <c r="AJ12" s="494"/>
      <c r="AK12" s="540" t="s">
        <v>3012</v>
      </c>
      <c r="AL12" s="494"/>
      <c r="AM12" s="541" t="s">
        <v>3013</v>
      </c>
      <c r="AN12" s="542" t="s">
        <v>3014</v>
      </c>
      <c r="AO12" s="543" t="s">
        <v>3015</v>
      </c>
    </row>
  </sheetData>
  <mergeCells count="34">
    <mergeCell ref="B3:M3"/>
    <mergeCell ref="D4:E4"/>
    <mergeCell ref="G4:I4"/>
    <mergeCell ref="L4:P4"/>
    <mergeCell ref="D5:F5"/>
    <mergeCell ref="G5:K5"/>
    <mergeCell ref="M5:Q5"/>
    <mergeCell ref="H6:L6"/>
    <mergeCell ref="I7:M7"/>
    <mergeCell ref="I8:N8"/>
    <mergeCell ref="B1:M1"/>
    <mergeCell ref="N1:Y1"/>
    <mergeCell ref="AA1:AJ1"/>
    <mergeCell ref="N3:S3"/>
    <mergeCell ref="T3:U3"/>
    <mergeCell ref="AD3:AO3"/>
    <mergeCell ref="A4:A8"/>
    <mergeCell ref="B9:AJ9"/>
    <mergeCell ref="AK9:AL9"/>
    <mergeCell ref="AM9:AO9"/>
    <mergeCell ref="B10:Y10"/>
    <mergeCell ref="Z10:AE10"/>
    <mergeCell ref="AF10:AJ10"/>
    <mergeCell ref="AL10:AO10"/>
    <mergeCell ref="AB12:AD12"/>
    <mergeCell ref="AE12:AJ12"/>
    <mergeCell ref="B11:M11"/>
    <mergeCell ref="N11:AA11"/>
    <mergeCell ref="AB11:AD11"/>
    <mergeCell ref="AE11:AJ11"/>
    <mergeCell ref="AK11:AM11"/>
    <mergeCell ref="B12:M12"/>
    <mergeCell ref="N12:AA12"/>
    <mergeCell ref="AK12:AL1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14"/>
    <col customWidth="1" min="2" max="2" width="4.0"/>
    <col customWidth="1" min="3" max="3" width="11.14"/>
    <col customWidth="1" min="4" max="4" width="16.0"/>
    <col customWidth="1" min="5" max="5" width="17.0"/>
    <col customWidth="1" min="6" max="6" width="33.43"/>
    <col customWidth="1" min="7" max="7" width="63.57"/>
    <col customWidth="1" min="8" max="8" width="31.0"/>
    <col customWidth="1" min="9" max="9" width="53.71"/>
    <col customWidth="1" min="10" max="10" width="17.57"/>
    <col customWidth="1" min="11" max="11" width="14.29"/>
  </cols>
  <sheetData>
    <row r="1">
      <c r="A1" s="362" t="s">
        <v>1943</v>
      </c>
      <c r="B1" s="362" t="s">
        <v>1944</v>
      </c>
      <c r="C1" s="544" t="s">
        <v>1043</v>
      </c>
      <c r="D1" s="545" t="s">
        <v>0</v>
      </c>
      <c r="E1" s="546" t="s">
        <v>1</v>
      </c>
      <c r="F1" s="546" t="s">
        <v>1044</v>
      </c>
      <c r="G1" s="546" t="s">
        <v>1045</v>
      </c>
      <c r="H1" s="547" t="s">
        <v>3016</v>
      </c>
      <c r="I1" s="546" t="s">
        <v>3017</v>
      </c>
      <c r="J1" s="362" t="s">
        <v>955</v>
      </c>
      <c r="K1" s="362" t="s">
        <v>6</v>
      </c>
    </row>
    <row r="2" ht="129.75" customHeight="1">
      <c r="A2" s="79">
        <v>0.0</v>
      </c>
      <c r="B2" s="79">
        <v>0.0</v>
      </c>
      <c r="C2" s="341" t="s">
        <v>1051</v>
      </c>
      <c r="D2" s="207" t="s">
        <v>3018</v>
      </c>
      <c r="E2" s="207" t="s">
        <v>3019</v>
      </c>
      <c r="F2" s="152" t="s">
        <v>3020</v>
      </c>
      <c r="G2" s="79" t="s">
        <v>3021</v>
      </c>
      <c r="H2" s="548"/>
      <c r="I2" s="549" t="str">
        <f>image("https://study.com/cimages/multimages/16/5eb9ec52-aa01-4bd7-b419-fdf20e2f08ae_metric_prefixes_table.png",2)</f>
        <v/>
      </c>
      <c r="J2" s="121"/>
      <c r="K2" s="79" t="s">
        <v>47</v>
      </c>
    </row>
    <row r="3" ht="212.25" customHeight="1">
      <c r="A3" s="79">
        <v>0.0</v>
      </c>
      <c r="B3" s="79">
        <v>0.0</v>
      </c>
      <c r="C3" s="341" t="s">
        <v>1051</v>
      </c>
      <c r="D3" s="207" t="s">
        <v>3018</v>
      </c>
      <c r="E3" s="207" t="s">
        <v>3022</v>
      </c>
      <c r="F3" s="152" t="s">
        <v>3023</v>
      </c>
      <c r="G3" s="79" t="s">
        <v>3024</v>
      </c>
      <c r="H3" s="548"/>
      <c r="I3" s="549" t="str">
        <f>image("https://www.mathsisfun.com/geometry/images/circle-unit-304560.gif")</f>
        <v/>
      </c>
      <c r="J3" s="121"/>
      <c r="K3" s="79" t="s">
        <v>236</v>
      </c>
    </row>
    <row r="4" ht="16.5" customHeight="1">
      <c r="A4" s="79">
        <v>1.0</v>
      </c>
      <c r="B4" s="79">
        <v>5.0</v>
      </c>
      <c r="C4" s="341" t="s">
        <v>1055</v>
      </c>
      <c r="D4" s="207" t="s">
        <v>3025</v>
      </c>
      <c r="E4" s="207" t="s">
        <v>3025</v>
      </c>
      <c r="F4" s="152" t="s">
        <v>3026</v>
      </c>
      <c r="G4" s="79" t="s">
        <v>3027</v>
      </c>
      <c r="H4" s="548"/>
      <c r="I4" s="550" t="s">
        <v>3028</v>
      </c>
      <c r="J4" s="121"/>
      <c r="K4" s="79" t="s">
        <v>13</v>
      </c>
    </row>
    <row r="5" ht="16.5" customHeight="1">
      <c r="A5" s="79">
        <v>1.0</v>
      </c>
      <c r="B5" s="79">
        <v>5.0</v>
      </c>
      <c r="C5" s="341" t="s">
        <v>1055</v>
      </c>
      <c r="D5" s="207" t="s">
        <v>3025</v>
      </c>
      <c r="E5" s="207" t="s">
        <v>3025</v>
      </c>
      <c r="F5" s="152" t="s">
        <v>3029</v>
      </c>
      <c r="G5" s="79" t="s">
        <v>3030</v>
      </c>
      <c r="H5" s="548"/>
      <c r="I5" s="550" t="s">
        <v>3031</v>
      </c>
      <c r="J5" s="121"/>
      <c r="K5" s="79" t="s">
        <v>13</v>
      </c>
    </row>
    <row r="6" ht="29.25" customHeight="1">
      <c r="A6" s="79">
        <v>1.0</v>
      </c>
      <c r="B6" s="79">
        <v>7.0</v>
      </c>
      <c r="C6" s="341" t="s">
        <v>1055</v>
      </c>
      <c r="D6" s="207" t="s">
        <v>3025</v>
      </c>
      <c r="E6" s="207" t="s">
        <v>3032</v>
      </c>
      <c r="F6" s="152" t="s">
        <v>3033</v>
      </c>
      <c r="G6" s="79" t="s">
        <v>3034</v>
      </c>
      <c r="H6" s="551" t="s">
        <v>3035</v>
      </c>
      <c r="I6" s="550"/>
      <c r="J6" s="121"/>
      <c r="K6" s="79" t="s">
        <v>13</v>
      </c>
    </row>
    <row r="7" ht="29.25" customHeight="1">
      <c r="A7" s="79">
        <v>1.0</v>
      </c>
      <c r="B7" s="79">
        <v>7.0</v>
      </c>
      <c r="C7" s="341" t="s">
        <v>1055</v>
      </c>
      <c r="D7" s="207" t="s">
        <v>3025</v>
      </c>
      <c r="E7" s="207" t="s">
        <v>3032</v>
      </c>
      <c r="F7" s="152" t="s">
        <v>3036</v>
      </c>
      <c r="G7" s="79" t="s">
        <v>3037</v>
      </c>
      <c r="H7" s="552" t="s">
        <v>3038</v>
      </c>
      <c r="I7" s="550"/>
      <c r="J7" s="121"/>
      <c r="K7" s="79" t="s">
        <v>13</v>
      </c>
    </row>
    <row r="8" ht="29.25" customHeight="1">
      <c r="A8" s="79">
        <v>1.0</v>
      </c>
      <c r="B8" s="79">
        <v>8.0</v>
      </c>
      <c r="C8" s="341" t="s">
        <v>1055</v>
      </c>
      <c r="D8" s="207" t="s">
        <v>3025</v>
      </c>
      <c r="E8" s="207" t="s">
        <v>3032</v>
      </c>
      <c r="F8" s="152" t="s">
        <v>3039</v>
      </c>
      <c r="G8" s="79" t="s">
        <v>3040</v>
      </c>
      <c r="H8" s="553" t="s">
        <v>3041</v>
      </c>
      <c r="I8" s="550"/>
      <c r="J8" s="121"/>
      <c r="K8" s="79" t="s">
        <v>47</v>
      </c>
    </row>
    <row r="9" ht="29.25" customHeight="1">
      <c r="A9" s="79">
        <v>1.0</v>
      </c>
      <c r="B9" s="79">
        <v>8.0</v>
      </c>
      <c r="C9" s="341" t="s">
        <v>1055</v>
      </c>
      <c r="D9" s="207" t="s">
        <v>3025</v>
      </c>
      <c r="E9" s="207" t="s">
        <v>3032</v>
      </c>
      <c r="F9" s="152" t="s">
        <v>3042</v>
      </c>
      <c r="G9" s="79" t="s">
        <v>3043</v>
      </c>
      <c r="H9" s="554"/>
      <c r="I9" s="550"/>
      <c r="J9" s="121"/>
      <c r="K9" s="79" t="s">
        <v>47</v>
      </c>
    </row>
    <row r="10" ht="99.75" customHeight="1">
      <c r="A10" s="79">
        <v>1.0</v>
      </c>
      <c r="B10" s="79">
        <v>9.0</v>
      </c>
      <c r="C10" s="341" t="s">
        <v>1055</v>
      </c>
      <c r="D10" s="207" t="s">
        <v>3025</v>
      </c>
      <c r="E10" s="207" t="s">
        <v>3044</v>
      </c>
      <c r="F10" s="152" t="s">
        <v>3044</v>
      </c>
      <c r="G10" s="79" t="s">
        <v>3045</v>
      </c>
      <c r="H10" s="554"/>
      <c r="I10" s="550" t="s">
        <v>3046</v>
      </c>
      <c r="J10" s="121"/>
      <c r="K10" s="79" t="s">
        <v>13</v>
      </c>
    </row>
    <row r="11" ht="22.5" customHeight="1">
      <c r="A11" s="79">
        <v>1.0</v>
      </c>
      <c r="B11" s="79">
        <v>9.0</v>
      </c>
      <c r="C11" s="341" t="s">
        <v>1055</v>
      </c>
      <c r="D11" s="207" t="s">
        <v>3025</v>
      </c>
      <c r="E11" s="207" t="s">
        <v>3044</v>
      </c>
      <c r="F11" s="152" t="s">
        <v>3047</v>
      </c>
      <c r="G11" s="79" t="s">
        <v>3048</v>
      </c>
      <c r="H11" s="555" t="s">
        <v>3049</v>
      </c>
      <c r="I11" s="550" t="s">
        <v>3050</v>
      </c>
      <c r="J11" s="121"/>
      <c r="K11" s="79" t="s">
        <v>13</v>
      </c>
    </row>
    <row r="12" ht="22.5" customHeight="1">
      <c r="A12" s="79">
        <v>1.0</v>
      </c>
      <c r="B12" s="79">
        <v>9.0</v>
      </c>
      <c r="C12" s="341" t="s">
        <v>1055</v>
      </c>
      <c r="D12" s="207" t="s">
        <v>3025</v>
      </c>
      <c r="E12" s="207" t="s">
        <v>3044</v>
      </c>
      <c r="F12" s="152" t="s">
        <v>3051</v>
      </c>
      <c r="G12" s="79" t="s">
        <v>3052</v>
      </c>
      <c r="H12" s="555" t="s">
        <v>3053</v>
      </c>
      <c r="I12" s="550" t="s">
        <v>3054</v>
      </c>
      <c r="J12" s="121" t="s">
        <v>3055</v>
      </c>
      <c r="K12" s="79" t="s">
        <v>13</v>
      </c>
    </row>
    <row r="13" ht="158.25" customHeight="1">
      <c r="A13" s="79">
        <v>1.0</v>
      </c>
      <c r="B13" s="79">
        <v>9.0</v>
      </c>
      <c r="C13" s="341" t="s">
        <v>1055</v>
      </c>
      <c r="D13" s="207" t="s">
        <v>3025</v>
      </c>
      <c r="E13" s="207" t="s">
        <v>3044</v>
      </c>
      <c r="F13" s="152" t="s">
        <v>3056</v>
      </c>
      <c r="G13" s="79" t="s">
        <v>3057</v>
      </c>
      <c r="H13" s="553" t="str">
        <f>image("http://schoolbag.info/physics/physics_math/physics_math.files/image029.jpg",2)</f>
        <v/>
      </c>
      <c r="I13" s="550"/>
      <c r="J13" s="121" t="s">
        <v>3058</v>
      </c>
      <c r="K13" s="79" t="s">
        <v>13</v>
      </c>
    </row>
    <row r="14" ht="30.0" customHeight="1">
      <c r="A14" s="79">
        <v>1.0</v>
      </c>
      <c r="B14" s="79">
        <v>15.0</v>
      </c>
      <c r="C14" s="341" t="s">
        <v>1046</v>
      </c>
      <c r="D14" s="207" t="s">
        <v>445</v>
      </c>
      <c r="E14" s="207" t="s">
        <v>3059</v>
      </c>
      <c r="F14" s="152" t="s">
        <v>3059</v>
      </c>
      <c r="G14" s="79" t="s">
        <v>3060</v>
      </c>
      <c r="H14" s="553"/>
      <c r="I14" s="550"/>
      <c r="J14" s="121"/>
      <c r="K14" s="79" t="s">
        <v>13</v>
      </c>
    </row>
    <row r="15" ht="22.5" customHeight="1">
      <c r="A15" s="79">
        <v>1.0</v>
      </c>
      <c r="B15" s="79">
        <v>16.0</v>
      </c>
      <c r="C15" s="341" t="s">
        <v>1046</v>
      </c>
      <c r="D15" s="207" t="s">
        <v>445</v>
      </c>
      <c r="E15" s="207" t="s">
        <v>3059</v>
      </c>
      <c r="F15" s="152" t="s">
        <v>3061</v>
      </c>
      <c r="G15" s="79" t="s">
        <v>3062</v>
      </c>
      <c r="H15" s="556" t="s">
        <v>3063</v>
      </c>
      <c r="I15" s="550" t="s">
        <v>3064</v>
      </c>
      <c r="J15" s="121"/>
      <c r="K15" s="79" t="s">
        <v>47</v>
      </c>
    </row>
    <row r="16" ht="22.5" customHeight="1">
      <c r="A16" s="79">
        <v>1.0</v>
      </c>
      <c r="B16" s="79">
        <v>16.0</v>
      </c>
      <c r="C16" s="341" t="s">
        <v>1046</v>
      </c>
      <c r="D16" s="207" t="s">
        <v>445</v>
      </c>
      <c r="E16" s="207" t="s">
        <v>3059</v>
      </c>
      <c r="F16" s="152" t="s">
        <v>3065</v>
      </c>
      <c r="G16" s="79" t="s">
        <v>3066</v>
      </c>
      <c r="H16" s="556" t="s">
        <v>3067</v>
      </c>
      <c r="I16" s="550" t="s">
        <v>3068</v>
      </c>
      <c r="J16" s="121"/>
      <c r="K16" s="79" t="s">
        <v>47</v>
      </c>
    </row>
    <row r="17" ht="22.5" customHeight="1">
      <c r="A17" s="79">
        <v>1.0</v>
      </c>
      <c r="B17" s="79">
        <v>16.0</v>
      </c>
      <c r="C17" s="341" t="s">
        <v>1046</v>
      </c>
      <c r="D17" s="207" t="s">
        <v>445</v>
      </c>
      <c r="E17" s="207" t="s">
        <v>3059</v>
      </c>
      <c r="F17" s="152" t="s">
        <v>3069</v>
      </c>
      <c r="G17" s="79" t="s">
        <v>3070</v>
      </c>
      <c r="H17" s="553"/>
      <c r="I17" s="550"/>
      <c r="J17" s="121"/>
      <c r="K17" s="79" t="s">
        <v>13</v>
      </c>
    </row>
    <row r="18" ht="60.75" customHeight="1">
      <c r="A18" s="79">
        <v>1.0</v>
      </c>
      <c r="B18" s="79">
        <v>20.0</v>
      </c>
      <c r="C18" s="341" t="s">
        <v>1046</v>
      </c>
      <c r="D18" s="207" t="s">
        <v>3071</v>
      </c>
      <c r="E18" s="207" t="s">
        <v>3072</v>
      </c>
      <c r="F18" s="152" t="s">
        <v>3073</v>
      </c>
      <c r="G18" s="79" t="s">
        <v>3074</v>
      </c>
      <c r="H18" s="548" t="s">
        <v>3075</v>
      </c>
      <c r="I18" s="550" t="s">
        <v>3076</v>
      </c>
      <c r="J18" s="121" t="s">
        <v>3077</v>
      </c>
      <c r="K18" s="79" t="s">
        <v>13</v>
      </c>
    </row>
    <row r="19" ht="84.75" customHeight="1">
      <c r="A19" s="79">
        <v>1.0</v>
      </c>
      <c r="B19" s="79">
        <v>20.0</v>
      </c>
      <c r="C19" s="341" t="s">
        <v>1046</v>
      </c>
      <c r="D19" s="207" t="s">
        <v>3071</v>
      </c>
      <c r="E19" s="207" t="s">
        <v>3078</v>
      </c>
      <c r="F19" s="152" t="s">
        <v>3079</v>
      </c>
      <c r="G19" s="79" t="s">
        <v>3080</v>
      </c>
      <c r="H19" s="557" t="s">
        <v>3081</v>
      </c>
      <c r="I19" s="550" t="s">
        <v>3082</v>
      </c>
      <c r="J19" s="121"/>
      <c r="K19" s="79" t="s">
        <v>13</v>
      </c>
    </row>
    <row r="20" ht="81.0" customHeight="1">
      <c r="A20" s="79">
        <v>1.0</v>
      </c>
      <c r="B20" s="79">
        <v>20.0</v>
      </c>
      <c r="C20" s="341" t="s">
        <v>1046</v>
      </c>
      <c r="D20" s="207" t="s">
        <v>3071</v>
      </c>
      <c r="E20" s="207" t="s">
        <v>3083</v>
      </c>
      <c r="F20" s="152" t="s">
        <v>3084</v>
      </c>
      <c r="G20" s="79" t="s">
        <v>3085</v>
      </c>
      <c r="H20" s="557" t="s">
        <v>3086</v>
      </c>
      <c r="I20" s="550" t="s">
        <v>3087</v>
      </c>
      <c r="J20" s="121" t="s">
        <v>3088</v>
      </c>
      <c r="K20" s="79" t="s">
        <v>13</v>
      </c>
    </row>
    <row r="21" ht="42.75" customHeight="1">
      <c r="A21" s="79">
        <v>1.0</v>
      </c>
      <c r="B21" s="79">
        <v>21.0</v>
      </c>
      <c r="C21" s="341" t="s">
        <v>1055</v>
      </c>
      <c r="D21" s="207" t="s">
        <v>3089</v>
      </c>
      <c r="E21" s="207" t="s">
        <v>3090</v>
      </c>
      <c r="F21" s="152" t="s">
        <v>3090</v>
      </c>
      <c r="G21" s="79" t="s">
        <v>3091</v>
      </c>
      <c r="H21" s="548"/>
      <c r="I21" s="550" t="s">
        <v>3092</v>
      </c>
      <c r="J21" s="121" t="s">
        <v>3093</v>
      </c>
      <c r="K21" s="79" t="s">
        <v>13</v>
      </c>
    </row>
    <row r="22" ht="81.0" customHeight="1">
      <c r="A22" s="79">
        <v>1.0</v>
      </c>
      <c r="B22" s="79">
        <v>22.0</v>
      </c>
      <c r="C22" s="341" t="s">
        <v>1055</v>
      </c>
      <c r="D22" s="207" t="s">
        <v>3089</v>
      </c>
      <c r="E22" s="207" t="s">
        <v>3090</v>
      </c>
      <c r="F22" s="152" t="s">
        <v>3093</v>
      </c>
      <c r="G22" s="79" t="s">
        <v>3094</v>
      </c>
      <c r="H22" s="548"/>
      <c r="I22" s="550" t="s">
        <v>3095</v>
      </c>
      <c r="J22" s="121" t="s">
        <v>3096</v>
      </c>
      <c r="K22" s="79" t="s">
        <v>13</v>
      </c>
    </row>
    <row r="23" ht="122.25" customHeight="1">
      <c r="A23" s="79">
        <v>1.0</v>
      </c>
      <c r="B23" s="79">
        <v>22.0</v>
      </c>
      <c r="C23" s="341" t="s">
        <v>1055</v>
      </c>
      <c r="D23" s="207" t="s">
        <v>3089</v>
      </c>
      <c r="E23" s="207" t="s">
        <v>3090</v>
      </c>
      <c r="F23" s="152" t="s">
        <v>3097</v>
      </c>
      <c r="G23" s="79" t="s">
        <v>3098</v>
      </c>
      <c r="H23" s="548" t="str">
        <f>image("http://schoolbag.info/physics/physics_math/physics_math.files/image049.jpg",2)</f>
        <v/>
      </c>
      <c r="I23" s="550"/>
      <c r="J23" s="121"/>
      <c r="K23" s="79" t="s">
        <v>236</v>
      </c>
    </row>
    <row r="24" ht="184.5" customHeight="1">
      <c r="A24" s="79">
        <v>1.0</v>
      </c>
      <c r="B24" s="79">
        <v>23.0</v>
      </c>
      <c r="C24" s="341" t="s">
        <v>1055</v>
      </c>
      <c r="D24" s="207" t="s">
        <v>3089</v>
      </c>
      <c r="E24" s="207" t="s">
        <v>3099</v>
      </c>
      <c r="F24" s="152" t="s">
        <v>3099</v>
      </c>
      <c r="G24" s="79" t="s">
        <v>3100</v>
      </c>
      <c r="H24" s="548"/>
      <c r="I24" s="550" t="s">
        <v>3101</v>
      </c>
      <c r="J24" s="121"/>
      <c r="K24" s="79" t="s">
        <v>47</v>
      </c>
    </row>
    <row r="25" ht="111.0" customHeight="1">
      <c r="A25" s="79">
        <v>1.0</v>
      </c>
      <c r="B25" s="79">
        <v>25.0</v>
      </c>
      <c r="C25" s="341" t="s">
        <v>1055</v>
      </c>
      <c r="D25" s="207" t="s">
        <v>3089</v>
      </c>
      <c r="E25" s="207" t="s">
        <v>3102</v>
      </c>
      <c r="F25" s="152" t="s">
        <v>3102</v>
      </c>
      <c r="G25" s="79" t="s">
        <v>3103</v>
      </c>
      <c r="H25" s="548" t="str">
        <f>image("https://kids.kiddle.co/images/8/85/Free_body.svg")</f>
        <v/>
      </c>
      <c r="I25" s="550" t="s">
        <v>3104</v>
      </c>
      <c r="J25" s="121"/>
      <c r="K25" s="79" t="s">
        <v>236</v>
      </c>
    </row>
    <row r="26" ht="144.0" customHeight="1">
      <c r="A26" s="79">
        <v>1.0</v>
      </c>
      <c r="B26" s="79">
        <v>27.0</v>
      </c>
      <c r="C26" s="341" t="s">
        <v>1055</v>
      </c>
      <c r="D26" s="207" t="s">
        <v>3089</v>
      </c>
      <c r="E26" s="207" t="s">
        <v>3105</v>
      </c>
      <c r="F26" s="152" t="s">
        <v>3106</v>
      </c>
      <c r="G26" s="79" t="s">
        <v>3107</v>
      </c>
      <c r="H26" s="548" t="str">
        <f>image("https://o.quizlet.com/4G-gLjBbuqhhA8XDqKnJLQ_m.png",4,100,190)</f>
        <v/>
      </c>
      <c r="I26" s="550"/>
      <c r="J26" s="121"/>
      <c r="K26" s="79" t="s">
        <v>13</v>
      </c>
    </row>
    <row r="27" ht="120.75" customHeight="1">
      <c r="A27" s="79">
        <v>1.0</v>
      </c>
      <c r="B27" s="79">
        <v>31.0</v>
      </c>
      <c r="C27" s="341" t="s">
        <v>1046</v>
      </c>
      <c r="D27" s="207" t="s">
        <v>3108</v>
      </c>
      <c r="E27" s="207" t="s">
        <v>3109</v>
      </c>
      <c r="F27" s="152" t="s">
        <v>3109</v>
      </c>
      <c r="G27" s="79" t="s">
        <v>3110</v>
      </c>
      <c r="H27" s="181"/>
      <c r="I27" s="550" t="s">
        <v>3111</v>
      </c>
      <c r="J27" s="121" t="s">
        <v>3112</v>
      </c>
      <c r="K27" s="79" t="s">
        <v>13</v>
      </c>
    </row>
    <row r="28" ht="38.25" customHeight="1">
      <c r="A28" s="79">
        <v>1.0</v>
      </c>
      <c r="B28" s="79">
        <v>32.0</v>
      </c>
      <c r="C28" s="341" t="s">
        <v>1046</v>
      </c>
      <c r="D28" s="207" t="s">
        <v>3108</v>
      </c>
      <c r="E28" s="207" t="s">
        <v>3113</v>
      </c>
      <c r="F28" s="152" t="s">
        <v>3114</v>
      </c>
      <c r="G28" s="79" t="s">
        <v>3115</v>
      </c>
      <c r="H28" s="181"/>
      <c r="I28" s="550" t="s">
        <v>3116</v>
      </c>
      <c r="J28" s="151"/>
      <c r="K28" s="79" t="s">
        <v>13</v>
      </c>
    </row>
    <row r="29" ht="115.5" customHeight="1">
      <c r="A29" s="79">
        <v>1.0</v>
      </c>
      <c r="B29" s="79">
        <v>32.0</v>
      </c>
      <c r="C29" s="341" t="s">
        <v>1046</v>
      </c>
      <c r="D29" s="207" t="s">
        <v>3108</v>
      </c>
      <c r="E29" s="207" t="s">
        <v>3113</v>
      </c>
      <c r="F29" s="152" t="s">
        <v>3117</v>
      </c>
      <c r="G29" s="79" t="s">
        <v>3118</v>
      </c>
      <c r="H29" s="558" t="s">
        <v>3119</v>
      </c>
      <c r="I29" s="550" t="s">
        <v>3120</v>
      </c>
      <c r="J29" s="151"/>
      <c r="K29" s="79" t="s">
        <v>47</v>
      </c>
    </row>
    <row r="30" ht="94.5" customHeight="1">
      <c r="A30" s="79">
        <v>1.0</v>
      </c>
      <c r="B30" s="79">
        <v>32.0</v>
      </c>
      <c r="C30" s="341" t="s">
        <v>1046</v>
      </c>
      <c r="D30" s="207" t="s">
        <v>3108</v>
      </c>
      <c r="E30" s="207" t="s">
        <v>3113</v>
      </c>
      <c r="F30" s="152" t="s">
        <v>3113</v>
      </c>
      <c r="G30" s="79" t="s">
        <v>3121</v>
      </c>
      <c r="H30" s="181"/>
      <c r="I30" s="550" t="s">
        <v>3122</v>
      </c>
      <c r="J30" s="121" t="s">
        <v>3123</v>
      </c>
      <c r="K30" s="79" t="s">
        <v>13</v>
      </c>
    </row>
    <row r="31" ht="174.0" customHeight="1">
      <c r="A31" s="79">
        <v>2.0</v>
      </c>
      <c r="B31" s="79">
        <v>50.0</v>
      </c>
      <c r="C31" s="341" t="s">
        <v>1064</v>
      </c>
      <c r="D31" s="207" t="s">
        <v>3124</v>
      </c>
      <c r="E31" s="207" t="s">
        <v>461</v>
      </c>
      <c r="F31" s="152" t="s">
        <v>3125</v>
      </c>
      <c r="G31" s="79" t="s">
        <v>3126</v>
      </c>
      <c r="H31" s="181" t="str">
        <f>image("http://www.rockystar.com/home/math/images/kinetic.gif")</f>
        <v/>
      </c>
      <c r="I31" s="550" t="s">
        <v>3127</v>
      </c>
      <c r="J31" s="121" t="s">
        <v>3128</v>
      </c>
      <c r="K31" s="79" t="s">
        <v>13</v>
      </c>
    </row>
    <row r="32" ht="126.75" customHeight="1">
      <c r="A32" s="79">
        <v>2.0</v>
      </c>
      <c r="B32" s="79">
        <v>51.0</v>
      </c>
      <c r="C32" s="341" t="s">
        <v>1064</v>
      </c>
      <c r="D32" s="207" t="s">
        <v>3124</v>
      </c>
      <c r="E32" s="207" t="s">
        <v>466</v>
      </c>
      <c r="F32" s="152" t="s">
        <v>3129</v>
      </c>
      <c r="G32" s="79" t="s">
        <v>3130</v>
      </c>
      <c r="H32" s="181"/>
      <c r="I32" s="559"/>
      <c r="J32" s="121" t="s">
        <v>3131</v>
      </c>
      <c r="K32" s="79" t="s">
        <v>13</v>
      </c>
    </row>
    <row r="33" ht="135.0" customHeight="1">
      <c r="A33" s="79">
        <v>2.0</v>
      </c>
      <c r="B33" s="79">
        <v>51.0</v>
      </c>
      <c r="C33" s="341" t="s">
        <v>1064</v>
      </c>
      <c r="D33" s="207" t="s">
        <v>3124</v>
      </c>
      <c r="E33" s="207" t="s">
        <v>466</v>
      </c>
      <c r="F33" s="152" t="s">
        <v>3132</v>
      </c>
      <c r="G33" s="79" t="s">
        <v>3133</v>
      </c>
      <c r="H33" s="560" t="s">
        <v>3134</v>
      </c>
      <c r="I33" s="550" t="s">
        <v>3135</v>
      </c>
      <c r="J33" s="151"/>
      <c r="K33" s="79" t="s">
        <v>13</v>
      </c>
    </row>
    <row r="34" ht="124.5" customHeight="1">
      <c r="A34" s="79">
        <v>2.0</v>
      </c>
      <c r="B34" s="79">
        <v>52.0</v>
      </c>
      <c r="C34" s="341" t="s">
        <v>1064</v>
      </c>
      <c r="D34" s="207" t="s">
        <v>3124</v>
      </c>
      <c r="E34" s="207" t="s">
        <v>466</v>
      </c>
      <c r="F34" s="152" t="s">
        <v>3136</v>
      </c>
      <c r="G34" s="79" t="s">
        <v>3137</v>
      </c>
      <c r="H34" s="561" t="s">
        <v>3138</v>
      </c>
      <c r="I34" s="559"/>
      <c r="J34" s="121" t="s">
        <v>3139</v>
      </c>
      <c r="K34" s="79" t="s">
        <v>13</v>
      </c>
    </row>
    <row r="35" ht="76.5" customHeight="1">
      <c r="A35" s="79">
        <v>2.0</v>
      </c>
      <c r="B35" s="79">
        <v>53.0</v>
      </c>
      <c r="C35" s="341" t="s">
        <v>1064</v>
      </c>
      <c r="D35" s="207" t="s">
        <v>3124</v>
      </c>
      <c r="E35" s="207" t="s">
        <v>3140</v>
      </c>
      <c r="F35" s="152" t="s">
        <v>3140</v>
      </c>
      <c r="G35" s="79" t="s">
        <v>3141</v>
      </c>
      <c r="H35" s="562" t="s">
        <v>3142</v>
      </c>
      <c r="I35" s="559"/>
      <c r="J35" s="121" t="s">
        <v>3143</v>
      </c>
      <c r="K35" s="79" t="s">
        <v>13</v>
      </c>
    </row>
    <row r="36">
      <c r="A36" s="79">
        <v>2.0</v>
      </c>
      <c r="B36" s="79">
        <v>53.0</v>
      </c>
      <c r="C36" s="341" t="s">
        <v>1064</v>
      </c>
      <c r="D36" s="207" t="s">
        <v>3124</v>
      </c>
      <c r="E36" s="207" t="s">
        <v>3144</v>
      </c>
      <c r="F36" s="152" t="s">
        <v>3145</v>
      </c>
      <c r="G36" s="79" t="s">
        <v>3146</v>
      </c>
      <c r="H36" s="548" t="s">
        <v>3147</v>
      </c>
      <c r="I36" s="550" t="s">
        <v>3148</v>
      </c>
      <c r="J36" s="151"/>
      <c r="K36" s="79" t="s">
        <v>13</v>
      </c>
    </row>
    <row r="37" ht="63.75" customHeight="1">
      <c r="A37" s="79">
        <v>2.0</v>
      </c>
      <c r="B37" s="79">
        <v>55.0</v>
      </c>
      <c r="C37" s="341" t="s">
        <v>1064</v>
      </c>
      <c r="D37" s="207" t="s">
        <v>3124</v>
      </c>
      <c r="E37" s="207" t="s">
        <v>3144</v>
      </c>
      <c r="F37" s="152" t="s">
        <v>3149</v>
      </c>
      <c r="G37" s="79" t="s">
        <v>3150</v>
      </c>
      <c r="H37" s="563" t="s">
        <v>3151</v>
      </c>
      <c r="I37" s="550" t="s">
        <v>3152</v>
      </c>
      <c r="J37" s="151"/>
      <c r="K37" s="79" t="s">
        <v>13</v>
      </c>
    </row>
    <row r="38">
      <c r="A38" s="79">
        <v>2.0</v>
      </c>
      <c r="B38" s="79">
        <v>56.0</v>
      </c>
      <c r="C38" s="341" t="s">
        <v>1064</v>
      </c>
      <c r="D38" s="207" t="s">
        <v>3153</v>
      </c>
      <c r="E38" s="207" t="s">
        <v>3153</v>
      </c>
      <c r="F38" s="564" t="s">
        <v>3154</v>
      </c>
      <c r="G38" s="79" t="s">
        <v>3155</v>
      </c>
      <c r="H38" s="565" t="s">
        <v>3156</v>
      </c>
      <c r="I38" s="559"/>
      <c r="J38" s="566" t="s">
        <v>3157</v>
      </c>
      <c r="K38" s="79" t="s">
        <v>13</v>
      </c>
    </row>
    <row r="39" ht="108.75" customHeight="1">
      <c r="A39" s="79">
        <v>2.0</v>
      </c>
      <c r="B39" s="79">
        <v>58.0</v>
      </c>
      <c r="C39" s="341" t="s">
        <v>1064</v>
      </c>
      <c r="D39" s="207" t="s">
        <v>3153</v>
      </c>
      <c r="E39" s="207" t="s">
        <v>3158</v>
      </c>
      <c r="F39" s="152" t="s">
        <v>3159</v>
      </c>
      <c r="G39" s="79" t="s">
        <v>3160</v>
      </c>
      <c r="H39" s="181"/>
      <c r="I39" s="559" t="str">
        <f>image("http://buphy.bu.edu/~duffy/PY105/30l.GIF",2)</f>
        <v/>
      </c>
      <c r="J39" s="151"/>
      <c r="K39" s="79" t="s">
        <v>13</v>
      </c>
    </row>
    <row r="40" ht="108.0" customHeight="1">
      <c r="A40" s="79">
        <v>2.0</v>
      </c>
      <c r="B40" s="79">
        <v>58.0</v>
      </c>
      <c r="C40" s="341" t="s">
        <v>1064</v>
      </c>
      <c r="D40" s="207" t="s">
        <v>3153</v>
      </c>
      <c r="E40" s="207" t="s">
        <v>3158</v>
      </c>
      <c r="F40" s="152" t="s">
        <v>3161</v>
      </c>
      <c r="G40" s="79" t="s">
        <v>3162</v>
      </c>
      <c r="H40" s="567" t="s">
        <v>3163</v>
      </c>
      <c r="I40" s="559" t="str">
        <f>image("https://files.mtstatic.com/site_4539/4953/0?Expires=1521826530&amp;Signature=Y6D-ynxozkeTg4JDHQc7Xnfo99ed-rVoc7mvyKGAen7wehC~Cb2BmDyn37V1g7y2976tIklmtmO43JYpnmuScHBl5u0BhihM~coyPKdQf5Zi~Dgkha5pdy9C2CeqXRTw~Qp3Q1Upg~P~hUG72meQAey9kRcH0geGPc5ATJPzbcg_&amp;Key-Pair-"&amp;"Id=APKAJ5Y6AV4GI7A555NA",2)</f>
        <v/>
      </c>
      <c r="J40" s="121" t="s">
        <v>3164</v>
      </c>
      <c r="K40" s="79" t="s">
        <v>13</v>
      </c>
    </row>
    <row r="41" ht="102.0" customHeight="1">
      <c r="A41" s="79">
        <v>2.0</v>
      </c>
      <c r="B41" s="79">
        <v>59.0</v>
      </c>
      <c r="C41" s="341" t="s">
        <v>1064</v>
      </c>
      <c r="D41" s="207" t="s">
        <v>3153</v>
      </c>
      <c r="E41" s="207" t="s">
        <v>3165</v>
      </c>
      <c r="F41" s="152" t="s">
        <v>3166</v>
      </c>
      <c r="G41" s="79" t="s">
        <v>3167</v>
      </c>
      <c r="H41" s="560" t="s">
        <v>3168</v>
      </c>
      <c r="I41" s="550" t="s">
        <v>3169</v>
      </c>
      <c r="J41" s="121" t="s">
        <v>3170</v>
      </c>
      <c r="K41" s="79" t="s">
        <v>13</v>
      </c>
    </row>
    <row r="42">
      <c r="A42" s="79">
        <v>2.0</v>
      </c>
      <c r="B42" s="79">
        <v>59.0</v>
      </c>
      <c r="C42" s="341" t="s">
        <v>1064</v>
      </c>
      <c r="D42" s="207" t="s">
        <v>3153</v>
      </c>
      <c r="E42" s="207" t="s">
        <v>470</v>
      </c>
      <c r="F42" s="152" t="s">
        <v>470</v>
      </c>
      <c r="G42" s="79" t="s">
        <v>3171</v>
      </c>
      <c r="H42" s="565" t="s">
        <v>3172</v>
      </c>
      <c r="I42" s="568" t="s">
        <v>3173</v>
      </c>
      <c r="J42" s="121" t="s">
        <v>3174</v>
      </c>
      <c r="K42" s="79" t="s">
        <v>13</v>
      </c>
    </row>
    <row r="43" ht="84.75" customHeight="1">
      <c r="A43" s="79">
        <v>2.0</v>
      </c>
      <c r="B43" s="79">
        <v>61.0</v>
      </c>
      <c r="C43" s="341" t="s">
        <v>1055</v>
      </c>
      <c r="D43" s="207" t="s">
        <v>474</v>
      </c>
      <c r="E43" s="207" t="s">
        <v>474</v>
      </c>
      <c r="F43" s="152" t="s">
        <v>474</v>
      </c>
      <c r="G43" s="79" t="s">
        <v>3175</v>
      </c>
      <c r="H43" s="548" t="s">
        <v>3176</v>
      </c>
      <c r="I43" s="550" t="s">
        <v>3177</v>
      </c>
      <c r="J43" s="569" t="s">
        <v>3178</v>
      </c>
      <c r="K43" s="79" t="s">
        <v>13</v>
      </c>
    </row>
    <row r="44" ht="146.25" customHeight="1">
      <c r="A44" s="79">
        <v>2.0</v>
      </c>
      <c r="B44" s="79">
        <v>65.0</v>
      </c>
      <c r="C44" s="341" t="s">
        <v>1055</v>
      </c>
      <c r="D44" s="207" t="s">
        <v>474</v>
      </c>
      <c r="E44" s="207" t="s">
        <v>3179</v>
      </c>
      <c r="F44" s="152" t="s">
        <v>3180</v>
      </c>
      <c r="G44" s="79" t="s">
        <v>3181</v>
      </c>
      <c r="H44" s="570" t="s">
        <v>3182</v>
      </c>
      <c r="I44" s="550" t="s">
        <v>3183</v>
      </c>
      <c r="J44" s="121"/>
      <c r="K44" s="79" t="s">
        <v>13</v>
      </c>
    </row>
    <row r="45">
      <c r="A45" s="79">
        <v>3.0</v>
      </c>
      <c r="B45" s="79">
        <v>82.0</v>
      </c>
      <c r="C45" s="341" t="s">
        <v>1046</v>
      </c>
      <c r="D45" s="207" t="s">
        <v>3184</v>
      </c>
      <c r="E45" s="207" t="s">
        <v>3184</v>
      </c>
      <c r="F45" s="152" t="s">
        <v>3185</v>
      </c>
      <c r="G45" s="79" t="s">
        <v>3186</v>
      </c>
      <c r="H45" s="181"/>
      <c r="I45" s="550" t="s">
        <v>3187</v>
      </c>
      <c r="J45" s="121" t="s">
        <v>3188</v>
      </c>
      <c r="K45" s="79" t="s">
        <v>13</v>
      </c>
    </row>
    <row r="46" ht="71.25" customHeight="1">
      <c r="A46" s="79">
        <v>3.0</v>
      </c>
      <c r="B46" s="79">
        <v>82.0</v>
      </c>
      <c r="C46" s="341" t="s">
        <v>1046</v>
      </c>
      <c r="D46" s="207" t="s">
        <v>3184</v>
      </c>
      <c r="E46" s="207" t="s">
        <v>3189</v>
      </c>
      <c r="F46" s="152" t="s">
        <v>3189</v>
      </c>
      <c r="G46" s="79" t="s">
        <v>3190</v>
      </c>
      <c r="H46" s="181"/>
      <c r="I46" s="550"/>
      <c r="J46" s="151"/>
      <c r="K46" s="79" t="s">
        <v>13</v>
      </c>
    </row>
    <row r="47">
      <c r="A47" s="79">
        <v>3.0</v>
      </c>
      <c r="B47" s="79">
        <v>82.0</v>
      </c>
      <c r="C47" s="341" t="s">
        <v>1046</v>
      </c>
      <c r="D47" s="207" t="s">
        <v>3184</v>
      </c>
      <c r="E47" s="207" t="s">
        <v>3189</v>
      </c>
      <c r="F47" s="152" t="s">
        <v>3191</v>
      </c>
      <c r="G47" s="79" t="s">
        <v>3192</v>
      </c>
      <c r="H47" s="181"/>
      <c r="I47" s="550"/>
      <c r="J47" s="151"/>
      <c r="K47" s="79" t="s">
        <v>13</v>
      </c>
    </row>
    <row r="48">
      <c r="A48" s="79">
        <v>3.0</v>
      </c>
      <c r="B48" s="79">
        <v>83.0</v>
      </c>
      <c r="C48" s="341" t="s">
        <v>1046</v>
      </c>
      <c r="D48" s="207" t="s">
        <v>3184</v>
      </c>
      <c r="E48" s="207" t="s">
        <v>484</v>
      </c>
      <c r="F48" s="152" t="s">
        <v>484</v>
      </c>
      <c r="G48" s="79" t="s">
        <v>3193</v>
      </c>
      <c r="H48" s="571" t="s">
        <v>3194</v>
      </c>
      <c r="I48" s="550" t="s">
        <v>3195</v>
      </c>
      <c r="J48" s="151"/>
      <c r="K48" s="79" t="s">
        <v>13</v>
      </c>
    </row>
    <row r="49" ht="111.0" customHeight="1">
      <c r="A49" s="79">
        <v>3.0</v>
      </c>
      <c r="B49" s="79">
        <v>83.0</v>
      </c>
      <c r="C49" s="341" t="s">
        <v>1046</v>
      </c>
      <c r="D49" s="207" t="s">
        <v>3184</v>
      </c>
      <c r="E49" s="207" t="s">
        <v>484</v>
      </c>
      <c r="F49" s="152" t="s">
        <v>3196</v>
      </c>
      <c r="G49" s="79" t="s">
        <v>3197</v>
      </c>
      <c r="H49" s="572" t="s">
        <v>3198</v>
      </c>
      <c r="I49" s="550" t="s">
        <v>3199</v>
      </c>
      <c r="J49" s="121" t="s">
        <v>3200</v>
      </c>
      <c r="K49" s="79" t="s">
        <v>13</v>
      </c>
    </row>
    <row r="50" ht="212.25" customHeight="1">
      <c r="A50" s="79">
        <v>3.0</v>
      </c>
      <c r="B50" s="79">
        <v>87.0</v>
      </c>
      <c r="C50" s="341" t="s">
        <v>1051</v>
      </c>
      <c r="D50" s="207" t="s">
        <v>487</v>
      </c>
      <c r="E50" s="207" t="s">
        <v>487</v>
      </c>
      <c r="F50" s="152" t="s">
        <v>487</v>
      </c>
      <c r="G50" s="79" t="s">
        <v>3201</v>
      </c>
      <c r="H50" s="573" t="s">
        <v>3202</v>
      </c>
      <c r="I50" s="550" t="s">
        <v>3203</v>
      </c>
      <c r="J50" s="121" t="s">
        <v>3204</v>
      </c>
      <c r="K50" s="79" t="s">
        <v>13</v>
      </c>
    </row>
    <row r="51" ht="214.5" customHeight="1">
      <c r="A51" s="79">
        <v>3.0</v>
      </c>
      <c r="B51" s="79">
        <v>87.0</v>
      </c>
      <c r="C51" s="341" t="s">
        <v>1051</v>
      </c>
      <c r="D51" s="207" t="s">
        <v>487</v>
      </c>
      <c r="E51" s="207" t="s">
        <v>487</v>
      </c>
      <c r="F51" s="152" t="s">
        <v>3205</v>
      </c>
      <c r="G51" s="550" t="s">
        <v>3206</v>
      </c>
      <c r="H51" s="181"/>
      <c r="I51" s="550" t="str">
        <f>image("http://images.slideplayer.com/21/6236452/slides/slide_6.jpg",2)</f>
        <v/>
      </c>
      <c r="J51" s="151"/>
      <c r="K51" s="79" t="s">
        <v>47</v>
      </c>
    </row>
    <row r="52">
      <c r="A52" s="79">
        <v>3.0</v>
      </c>
      <c r="B52" s="79">
        <v>89.0</v>
      </c>
      <c r="C52" s="341" t="s">
        <v>1051</v>
      </c>
      <c r="D52" s="207" t="s">
        <v>487</v>
      </c>
      <c r="E52" s="207" t="s">
        <v>3207</v>
      </c>
      <c r="F52" s="152" t="s">
        <v>3208</v>
      </c>
      <c r="G52" s="79" t="s">
        <v>3209</v>
      </c>
      <c r="H52" s="181"/>
      <c r="I52" s="550" t="s">
        <v>3210</v>
      </c>
      <c r="J52" s="151"/>
      <c r="K52" s="79" t="s">
        <v>13</v>
      </c>
    </row>
    <row r="53">
      <c r="B53" s="79">
        <v>89.0</v>
      </c>
      <c r="F53" s="152" t="s">
        <v>3211</v>
      </c>
      <c r="G53" s="79" t="s">
        <v>3212</v>
      </c>
      <c r="H53" s="181"/>
      <c r="I53" s="550" t="s">
        <v>3213</v>
      </c>
      <c r="J53" s="151"/>
      <c r="K53" s="79" t="s">
        <v>13</v>
      </c>
    </row>
    <row r="54">
      <c r="B54" s="79">
        <v>90.0</v>
      </c>
      <c r="F54" s="152" t="s">
        <v>3214</v>
      </c>
      <c r="G54" s="79" t="s">
        <v>3215</v>
      </c>
      <c r="H54" s="181"/>
      <c r="I54" s="550" t="s">
        <v>3216</v>
      </c>
      <c r="J54" s="151"/>
      <c r="K54" s="79" t="s">
        <v>13</v>
      </c>
    </row>
    <row r="55" ht="174.0" customHeight="1">
      <c r="A55" s="79">
        <v>3.0</v>
      </c>
      <c r="B55" s="79">
        <v>90.0</v>
      </c>
      <c r="C55" s="341" t="s">
        <v>1051</v>
      </c>
      <c r="D55" s="207" t="s">
        <v>487</v>
      </c>
      <c r="E55" s="207" t="s">
        <v>3217</v>
      </c>
      <c r="F55" s="152" t="s">
        <v>3218</v>
      </c>
      <c r="G55" s="79" t="s">
        <v>3219</v>
      </c>
      <c r="H55" s="562" t="s">
        <v>3220</v>
      </c>
      <c r="I55" s="559"/>
      <c r="J55" s="121" t="s">
        <v>3221</v>
      </c>
      <c r="K55" s="79" t="s">
        <v>13</v>
      </c>
    </row>
    <row r="56">
      <c r="A56" s="79">
        <v>3.0</v>
      </c>
      <c r="B56" s="79">
        <v>90.0</v>
      </c>
      <c r="C56" s="341" t="s">
        <v>1051</v>
      </c>
      <c r="D56" s="207" t="s">
        <v>487</v>
      </c>
      <c r="E56" s="207" t="s">
        <v>3217</v>
      </c>
      <c r="F56" s="152" t="s">
        <v>3222</v>
      </c>
      <c r="G56" s="79" t="s">
        <v>3223</v>
      </c>
      <c r="H56" s="562"/>
      <c r="I56" s="559"/>
      <c r="J56" s="121" t="s">
        <v>3224</v>
      </c>
      <c r="K56" s="79" t="s">
        <v>13</v>
      </c>
    </row>
    <row r="57" ht="103.5" customHeight="1">
      <c r="A57" s="79">
        <v>3.0</v>
      </c>
      <c r="B57" s="79">
        <v>91.0</v>
      </c>
      <c r="C57" s="341" t="s">
        <v>1051</v>
      </c>
      <c r="D57" s="207" t="s">
        <v>487</v>
      </c>
      <c r="E57" s="207" t="s">
        <v>3225</v>
      </c>
      <c r="F57" s="152" t="s">
        <v>3226</v>
      </c>
      <c r="G57" s="79" t="s">
        <v>3227</v>
      </c>
      <c r="H57" s="557" t="s">
        <v>3228</v>
      </c>
      <c r="I57" s="550" t="s">
        <v>3229</v>
      </c>
      <c r="J57" s="121" t="s">
        <v>3230</v>
      </c>
      <c r="K57" s="79" t="s">
        <v>13</v>
      </c>
    </row>
    <row r="58" ht="72.75" customHeight="1">
      <c r="A58" s="79">
        <v>3.0</v>
      </c>
      <c r="B58" s="79">
        <v>92.0</v>
      </c>
      <c r="C58" s="341" t="s">
        <v>1051</v>
      </c>
      <c r="D58" s="207" t="s">
        <v>487</v>
      </c>
      <c r="E58" s="207" t="s">
        <v>3231</v>
      </c>
      <c r="F58" s="152" t="s">
        <v>3232</v>
      </c>
      <c r="G58" s="79" t="s">
        <v>3233</v>
      </c>
      <c r="H58" s="563" t="s">
        <v>3234</v>
      </c>
      <c r="I58" s="574" t="str">
        <f>image("http://www.aplusphysics.com/courses/honors/thermo/images/PV-Processes.png")</f>
        <v/>
      </c>
      <c r="J58" s="121" t="s">
        <v>3235</v>
      </c>
      <c r="K58" s="79" t="s">
        <v>47</v>
      </c>
    </row>
    <row r="59" ht="46.5" customHeight="1">
      <c r="A59" s="79">
        <v>3.0</v>
      </c>
      <c r="B59" s="79">
        <v>92.0</v>
      </c>
      <c r="C59" s="341" t="s">
        <v>1051</v>
      </c>
      <c r="D59" s="207" t="s">
        <v>487</v>
      </c>
      <c r="E59" s="207" t="s">
        <v>3231</v>
      </c>
      <c r="F59" s="152" t="s">
        <v>3236</v>
      </c>
      <c r="G59" s="79" t="s">
        <v>3237</v>
      </c>
      <c r="H59" s="563" t="s">
        <v>3238</v>
      </c>
      <c r="K59" s="79" t="s">
        <v>47</v>
      </c>
    </row>
    <row r="60" ht="55.5" customHeight="1">
      <c r="A60" s="79">
        <v>3.0</v>
      </c>
      <c r="B60" s="79">
        <v>92.0</v>
      </c>
      <c r="C60" s="341" t="s">
        <v>1051</v>
      </c>
      <c r="D60" s="207" t="s">
        <v>487</v>
      </c>
      <c r="E60" s="207" t="s">
        <v>3231</v>
      </c>
      <c r="F60" s="152" t="s">
        <v>3239</v>
      </c>
      <c r="G60" s="79" t="s">
        <v>3240</v>
      </c>
      <c r="H60" s="563" t="s">
        <v>3241</v>
      </c>
      <c r="K60" s="79" t="s">
        <v>47</v>
      </c>
    </row>
    <row r="61" ht="55.5" customHeight="1">
      <c r="A61" s="79">
        <v>3.0</v>
      </c>
      <c r="B61" s="79">
        <v>92.0</v>
      </c>
      <c r="C61" s="341" t="s">
        <v>1051</v>
      </c>
      <c r="D61" s="207" t="s">
        <v>487</v>
      </c>
      <c r="E61" s="207" t="s">
        <v>3231</v>
      </c>
      <c r="F61" s="152" t="s">
        <v>3242</v>
      </c>
      <c r="G61" s="79" t="s">
        <v>3243</v>
      </c>
      <c r="H61" s="563" t="s">
        <v>3244</v>
      </c>
      <c r="K61" s="79" t="s">
        <v>47</v>
      </c>
    </row>
    <row r="62">
      <c r="A62" s="79">
        <v>3.0</v>
      </c>
      <c r="B62" s="79">
        <v>95.0</v>
      </c>
      <c r="C62" s="341" t="s">
        <v>1046</v>
      </c>
      <c r="D62" s="207" t="s">
        <v>3245</v>
      </c>
      <c r="E62" s="207" t="s">
        <v>3246</v>
      </c>
      <c r="F62" s="152" t="s">
        <v>3246</v>
      </c>
      <c r="G62" s="79" t="s">
        <v>3247</v>
      </c>
      <c r="H62" s="575"/>
      <c r="I62" s="550" t="s">
        <v>3248</v>
      </c>
      <c r="J62" s="121" t="s">
        <v>3249</v>
      </c>
      <c r="K62" s="79" t="s">
        <v>13</v>
      </c>
    </row>
    <row r="63" ht="145.5" customHeight="1">
      <c r="A63" s="79">
        <v>3.0</v>
      </c>
      <c r="B63" s="79">
        <v>96.0</v>
      </c>
      <c r="C63" s="341" t="s">
        <v>1046</v>
      </c>
      <c r="D63" s="207" t="s">
        <v>3245</v>
      </c>
      <c r="E63" s="207" t="s">
        <v>224</v>
      </c>
      <c r="F63" s="152" t="s">
        <v>224</v>
      </c>
      <c r="G63" s="79" t="s">
        <v>3250</v>
      </c>
      <c r="H63" s="576" t="s">
        <v>3251</v>
      </c>
      <c r="I63" s="550" t="s">
        <v>3252</v>
      </c>
      <c r="J63" s="151"/>
      <c r="K63" s="79" t="s">
        <v>13</v>
      </c>
    </row>
    <row r="64">
      <c r="A64" s="79">
        <v>4.0</v>
      </c>
      <c r="B64" s="79">
        <v>113.0</v>
      </c>
      <c r="C64" s="341" t="s">
        <v>1051</v>
      </c>
      <c r="D64" s="207" t="s">
        <v>3253</v>
      </c>
      <c r="E64" s="207" t="s">
        <v>3254</v>
      </c>
      <c r="F64" s="152" t="s">
        <v>3255</v>
      </c>
      <c r="G64" s="79" t="s">
        <v>3256</v>
      </c>
      <c r="H64" s="577"/>
      <c r="I64" s="550" t="s">
        <v>3257</v>
      </c>
      <c r="J64" s="151"/>
      <c r="K64" s="79" t="s">
        <v>13</v>
      </c>
    </row>
    <row r="65">
      <c r="A65" s="79">
        <v>4.0</v>
      </c>
      <c r="B65" s="79">
        <v>114.0</v>
      </c>
      <c r="C65" s="341" t="s">
        <v>1051</v>
      </c>
      <c r="D65" s="207" t="s">
        <v>3253</v>
      </c>
      <c r="E65" s="207" t="s">
        <v>3258</v>
      </c>
      <c r="F65" s="152" t="s">
        <v>3259</v>
      </c>
      <c r="G65" s="79" t="s">
        <v>3260</v>
      </c>
      <c r="H65" s="577"/>
      <c r="I65" s="550" t="s">
        <v>3261</v>
      </c>
      <c r="J65" s="151"/>
      <c r="K65" s="79" t="s">
        <v>13</v>
      </c>
    </row>
    <row r="66">
      <c r="A66" s="79">
        <v>4.0</v>
      </c>
      <c r="B66" s="79">
        <v>114.0</v>
      </c>
      <c r="C66" s="341" t="s">
        <v>1051</v>
      </c>
      <c r="D66" s="207" t="s">
        <v>3253</v>
      </c>
      <c r="E66" s="207" t="s">
        <v>3262</v>
      </c>
      <c r="F66" s="152" t="s">
        <v>3262</v>
      </c>
      <c r="G66" s="79" t="s">
        <v>3263</v>
      </c>
      <c r="H66" s="577" t="s">
        <v>3264</v>
      </c>
      <c r="I66" s="559"/>
      <c r="J66" s="151"/>
      <c r="K66" s="79" t="s">
        <v>13</v>
      </c>
    </row>
    <row r="67" ht="46.5" customHeight="1">
      <c r="A67" s="79">
        <v>4.0</v>
      </c>
      <c r="B67" s="79">
        <v>114.0</v>
      </c>
      <c r="C67" s="341" t="s">
        <v>1051</v>
      </c>
      <c r="D67" s="207" t="s">
        <v>3253</v>
      </c>
      <c r="E67" s="207" t="s">
        <v>3262</v>
      </c>
      <c r="F67" s="152" t="s">
        <v>3265</v>
      </c>
      <c r="G67" s="578" t="s">
        <v>3266</v>
      </c>
      <c r="H67" s="181"/>
      <c r="I67" s="559"/>
      <c r="J67" s="151"/>
      <c r="K67" s="79" t="s">
        <v>47</v>
      </c>
    </row>
    <row r="68" ht="158.25" customHeight="1">
      <c r="A68" s="79">
        <v>4.0</v>
      </c>
      <c r="B68" s="79">
        <v>114.0</v>
      </c>
      <c r="C68" s="341" t="s">
        <v>1051</v>
      </c>
      <c r="D68" s="207" t="s">
        <v>3253</v>
      </c>
      <c r="E68" s="207" t="s">
        <v>3262</v>
      </c>
      <c r="F68" s="152" t="s">
        <v>3267</v>
      </c>
      <c r="G68" s="79" t="s">
        <v>3268</v>
      </c>
      <c r="H68" s="579" t="s">
        <v>3269</v>
      </c>
      <c r="I68" s="559"/>
      <c r="J68" s="121" t="s">
        <v>3270</v>
      </c>
      <c r="K68" s="79" t="s">
        <v>13</v>
      </c>
    </row>
    <row r="69">
      <c r="A69" s="79">
        <v>4.0</v>
      </c>
      <c r="B69" s="79">
        <v>114.0</v>
      </c>
      <c r="C69" s="341" t="s">
        <v>1051</v>
      </c>
      <c r="D69" s="207" t="s">
        <v>3253</v>
      </c>
      <c r="E69" s="207" t="s">
        <v>3262</v>
      </c>
      <c r="F69" s="152" t="s">
        <v>3271</v>
      </c>
      <c r="G69" s="79" t="s">
        <v>3272</v>
      </c>
      <c r="H69" s="567" t="s">
        <v>3273</v>
      </c>
      <c r="I69" s="550" t="s">
        <v>3274</v>
      </c>
      <c r="J69" s="121" t="s">
        <v>3275</v>
      </c>
      <c r="K69" s="79" t="s">
        <v>13</v>
      </c>
    </row>
    <row r="70" ht="132.0" customHeight="1">
      <c r="A70" s="79">
        <v>4.0</v>
      </c>
      <c r="B70" s="79">
        <v>115.0</v>
      </c>
      <c r="C70" s="341" t="s">
        <v>1051</v>
      </c>
      <c r="D70" s="207" t="s">
        <v>3253</v>
      </c>
      <c r="E70" s="207" t="s">
        <v>500</v>
      </c>
      <c r="F70" s="152" t="s">
        <v>500</v>
      </c>
      <c r="G70" s="79" t="s">
        <v>3276</v>
      </c>
      <c r="H70" s="557" t="s">
        <v>3277</v>
      </c>
      <c r="I70" s="559"/>
      <c r="J70" s="151"/>
      <c r="K70" s="79" t="s">
        <v>13</v>
      </c>
    </row>
    <row r="71" ht="118.5" customHeight="1">
      <c r="A71" s="79">
        <v>4.0</v>
      </c>
      <c r="B71" s="79">
        <v>116.0</v>
      </c>
      <c r="C71" s="341" t="s">
        <v>1051</v>
      </c>
      <c r="D71" s="207" t="s">
        <v>3253</v>
      </c>
      <c r="E71" s="207" t="s">
        <v>500</v>
      </c>
      <c r="F71" s="152" t="s">
        <v>3278</v>
      </c>
      <c r="G71" s="79" t="s">
        <v>3279</v>
      </c>
      <c r="H71" s="580" t="s">
        <v>3280</v>
      </c>
      <c r="I71" s="550" t="s">
        <v>3281</v>
      </c>
      <c r="J71" s="121" t="s">
        <v>3282</v>
      </c>
      <c r="K71" s="79" t="s">
        <v>47</v>
      </c>
    </row>
    <row r="72" ht="78.75" customHeight="1">
      <c r="A72" s="79">
        <v>4.0</v>
      </c>
      <c r="B72" s="79">
        <v>116.0</v>
      </c>
      <c r="C72" s="341" t="s">
        <v>1051</v>
      </c>
      <c r="D72" s="207" t="s">
        <v>3253</v>
      </c>
      <c r="E72" s="207" t="s">
        <v>500</v>
      </c>
      <c r="F72" s="152" t="s">
        <v>3283</v>
      </c>
      <c r="G72" s="79" t="s">
        <v>3284</v>
      </c>
      <c r="H72" s="581" t="s">
        <v>3285</v>
      </c>
      <c r="I72" s="550" t="s">
        <v>3286</v>
      </c>
      <c r="J72" s="151"/>
      <c r="K72" s="79" t="s">
        <v>47</v>
      </c>
    </row>
    <row r="73" ht="65.25" customHeight="1">
      <c r="A73" s="79">
        <v>4.0</v>
      </c>
      <c r="B73" s="79">
        <v>118.0</v>
      </c>
      <c r="C73" s="341" t="s">
        <v>1064</v>
      </c>
      <c r="D73" s="207" t="s">
        <v>504</v>
      </c>
      <c r="E73" s="207" t="s">
        <v>504</v>
      </c>
      <c r="F73" s="152" t="s">
        <v>504</v>
      </c>
      <c r="G73" s="79" t="s">
        <v>3287</v>
      </c>
      <c r="H73" s="181"/>
      <c r="I73" s="559"/>
      <c r="J73" s="121" t="s">
        <v>3288</v>
      </c>
      <c r="K73" s="79" t="s">
        <v>13</v>
      </c>
    </row>
    <row r="74" ht="126.75" customHeight="1">
      <c r="A74" s="79">
        <v>4.0</v>
      </c>
      <c r="B74" s="79">
        <v>118.0</v>
      </c>
      <c r="C74" s="341" t="s">
        <v>1064</v>
      </c>
      <c r="D74" s="207" t="s">
        <v>504</v>
      </c>
      <c r="E74" s="207" t="s">
        <v>3289</v>
      </c>
      <c r="F74" s="152" t="s">
        <v>3289</v>
      </c>
      <c r="G74" s="79" t="s">
        <v>3290</v>
      </c>
      <c r="H74" s="557" t="s">
        <v>3291</v>
      </c>
      <c r="I74" s="568" t="s">
        <v>3292</v>
      </c>
      <c r="J74" s="121" t="s">
        <v>3293</v>
      </c>
      <c r="K74" s="79" t="s">
        <v>13</v>
      </c>
    </row>
    <row r="75" ht="57.0" customHeight="1">
      <c r="H75" s="570" t="s">
        <v>3294</v>
      </c>
      <c r="I75" s="582" t="str">
        <f>image("http://hyperphysics.phy-astr.gsu.edu/hbase/Fluids/imgflu/hpress.gif")</f>
        <v/>
      </c>
      <c r="K75" s="79" t="s">
        <v>13</v>
      </c>
    </row>
    <row r="76" ht="147.75" customHeight="1">
      <c r="K76" s="79" t="s">
        <v>13</v>
      </c>
    </row>
    <row r="77" ht="92.25" customHeight="1">
      <c r="H77" s="570" t="s">
        <v>3295</v>
      </c>
      <c r="K77" s="79" t="s">
        <v>13</v>
      </c>
    </row>
    <row r="78" ht="227.25" customHeight="1">
      <c r="A78" s="79">
        <v>4.0</v>
      </c>
      <c r="B78" s="79">
        <v>121.0</v>
      </c>
      <c r="C78" s="341" t="s">
        <v>1064</v>
      </c>
      <c r="D78" s="207" t="s">
        <v>504</v>
      </c>
      <c r="E78" s="207" t="s">
        <v>3296</v>
      </c>
      <c r="F78" s="152" t="s">
        <v>3296</v>
      </c>
      <c r="G78" s="79" t="s">
        <v>3297</v>
      </c>
      <c r="H78" s="583" t="s">
        <v>3298</v>
      </c>
      <c r="I78" s="559" t="str">
        <f>image("https://physics.weber.edu/carroll/archimedes/images/buoyancy.gif",2)</f>
        <v/>
      </c>
      <c r="J78" s="121" t="s">
        <v>3299</v>
      </c>
      <c r="K78" s="79" t="s">
        <v>13</v>
      </c>
    </row>
    <row r="79" ht="195.0" customHeight="1">
      <c r="A79" s="79">
        <v>4.0</v>
      </c>
      <c r="B79" s="79">
        <v>121.0</v>
      </c>
      <c r="C79" s="341" t="s">
        <v>1064</v>
      </c>
      <c r="D79" s="207" t="s">
        <v>504</v>
      </c>
      <c r="E79" s="207" t="s">
        <v>3296</v>
      </c>
      <c r="F79" s="152" t="s">
        <v>3300</v>
      </c>
      <c r="G79" s="79" t="s">
        <v>3301</v>
      </c>
      <c r="H79" s="579" t="s">
        <v>3302</v>
      </c>
      <c r="I79" s="550" t="s">
        <v>3303</v>
      </c>
      <c r="J79" s="121" t="s">
        <v>3304</v>
      </c>
      <c r="K79" s="79" t="s">
        <v>47</v>
      </c>
    </row>
    <row r="80">
      <c r="A80" s="79">
        <v>4.0</v>
      </c>
      <c r="B80" s="79">
        <v>123.0</v>
      </c>
      <c r="C80" s="341" t="s">
        <v>1064</v>
      </c>
      <c r="D80" s="207" t="s">
        <v>504</v>
      </c>
      <c r="E80" s="207" t="s">
        <v>3305</v>
      </c>
      <c r="F80" s="152" t="s">
        <v>3306</v>
      </c>
      <c r="G80" s="79" t="s">
        <v>3307</v>
      </c>
      <c r="H80" s="181"/>
      <c r="I80" s="550" t="s">
        <v>3308</v>
      </c>
      <c r="J80" s="121" t="s">
        <v>3309</v>
      </c>
      <c r="K80" s="79" t="s">
        <v>13</v>
      </c>
    </row>
    <row r="81">
      <c r="A81" s="79">
        <v>4.0</v>
      </c>
      <c r="B81" s="79">
        <v>123.0</v>
      </c>
      <c r="C81" s="341" t="s">
        <v>1064</v>
      </c>
      <c r="D81" s="207" t="s">
        <v>504</v>
      </c>
      <c r="E81" s="207" t="s">
        <v>3305</v>
      </c>
      <c r="F81" s="152" t="s">
        <v>3310</v>
      </c>
      <c r="G81" s="79" t="s">
        <v>3311</v>
      </c>
      <c r="H81" s="181"/>
      <c r="I81" s="550" t="s">
        <v>3312</v>
      </c>
      <c r="J81" s="121" t="s">
        <v>3313</v>
      </c>
      <c r="K81" s="79" t="s">
        <v>13</v>
      </c>
    </row>
    <row r="82" ht="167.25" customHeight="1">
      <c r="A82" s="79">
        <v>4.0</v>
      </c>
      <c r="B82" s="79">
        <v>124.0</v>
      </c>
      <c r="C82" s="341" t="s">
        <v>1051</v>
      </c>
      <c r="D82" s="207" t="s">
        <v>508</v>
      </c>
      <c r="E82" s="207" t="s">
        <v>508</v>
      </c>
      <c r="F82" s="152" t="s">
        <v>508</v>
      </c>
      <c r="G82" s="79" t="s">
        <v>3314</v>
      </c>
      <c r="H82" s="181"/>
      <c r="I82" s="559"/>
      <c r="J82" s="121" t="s">
        <v>3315</v>
      </c>
      <c r="K82" s="79" t="s">
        <v>13</v>
      </c>
    </row>
    <row r="83">
      <c r="A83" s="79">
        <v>4.0</v>
      </c>
      <c r="B83" s="79">
        <v>125.0</v>
      </c>
      <c r="C83" s="341" t="s">
        <v>1051</v>
      </c>
      <c r="D83" s="207" t="s">
        <v>508</v>
      </c>
      <c r="E83" s="207" t="s">
        <v>3316</v>
      </c>
      <c r="F83" s="152" t="s">
        <v>3317</v>
      </c>
      <c r="G83" s="79" t="s">
        <v>3318</v>
      </c>
      <c r="H83" s="181"/>
      <c r="I83" s="550" t="s">
        <v>3319</v>
      </c>
      <c r="J83" s="151"/>
      <c r="K83" s="79" t="s">
        <v>13</v>
      </c>
    </row>
    <row r="84">
      <c r="A84" s="79">
        <v>4.0</v>
      </c>
      <c r="B84" s="79">
        <v>125.0</v>
      </c>
      <c r="C84" s="341" t="s">
        <v>1051</v>
      </c>
      <c r="D84" s="207" t="s">
        <v>508</v>
      </c>
      <c r="E84" s="207" t="s">
        <v>3316</v>
      </c>
      <c r="F84" s="152" t="s">
        <v>510</v>
      </c>
      <c r="G84" s="79" t="s">
        <v>3320</v>
      </c>
      <c r="H84" s="181"/>
      <c r="I84" s="559"/>
      <c r="J84" s="121" t="s">
        <v>3321</v>
      </c>
      <c r="K84" s="79" t="s">
        <v>13</v>
      </c>
    </row>
    <row r="85" ht="85.5" customHeight="1">
      <c r="A85" s="79">
        <v>4.0</v>
      </c>
      <c r="B85" s="79">
        <v>125.0</v>
      </c>
      <c r="C85" s="341" t="s">
        <v>1051</v>
      </c>
      <c r="D85" s="207" t="s">
        <v>508</v>
      </c>
      <c r="E85" s="207" t="s">
        <v>3322</v>
      </c>
      <c r="F85" s="152" t="s">
        <v>3323</v>
      </c>
      <c r="G85" s="79" t="s">
        <v>3324</v>
      </c>
      <c r="H85" s="181"/>
      <c r="I85" s="559" t="str">
        <f>image("https://www.differencebtw.com/wp-content/uploads/2016/02/Laminar-flow-300x200.jpg",2)</f>
        <v/>
      </c>
      <c r="J85" s="121" t="s">
        <v>3325</v>
      </c>
      <c r="K85" s="79" t="s">
        <v>13</v>
      </c>
    </row>
    <row r="86" ht="185.25" customHeight="1">
      <c r="A86" s="79">
        <v>4.0</v>
      </c>
      <c r="B86" s="79">
        <v>126.0</v>
      </c>
      <c r="C86" s="341" t="s">
        <v>1051</v>
      </c>
      <c r="D86" s="207" t="s">
        <v>508</v>
      </c>
      <c r="E86" s="207" t="s">
        <v>3322</v>
      </c>
      <c r="F86" s="152" t="s">
        <v>3326</v>
      </c>
      <c r="G86" s="79" t="s">
        <v>3327</v>
      </c>
      <c r="H86" s="181" t="str">
        <f>image("http://www.openanesthesia.org/wp-content/uploads/2013/05/200px-Poiseuille.png",2)</f>
        <v/>
      </c>
      <c r="I86" s="550" t="s">
        <v>3328</v>
      </c>
      <c r="J86" s="121" t="s">
        <v>3329</v>
      </c>
      <c r="K86" s="79" t="s">
        <v>47</v>
      </c>
    </row>
    <row r="87" ht="100.5" customHeight="1">
      <c r="A87" s="79">
        <v>4.0</v>
      </c>
      <c r="B87" s="79">
        <v>127.0</v>
      </c>
      <c r="C87" s="341" t="s">
        <v>1051</v>
      </c>
      <c r="D87" s="207" t="s">
        <v>508</v>
      </c>
      <c r="E87" s="207" t="s">
        <v>3330</v>
      </c>
      <c r="F87" s="152" t="s">
        <v>3331</v>
      </c>
      <c r="G87" s="79" t="s">
        <v>3332</v>
      </c>
      <c r="H87" s="181"/>
      <c r="I87" s="559" t="str">
        <f>image("https://www.differencebtw.com/wp-content/uploads/2016/02/Turbulent-flow-300x196.jpg",2)</f>
        <v/>
      </c>
      <c r="J87" s="121" t="s">
        <v>3333</v>
      </c>
      <c r="K87" s="79" t="s">
        <v>13</v>
      </c>
    </row>
    <row r="88">
      <c r="A88" s="79">
        <v>4.0</v>
      </c>
      <c r="B88" s="79">
        <v>127.0</v>
      </c>
      <c r="C88" s="341" t="s">
        <v>1051</v>
      </c>
      <c r="D88" s="207" t="s">
        <v>508</v>
      </c>
      <c r="E88" s="207" t="s">
        <v>3330</v>
      </c>
      <c r="F88" s="152" t="s">
        <v>3334</v>
      </c>
      <c r="G88" s="79" t="s">
        <v>3335</v>
      </c>
      <c r="H88" s="181"/>
      <c r="I88" s="559"/>
      <c r="J88" s="151"/>
      <c r="K88" s="79" t="s">
        <v>13</v>
      </c>
    </row>
    <row r="89" ht="150.0" customHeight="1">
      <c r="A89" s="79">
        <v>4.0</v>
      </c>
      <c r="B89" s="79">
        <v>127.0</v>
      </c>
      <c r="C89" s="341" t="s">
        <v>1051</v>
      </c>
      <c r="D89" s="207" t="s">
        <v>508</v>
      </c>
      <c r="E89" s="207" t="s">
        <v>3330</v>
      </c>
      <c r="F89" s="152" t="s">
        <v>3336</v>
      </c>
      <c r="G89" s="79" t="s">
        <v>3337</v>
      </c>
      <c r="H89" s="548" t="str">
        <f>image("http://hyperphysics.phy-astr.gsu.edu/hbase/images/turb1.gif")</f>
        <v/>
      </c>
      <c r="I89" s="559"/>
      <c r="J89" s="121" t="s">
        <v>3338</v>
      </c>
      <c r="K89" s="79" t="s">
        <v>236</v>
      </c>
    </row>
    <row r="90" ht="95.25" customHeight="1">
      <c r="A90" s="79">
        <v>4.0</v>
      </c>
      <c r="B90" s="79">
        <v>129.0</v>
      </c>
      <c r="C90" s="341" t="s">
        <v>1051</v>
      </c>
      <c r="D90" s="207" t="s">
        <v>508</v>
      </c>
      <c r="E90" s="207" t="s">
        <v>3339</v>
      </c>
      <c r="F90" s="152" t="s">
        <v>3340</v>
      </c>
      <c r="G90" s="79" t="s">
        <v>3341</v>
      </c>
      <c r="H90" s="565" t="s">
        <v>3342</v>
      </c>
      <c r="I90" s="584" t="s">
        <v>3343</v>
      </c>
      <c r="J90" s="121" t="s">
        <v>3344</v>
      </c>
      <c r="K90" s="79" t="s">
        <v>47</v>
      </c>
    </row>
    <row r="91" ht="154.5" customHeight="1">
      <c r="A91" s="79">
        <v>4.0</v>
      </c>
      <c r="B91" s="79">
        <v>129.0</v>
      </c>
      <c r="C91" s="341" t="s">
        <v>1051</v>
      </c>
      <c r="D91" s="207" t="s">
        <v>508</v>
      </c>
      <c r="E91" s="207" t="s">
        <v>3339</v>
      </c>
      <c r="F91" s="152" t="s">
        <v>3345</v>
      </c>
      <c r="G91" s="79" t="s">
        <v>3346</v>
      </c>
      <c r="H91" s="585"/>
      <c r="I91" s="550" t="s">
        <v>3347</v>
      </c>
      <c r="J91" s="121" t="s">
        <v>3348</v>
      </c>
      <c r="K91" s="79" t="s">
        <v>13</v>
      </c>
    </row>
    <row r="92" ht="80.25" customHeight="1">
      <c r="A92" s="79">
        <v>4.0</v>
      </c>
      <c r="B92" s="79">
        <v>129.0</v>
      </c>
      <c r="C92" s="341" t="s">
        <v>1051</v>
      </c>
      <c r="D92" s="207" t="s">
        <v>508</v>
      </c>
      <c r="E92" s="207" t="s">
        <v>3339</v>
      </c>
      <c r="F92" s="152" t="s">
        <v>3349</v>
      </c>
      <c r="G92" s="79" t="s">
        <v>3350</v>
      </c>
      <c r="H92" s="585" t="s">
        <v>3351</v>
      </c>
      <c r="I92" s="550" t="s">
        <v>3352</v>
      </c>
      <c r="J92" s="121" t="s">
        <v>3353</v>
      </c>
      <c r="K92" s="79" t="s">
        <v>13</v>
      </c>
    </row>
    <row r="93" ht="183.0" customHeight="1"/>
    <row r="94" ht="390.75" customHeight="1">
      <c r="A94" s="79">
        <v>4.0</v>
      </c>
      <c r="B94" s="79">
        <v>129.0</v>
      </c>
      <c r="C94" s="341" t="s">
        <v>1051</v>
      </c>
      <c r="D94" s="207" t="s">
        <v>508</v>
      </c>
      <c r="E94" s="207" t="s">
        <v>3354</v>
      </c>
      <c r="F94" s="152" t="s">
        <v>3354</v>
      </c>
      <c r="G94" s="79" t="s">
        <v>3355</v>
      </c>
      <c r="H94" s="181" t="str">
        <f>image("http://instrumentationportal.com/wp-content/uploads/2011/03/Bernoulli-Formula.png")</f>
        <v/>
      </c>
      <c r="I94" s="586" t="str">
        <f>image("http://hyperphysics.phy-astr.gsu.edu/hbase/imgmec/Bernoul.gif",4,310,380)</f>
        <v/>
      </c>
      <c r="J94" s="121" t="s">
        <v>3356</v>
      </c>
      <c r="K94" s="76" t="s">
        <v>47</v>
      </c>
    </row>
    <row r="95" ht="30.0" customHeight="1">
      <c r="A95" s="79">
        <v>4.0</v>
      </c>
      <c r="B95" s="79">
        <v>130.0</v>
      </c>
      <c r="C95" s="341" t="s">
        <v>1051</v>
      </c>
      <c r="D95" s="207" t="s">
        <v>508</v>
      </c>
      <c r="E95" s="207" t="s">
        <v>3354</v>
      </c>
      <c r="F95" s="152" t="s">
        <v>3357</v>
      </c>
      <c r="G95" s="587" t="s">
        <v>3358</v>
      </c>
      <c r="H95" s="580" t="s">
        <v>3359</v>
      </c>
      <c r="J95" s="121" t="s">
        <v>3360</v>
      </c>
      <c r="K95" s="79" t="s">
        <v>13</v>
      </c>
    </row>
    <row r="96" ht="30.0" customHeight="1">
      <c r="A96" s="79">
        <v>4.0</v>
      </c>
      <c r="B96" s="79">
        <v>130.0</v>
      </c>
      <c r="C96" s="341" t="s">
        <v>1051</v>
      </c>
      <c r="D96" s="207" t="s">
        <v>508</v>
      </c>
      <c r="E96" s="207" t="s">
        <v>3354</v>
      </c>
      <c r="F96" s="152" t="s">
        <v>3361</v>
      </c>
      <c r="G96" s="79" t="s">
        <v>3362</v>
      </c>
      <c r="H96" s="580" t="s">
        <v>3363</v>
      </c>
      <c r="J96" s="121" t="s">
        <v>3364</v>
      </c>
      <c r="K96" s="79" t="s">
        <v>13</v>
      </c>
    </row>
    <row r="97" ht="222.75" customHeight="1">
      <c r="A97" s="79">
        <v>4.0</v>
      </c>
      <c r="B97" s="79">
        <v>130.0</v>
      </c>
      <c r="C97" s="341" t="s">
        <v>1051</v>
      </c>
      <c r="D97" s="207" t="s">
        <v>508</v>
      </c>
      <c r="E97" s="207" t="s">
        <v>3354</v>
      </c>
      <c r="F97" s="152" t="s">
        <v>3365</v>
      </c>
      <c r="G97" s="79" t="s">
        <v>3366</v>
      </c>
      <c r="H97" s="181"/>
      <c r="I97" s="559" t="str">
        <f>image("https://www.grc.nasa.gov/www/k-12/airplane/Images/pitot.jpg")</f>
        <v/>
      </c>
      <c r="J97" s="121" t="s">
        <v>3367</v>
      </c>
      <c r="K97" s="79" t="s">
        <v>13</v>
      </c>
    </row>
    <row r="98" ht="213.75" customHeight="1">
      <c r="A98" s="79">
        <v>4.0</v>
      </c>
      <c r="B98" s="79">
        <v>131.0</v>
      </c>
      <c r="C98" s="341" t="s">
        <v>1051</v>
      </c>
      <c r="D98" s="207" t="s">
        <v>508</v>
      </c>
      <c r="E98" s="207" t="s">
        <v>3354</v>
      </c>
      <c r="F98" s="152" t="s">
        <v>3368</v>
      </c>
      <c r="G98" s="79" t="s">
        <v>3369</v>
      </c>
      <c r="H98" s="181"/>
      <c r="I98" s="559" t="str">
        <f>image("http://www.solitaryroad.com/c1021/ole5.gif")</f>
        <v/>
      </c>
      <c r="J98" s="154" t="s">
        <v>3370</v>
      </c>
      <c r="K98" s="79" t="s">
        <v>13</v>
      </c>
    </row>
    <row r="99">
      <c r="A99" s="79">
        <v>5.0</v>
      </c>
      <c r="B99" s="79">
        <v>150.0</v>
      </c>
      <c r="C99" s="341" t="s">
        <v>1046</v>
      </c>
      <c r="D99" s="207" t="s">
        <v>3371</v>
      </c>
      <c r="E99" s="207" t="s">
        <v>3371</v>
      </c>
      <c r="F99" s="152" t="s">
        <v>3372</v>
      </c>
      <c r="G99" s="79" t="s">
        <v>3373</v>
      </c>
      <c r="H99" s="181"/>
      <c r="I99" s="550" t="s">
        <v>3374</v>
      </c>
      <c r="J99" s="121" t="s">
        <v>3375</v>
      </c>
      <c r="K99" s="79" t="s">
        <v>13</v>
      </c>
    </row>
    <row r="100">
      <c r="A100" s="79">
        <v>5.0</v>
      </c>
      <c r="B100" s="79">
        <v>150.0</v>
      </c>
      <c r="C100" s="341" t="s">
        <v>1046</v>
      </c>
      <c r="D100" s="207" t="s">
        <v>3371</v>
      </c>
      <c r="E100" s="207" t="s">
        <v>3376</v>
      </c>
      <c r="F100" s="152" t="s">
        <v>3377</v>
      </c>
      <c r="G100" s="79" t="s">
        <v>3378</v>
      </c>
      <c r="H100" s="181"/>
      <c r="I100" s="550" t="s">
        <v>3379</v>
      </c>
      <c r="J100" s="588" t="s">
        <v>3380</v>
      </c>
      <c r="K100" s="79" t="s">
        <v>13</v>
      </c>
    </row>
    <row r="101">
      <c r="A101" s="79">
        <v>5.0</v>
      </c>
      <c r="B101" s="79">
        <v>151.0</v>
      </c>
      <c r="C101" s="341" t="s">
        <v>1046</v>
      </c>
      <c r="D101" s="207" t="s">
        <v>3371</v>
      </c>
      <c r="E101" s="207" t="s">
        <v>3376</v>
      </c>
      <c r="F101" s="152" t="s">
        <v>3381</v>
      </c>
      <c r="G101" s="79" t="s">
        <v>3382</v>
      </c>
      <c r="H101" s="181"/>
      <c r="I101" s="550" t="s">
        <v>3383</v>
      </c>
      <c r="J101" s="588" t="s">
        <v>3380</v>
      </c>
      <c r="K101" s="79" t="s">
        <v>13</v>
      </c>
    </row>
    <row r="102">
      <c r="A102" s="79">
        <v>5.0</v>
      </c>
      <c r="B102" s="79">
        <v>132.0</v>
      </c>
      <c r="C102" s="341" t="s">
        <v>1064</v>
      </c>
      <c r="D102" s="207" t="s">
        <v>3384</v>
      </c>
      <c r="E102" s="207" t="s">
        <v>3384</v>
      </c>
      <c r="F102" s="152" t="s">
        <v>3384</v>
      </c>
      <c r="G102" s="79" t="s">
        <v>3385</v>
      </c>
      <c r="H102" s="181" t="str">
        <f>image("http://kneletrostatic.weebly.com/uploads/2/9/8/0/29805607/200979333.gif?378")</f>
        <v/>
      </c>
      <c r="I102" s="559"/>
      <c r="J102" s="121" t="s">
        <v>3386</v>
      </c>
      <c r="K102" s="79" t="s">
        <v>13</v>
      </c>
    </row>
    <row r="103">
      <c r="A103" s="79">
        <v>5.0</v>
      </c>
      <c r="B103" s="79">
        <v>153.0</v>
      </c>
      <c r="C103" s="341" t="s">
        <v>1064</v>
      </c>
      <c r="D103" s="207" t="s">
        <v>3384</v>
      </c>
      <c r="E103" s="207" t="s">
        <v>3387</v>
      </c>
      <c r="F103" s="152" t="s">
        <v>3388</v>
      </c>
      <c r="G103" s="79" t="s">
        <v>3389</v>
      </c>
      <c r="H103" s="181"/>
      <c r="I103" s="559"/>
      <c r="J103" s="151"/>
      <c r="K103" s="79" t="s">
        <v>13</v>
      </c>
    </row>
    <row r="104">
      <c r="A104" s="79">
        <v>5.0</v>
      </c>
      <c r="B104" s="79">
        <v>153.0</v>
      </c>
      <c r="C104" s="341" t="s">
        <v>1064</v>
      </c>
      <c r="D104" s="207" t="s">
        <v>3384</v>
      </c>
      <c r="E104" s="207" t="s">
        <v>3387</v>
      </c>
      <c r="F104" s="152" t="s">
        <v>3390</v>
      </c>
      <c r="G104" s="79" t="s">
        <v>3391</v>
      </c>
      <c r="H104" s="181"/>
      <c r="I104" s="559"/>
      <c r="J104" s="151"/>
      <c r="K104" s="79" t="s">
        <v>13</v>
      </c>
    </row>
    <row r="105">
      <c r="A105" s="79">
        <v>5.0</v>
      </c>
      <c r="B105" s="79">
        <v>153.0</v>
      </c>
      <c r="C105" s="341" t="s">
        <v>1064</v>
      </c>
      <c r="D105" s="207" t="s">
        <v>3384</v>
      </c>
      <c r="E105" s="207" t="s">
        <v>3387</v>
      </c>
      <c r="F105" s="152" t="s">
        <v>3387</v>
      </c>
      <c r="G105" s="79" t="s">
        <v>3392</v>
      </c>
      <c r="H105" s="181" t="str">
        <f>image("https://hstreasures.com/wp-content/uploads/2017/12/the-units-of-electric-field-and-mathematical-formula.jpg")</f>
        <v/>
      </c>
      <c r="I105" s="550" t="s">
        <v>3393</v>
      </c>
      <c r="J105" s="154" t="s">
        <v>3394</v>
      </c>
      <c r="K105" s="79" t="s">
        <v>47</v>
      </c>
    </row>
    <row r="106" ht="81.75" customHeight="1">
      <c r="A106" s="79">
        <v>5.0</v>
      </c>
      <c r="B106" s="79">
        <v>154.0</v>
      </c>
      <c r="C106" s="341" t="s">
        <v>1064</v>
      </c>
      <c r="D106" s="207" t="s">
        <v>3384</v>
      </c>
      <c r="E106" s="207" t="s">
        <v>3387</v>
      </c>
      <c r="F106" s="152" t="s">
        <v>3395</v>
      </c>
      <c r="G106" s="79" t="s">
        <v>3396</v>
      </c>
      <c r="H106" s="181"/>
      <c r="I106" s="574" t="str">
        <f>image("https://i.stack.imgur.com/JxCq5.png")</f>
        <v/>
      </c>
      <c r="J106" s="154" t="s">
        <v>3394</v>
      </c>
      <c r="K106" s="79" t="s">
        <v>13</v>
      </c>
    </row>
    <row r="107">
      <c r="A107" s="79">
        <v>5.0</v>
      </c>
      <c r="B107" s="79">
        <v>156.0</v>
      </c>
      <c r="C107" s="341" t="s">
        <v>1046</v>
      </c>
      <c r="D107" s="207" t="s">
        <v>3397</v>
      </c>
      <c r="E107" s="207" t="s">
        <v>3397</v>
      </c>
      <c r="F107" s="152" t="s">
        <v>3398</v>
      </c>
      <c r="G107" s="79" t="s">
        <v>3399</v>
      </c>
      <c r="H107" s="181" t="str">
        <f>image("http://hyperphysics.phy-astr.gsu.edu/hbase/electric/imgele/elpe1.gif")</f>
        <v/>
      </c>
      <c r="I107" s="550" t="s">
        <v>3400</v>
      </c>
      <c r="J107" s="154" t="s">
        <v>3401</v>
      </c>
      <c r="K107" s="79" t="s">
        <v>47</v>
      </c>
    </row>
    <row r="108" ht="125.25" customHeight="1">
      <c r="A108" s="79">
        <v>5.0</v>
      </c>
      <c r="B108" s="79">
        <v>158.0</v>
      </c>
      <c r="C108" s="341" t="s">
        <v>1055</v>
      </c>
      <c r="D108" s="207" t="s">
        <v>919</v>
      </c>
      <c r="E108" s="207" t="s">
        <v>919</v>
      </c>
      <c r="F108" s="152" t="s">
        <v>3402</v>
      </c>
      <c r="G108" s="79" t="s">
        <v>3403</v>
      </c>
      <c r="H108" s="579" t="s">
        <v>3404</v>
      </c>
      <c r="I108" s="559"/>
      <c r="J108" s="154" t="s">
        <v>3405</v>
      </c>
      <c r="K108" s="79" t="s">
        <v>47</v>
      </c>
    </row>
    <row r="109">
      <c r="A109" s="79">
        <v>5.0</v>
      </c>
      <c r="B109" s="79">
        <v>158.0</v>
      </c>
      <c r="C109" s="341" t="s">
        <v>1055</v>
      </c>
      <c r="D109" s="207" t="s">
        <v>919</v>
      </c>
      <c r="E109" s="207" t="s">
        <v>919</v>
      </c>
      <c r="F109" s="152" t="s">
        <v>3406</v>
      </c>
      <c r="G109" s="79" t="s">
        <v>3407</v>
      </c>
      <c r="H109" s="567" t="s">
        <v>3408</v>
      </c>
      <c r="I109" s="559"/>
      <c r="J109" s="121" t="s">
        <v>3409</v>
      </c>
      <c r="K109" s="79" t="s">
        <v>47</v>
      </c>
    </row>
    <row r="110">
      <c r="A110" s="79">
        <v>5.0</v>
      </c>
      <c r="B110" s="79">
        <v>159.0</v>
      </c>
      <c r="C110" s="341" t="s">
        <v>1055</v>
      </c>
      <c r="D110" s="207" t="s">
        <v>3410</v>
      </c>
      <c r="E110" s="207" t="s">
        <v>3411</v>
      </c>
      <c r="F110" s="152" t="s">
        <v>3412</v>
      </c>
      <c r="G110" s="79" t="s">
        <v>3413</v>
      </c>
      <c r="H110" s="181"/>
      <c r="I110" s="550" t="s">
        <v>3414</v>
      </c>
      <c r="J110" s="151"/>
      <c r="K110" s="79" t="s">
        <v>13</v>
      </c>
    </row>
    <row r="111">
      <c r="A111" s="79">
        <v>5.0</v>
      </c>
      <c r="B111" s="79">
        <v>165.0</v>
      </c>
      <c r="C111" s="341" t="s">
        <v>1064</v>
      </c>
      <c r="D111" s="207" t="s">
        <v>555</v>
      </c>
      <c r="E111" s="207" t="s">
        <v>555</v>
      </c>
      <c r="F111" s="152" t="s">
        <v>3415</v>
      </c>
      <c r="G111" s="79" t="s">
        <v>3416</v>
      </c>
      <c r="H111" s="181"/>
      <c r="I111" s="550"/>
      <c r="J111" s="151"/>
      <c r="K111" s="79" t="s">
        <v>13</v>
      </c>
    </row>
    <row r="112">
      <c r="A112" s="79">
        <v>5.0</v>
      </c>
      <c r="B112" s="79">
        <v>165.0</v>
      </c>
      <c r="C112" s="341" t="s">
        <v>1064</v>
      </c>
      <c r="D112" s="207" t="s">
        <v>555</v>
      </c>
      <c r="E112" s="207" t="s">
        <v>555</v>
      </c>
      <c r="F112" s="152" t="s">
        <v>3417</v>
      </c>
      <c r="G112" s="79" t="s">
        <v>3418</v>
      </c>
      <c r="H112" s="181"/>
      <c r="I112" s="550" t="s">
        <v>3419</v>
      </c>
      <c r="J112" s="151"/>
      <c r="K112" s="79" t="s">
        <v>47</v>
      </c>
    </row>
    <row r="113">
      <c r="A113" s="79">
        <v>5.0</v>
      </c>
      <c r="B113" s="79">
        <v>165.0</v>
      </c>
      <c r="C113" s="341" t="s">
        <v>1064</v>
      </c>
      <c r="D113" s="207" t="s">
        <v>555</v>
      </c>
      <c r="E113" s="207" t="s">
        <v>555</v>
      </c>
      <c r="F113" s="152" t="s">
        <v>3420</v>
      </c>
      <c r="G113" s="79" t="s">
        <v>3421</v>
      </c>
      <c r="H113" s="181"/>
      <c r="I113" s="550" t="s">
        <v>3422</v>
      </c>
      <c r="J113" s="151"/>
      <c r="K113" s="79" t="s">
        <v>47</v>
      </c>
    </row>
    <row r="114">
      <c r="A114" s="79">
        <v>5.0</v>
      </c>
      <c r="B114" s="79">
        <v>165.0</v>
      </c>
      <c r="C114" s="341" t="s">
        <v>1064</v>
      </c>
      <c r="D114" s="207" t="s">
        <v>555</v>
      </c>
      <c r="E114" s="207" t="s">
        <v>555</v>
      </c>
      <c r="F114" s="471" t="s">
        <v>3423</v>
      </c>
      <c r="G114" s="79" t="s">
        <v>3424</v>
      </c>
      <c r="H114" s="181"/>
      <c r="I114" s="550" t="s">
        <v>3425</v>
      </c>
      <c r="J114" s="121" t="s">
        <v>3426</v>
      </c>
      <c r="K114" s="79" t="s">
        <v>47</v>
      </c>
    </row>
    <row r="115" ht="112.5" customHeight="1">
      <c r="A115" s="79">
        <v>5.0</v>
      </c>
      <c r="B115" s="79">
        <v>166.0</v>
      </c>
      <c r="C115" s="341" t="s">
        <v>1064</v>
      </c>
      <c r="D115" s="207" t="s">
        <v>555</v>
      </c>
      <c r="E115" s="207" t="s">
        <v>3427</v>
      </c>
      <c r="F115" s="152" t="s">
        <v>3428</v>
      </c>
      <c r="G115" s="79" t="s">
        <v>3429</v>
      </c>
      <c r="H115" s="181" t="str">
        <f>image("http://sdfamilyscience.org/em/images/right_hand_rule.png")</f>
        <v/>
      </c>
      <c r="I115" s="559"/>
      <c r="J115" s="121" t="s">
        <v>3430</v>
      </c>
      <c r="K115" s="79" t="s">
        <v>13</v>
      </c>
    </row>
    <row r="116" ht="112.5" customHeight="1">
      <c r="A116" s="79">
        <v>5.0</v>
      </c>
      <c r="B116" s="79">
        <v>166.0</v>
      </c>
      <c r="C116" s="341" t="s">
        <v>1064</v>
      </c>
      <c r="D116" s="207" t="s">
        <v>555</v>
      </c>
      <c r="E116" s="207" t="s">
        <v>3427</v>
      </c>
      <c r="F116" s="152" t="s">
        <v>3431</v>
      </c>
      <c r="G116" s="79" t="s">
        <v>3432</v>
      </c>
      <c r="H116" s="181" t="str">
        <f>image("https://encrypted-tbn0.gstatic.com/images?q=tbn:ANd9GcTSwC6WQ7jAE3X1B7x4RRXEOxvS4Uj1zG4ZyU4yGyCv7QvPPwF0")</f>
        <v/>
      </c>
      <c r="I116" s="559"/>
      <c r="J116" s="589" t="s">
        <v>3433</v>
      </c>
      <c r="K116" s="79" t="s">
        <v>47</v>
      </c>
    </row>
    <row r="117" ht="135.0" customHeight="1">
      <c r="A117" s="79">
        <v>5.0</v>
      </c>
      <c r="B117" s="79">
        <v>166.0</v>
      </c>
      <c r="C117" s="341" t="s">
        <v>1064</v>
      </c>
      <c r="D117" s="207" t="s">
        <v>555</v>
      </c>
      <c r="E117" s="207" t="s">
        <v>3427</v>
      </c>
      <c r="F117" s="152" t="s">
        <v>3434</v>
      </c>
      <c r="G117" s="79" t="s">
        <v>3435</v>
      </c>
      <c r="H117" s="181" t="str">
        <f>image("https://sutree.com/wp-content/uploads/2017/11/use-this-equation-to-determine-the-magnetic-field-produced-by-a-circular-loop-of-current-carrying-wire-at-the-center-of-the-loop.png")</f>
        <v/>
      </c>
      <c r="I117" s="550" t="s">
        <v>3436</v>
      </c>
      <c r="J117" s="589" t="s">
        <v>3433</v>
      </c>
      <c r="K117" s="79" t="s">
        <v>47</v>
      </c>
    </row>
    <row r="118">
      <c r="A118" s="79">
        <v>5.0</v>
      </c>
      <c r="B118" s="79">
        <v>168.0</v>
      </c>
      <c r="C118" s="341" t="s">
        <v>1064</v>
      </c>
      <c r="D118" s="207" t="s">
        <v>555</v>
      </c>
      <c r="E118" s="207" t="s">
        <v>3437</v>
      </c>
      <c r="F118" s="152" t="s">
        <v>3438</v>
      </c>
      <c r="G118" s="79" t="s">
        <v>3439</v>
      </c>
      <c r="H118" s="181"/>
      <c r="I118" s="559"/>
      <c r="J118" s="151"/>
      <c r="K118" s="79" t="s">
        <v>236</v>
      </c>
    </row>
    <row r="119">
      <c r="A119" s="79">
        <v>5.0</v>
      </c>
      <c r="B119" s="79">
        <v>168.0</v>
      </c>
      <c r="C119" s="341" t="s">
        <v>1064</v>
      </c>
      <c r="D119" s="207" t="s">
        <v>555</v>
      </c>
      <c r="E119" s="207" t="s">
        <v>3437</v>
      </c>
      <c r="F119" s="152" t="s">
        <v>3440</v>
      </c>
      <c r="G119" s="79" t="s">
        <v>3441</v>
      </c>
      <c r="H119" s="579" t="s">
        <v>3442</v>
      </c>
      <c r="I119" s="559"/>
      <c r="J119" s="121" t="s">
        <v>3443</v>
      </c>
      <c r="K119" s="79" t="s">
        <v>13</v>
      </c>
    </row>
    <row r="120" ht="142.5" customHeight="1">
      <c r="A120" s="79">
        <v>5.0</v>
      </c>
      <c r="B120" s="79">
        <v>168.0</v>
      </c>
      <c r="C120" s="341" t="s">
        <v>1064</v>
      </c>
      <c r="D120" s="207" t="s">
        <v>555</v>
      </c>
      <c r="E120" s="207" t="s">
        <v>3437</v>
      </c>
      <c r="F120" s="152" t="s">
        <v>3444</v>
      </c>
      <c r="G120" s="79" t="s">
        <v>3445</v>
      </c>
      <c r="H120" s="181" t="str">
        <f>image("http://physicsrulezz.com/wp-content/uploads/2018/02/RtHandRule.gif")</f>
        <v/>
      </c>
      <c r="I120" s="550" t="s">
        <v>3446</v>
      </c>
      <c r="J120" s="151"/>
      <c r="K120" s="79" t="s">
        <v>13</v>
      </c>
    </row>
    <row r="121">
      <c r="A121" s="79">
        <v>5.0</v>
      </c>
      <c r="B121" s="79">
        <v>170.0</v>
      </c>
      <c r="C121" s="341" t="s">
        <v>1064</v>
      </c>
      <c r="D121" s="207" t="s">
        <v>555</v>
      </c>
      <c r="E121" s="207" t="s">
        <v>3437</v>
      </c>
      <c r="F121" s="152" t="s">
        <v>3447</v>
      </c>
      <c r="G121" s="79" t="s">
        <v>3448</v>
      </c>
      <c r="H121" s="590" t="s">
        <v>3449</v>
      </c>
      <c r="I121" s="559"/>
      <c r="J121" s="121" t="s">
        <v>3443</v>
      </c>
      <c r="K121" s="79" t="s">
        <v>13</v>
      </c>
    </row>
    <row r="122">
      <c r="A122" s="79">
        <v>6.0</v>
      </c>
      <c r="B122" s="79">
        <v>191.0</v>
      </c>
      <c r="C122" s="341" t="s">
        <v>1064</v>
      </c>
      <c r="D122" s="207" t="s">
        <v>3450</v>
      </c>
      <c r="E122" s="207" t="s">
        <v>3450</v>
      </c>
      <c r="F122" s="152" t="s">
        <v>3450</v>
      </c>
      <c r="G122" s="79" t="s">
        <v>3451</v>
      </c>
      <c r="H122" s="562" t="s">
        <v>3452</v>
      </c>
      <c r="I122" s="559"/>
      <c r="J122" s="151"/>
      <c r="K122" s="79" t="s">
        <v>13</v>
      </c>
    </row>
    <row r="123" ht="55.5" customHeight="1">
      <c r="A123" s="79">
        <v>6.0</v>
      </c>
      <c r="B123" s="79">
        <v>191.0</v>
      </c>
      <c r="C123" s="341" t="s">
        <v>1064</v>
      </c>
      <c r="D123" s="207" t="s">
        <v>3450</v>
      </c>
      <c r="E123" s="207" t="s">
        <v>3453</v>
      </c>
      <c r="F123" s="152" t="s">
        <v>3454</v>
      </c>
      <c r="G123" s="79" t="s">
        <v>3455</v>
      </c>
      <c r="H123" s="181"/>
      <c r="I123" s="559"/>
      <c r="J123" s="121" t="s">
        <v>3456</v>
      </c>
      <c r="K123" s="79" t="s">
        <v>13</v>
      </c>
    </row>
    <row r="124">
      <c r="A124" s="79">
        <v>6.0</v>
      </c>
      <c r="B124" s="79">
        <v>192.0</v>
      </c>
      <c r="C124" s="341" t="s">
        <v>1064</v>
      </c>
      <c r="D124" s="207" t="s">
        <v>3450</v>
      </c>
      <c r="E124" s="207" t="s">
        <v>3453</v>
      </c>
      <c r="F124" s="152" t="s">
        <v>3457</v>
      </c>
      <c r="G124" s="79" t="s">
        <v>3458</v>
      </c>
      <c r="H124" s="567" t="s">
        <v>3459</v>
      </c>
      <c r="I124" s="550" t="s">
        <v>3460</v>
      </c>
      <c r="J124" s="121" t="s">
        <v>3461</v>
      </c>
      <c r="K124" s="79" t="s">
        <v>13</v>
      </c>
    </row>
    <row r="125" ht="56.25" customHeight="1">
      <c r="A125" s="79">
        <v>6.0</v>
      </c>
      <c r="B125" s="79">
        <v>192.0</v>
      </c>
      <c r="C125" s="341" t="s">
        <v>1064</v>
      </c>
      <c r="D125" s="207" t="s">
        <v>3450</v>
      </c>
      <c r="E125" s="207" t="s">
        <v>3453</v>
      </c>
      <c r="F125" s="152" t="s">
        <v>3462</v>
      </c>
      <c r="G125" s="79" t="s">
        <v>3463</v>
      </c>
      <c r="H125" s="581" t="s">
        <v>3464</v>
      </c>
      <c r="I125" s="550" t="s">
        <v>3465</v>
      </c>
      <c r="J125" s="121" t="s">
        <v>3466</v>
      </c>
      <c r="K125" s="79" t="s">
        <v>47</v>
      </c>
    </row>
    <row r="126" ht="112.5" customHeight="1">
      <c r="A126" s="79">
        <v>6.0</v>
      </c>
      <c r="B126" s="79">
        <v>193.0</v>
      </c>
      <c r="C126" s="341" t="s">
        <v>1064</v>
      </c>
      <c r="D126" s="207" t="s">
        <v>3467</v>
      </c>
      <c r="E126" s="207" t="s">
        <v>3467</v>
      </c>
      <c r="F126" s="152" t="s">
        <v>3467</v>
      </c>
      <c r="G126" s="79" t="s">
        <v>3468</v>
      </c>
      <c r="H126" s="570" t="str">
        <f>image("http://hyperphysics.phy-astr.gsu.edu/hbase/electric/imgele/res.gif")</f>
        <v/>
      </c>
      <c r="I126" s="591" t="s">
        <v>3469</v>
      </c>
      <c r="J126" s="121"/>
      <c r="K126" s="79" t="s">
        <v>13</v>
      </c>
    </row>
    <row r="127">
      <c r="A127" s="79">
        <v>6.0</v>
      </c>
      <c r="B127" s="79">
        <v>193.0</v>
      </c>
      <c r="C127" s="341" t="s">
        <v>1064</v>
      </c>
      <c r="D127" s="207" t="s">
        <v>3467</v>
      </c>
      <c r="E127" s="207" t="s">
        <v>3467</v>
      </c>
      <c r="F127" s="152" t="s">
        <v>3470</v>
      </c>
      <c r="G127" s="79" t="s">
        <v>3471</v>
      </c>
      <c r="H127" s="181"/>
      <c r="I127" s="559"/>
      <c r="J127" s="121"/>
      <c r="K127" s="79" t="s">
        <v>13</v>
      </c>
    </row>
    <row r="128" ht="43.5" customHeight="1">
      <c r="A128" s="79">
        <v>6.0</v>
      </c>
      <c r="B128" s="79">
        <v>197.0</v>
      </c>
      <c r="C128" s="341" t="s">
        <v>1064</v>
      </c>
      <c r="D128" s="207" t="s">
        <v>3467</v>
      </c>
      <c r="E128" s="207" t="s">
        <v>3472</v>
      </c>
      <c r="F128" s="152" t="s">
        <v>3473</v>
      </c>
      <c r="G128" s="79" t="s">
        <v>3474</v>
      </c>
      <c r="H128" s="570" t="s">
        <v>3475</v>
      </c>
      <c r="I128" s="559"/>
      <c r="J128" s="151"/>
      <c r="K128" s="79" t="s">
        <v>13</v>
      </c>
    </row>
    <row r="129" ht="83.25" customHeight="1">
      <c r="A129" s="79">
        <v>6.0</v>
      </c>
      <c r="B129" s="79">
        <v>199.0</v>
      </c>
      <c r="C129" s="341" t="s">
        <v>1064</v>
      </c>
      <c r="D129" s="207" t="s">
        <v>3467</v>
      </c>
      <c r="E129" s="207" t="s">
        <v>3472</v>
      </c>
      <c r="F129" s="152" t="s">
        <v>3476</v>
      </c>
      <c r="G129" s="79" t="s">
        <v>3477</v>
      </c>
      <c r="H129" s="181" t="str">
        <f>image("http://physicsnet.co.uk/wp-content/uploads/2010/08/resistors-in-parallel.jpg")</f>
        <v/>
      </c>
      <c r="I129" s="559"/>
      <c r="J129" s="151"/>
      <c r="K129" s="79" t="s">
        <v>47</v>
      </c>
    </row>
    <row r="130" ht="84.75" customHeight="1">
      <c r="A130" s="79">
        <v>6.0</v>
      </c>
      <c r="B130" s="79">
        <v>195.0</v>
      </c>
      <c r="C130" s="341" t="s">
        <v>1064</v>
      </c>
      <c r="D130" s="207" t="s">
        <v>3467</v>
      </c>
      <c r="E130" s="207" t="s">
        <v>3478</v>
      </c>
      <c r="F130" s="152" t="s">
        <v>3478</v>
      </c>
      <c r="G130" s="79" t="s">
        <v>3479</v>
      </c>
      <c r="H130" s="592" t="s">
        <v>3480</v>
      </c>
      <c r="I130" s="559"/>
      <c r="J130" s="151"/>
      <c r="K130" s="79" t="s">
        <v>13</v>
      </c>
    </row>
    <row r="131" ht="127.5" customHeight="1">
      <c r="A131" s="79">
        <v>6.0</v>
      </c>
      <c r="B131" s="79">
        <v>196.0</v>
      </c>
      <c r="C131" s="341" t="s">
        <v>1064</v>
      </c>
      <c r="D131" s="207" t="s">
        <v>3467</v>
      </c>
      <c r="E131" s="207" t="s">
        <v>3165</v>
      </c>
      <c r="F131" s="152" t="s">
        <v>3481</v>
      </c>
      <c r="G131" s="79" t="s">
        <v>3482</v>
      </c>
      <c r="H131" s="592" t="s">
        <v>3483</v>
      </c>
      <c r="I131" s="559"/>
      <c r="J131" s="151"/>
      <c r="K131" s="79" t="s">
        <v>47</v>
      </c>
    </row>
    <row r="132">
      <c r="G132" s="79" t="s">
        <v>3484</v>
      </c>
      <c r="H132" s="567" t="s">
        <v>3485</v>
      </c>
      <c r="K132" s="79" t="s">
        <v>47</v>
      </c>
    </row>
    <row r="133">
      <c r="G133" s="79" t="s">
        <v>3486</v>
      </c>
      <c r="H133" s="567" t="s">
        <v>3487</v>
      </c>
      <c r="K133" s="79" t="s">
        <v>47</v>
      </c>
    </row>
    <row r="134" ht="47.25" customHeight="1">
      <c r="A134" s="79">
        <v>6.0</v>
      </c>
      <c r="B134" s="79">
        <v>202.0</v>
      </c>
      <c r="C134" s="341" t="s">
        <v>1064</v>
      </c>
      <c r="D134" s="207" t="s">
        <v>3488</v>
      </c>
      <c r="E134" s="207" t="s">
        <v>3488</v>
      </c>
      <c r="F134" s="152" t="s">
        <v>3489</v>
      </c>
      <c r="G134" s="79" t="s">
        <v>3490</v>
      </c>
      <c r="H134" s="181"/>
      <c r="I134" s="559"/>
      <c r="J134" s="121"/>
      <c r="K134" s="79" t="s">
        <v>13</v>
      </c>
    </row>
    <row r="135" ht="96.75" customHeight="1">
      <c r="A135" s="79">
        <v>6.0</v>
      </c>
      <c r="B135" s="79">
        <v>203.0</v>
      </c>
      <c r="C135" s="341" t="s">
        <v>1064</v>
      </c>
      <c r="D135" s="207" t="s">
        <v>3488</v>
      </c>
      <c r="E135" s="593" t="s">
        <v>3488</v>
      </c>
      <c r="F135" s="152" t="s">
        <v>3491</v>
      </c>
      <c r="G135" s="79" t="s">
        <v>3492</v>
      </c>
      <c r="H135" s="590" t="s">
        <v>3493</v>
      </c>
      <c r="I135" s="559"/>
      <c r="J135" s="121"/>
      <c r="K135" s="79" t="s">
        <v>47</v>
      </c>
    </row>
    <row r="136" ht="72.75" customHeight="1">
      <c r="A136" s="79">
        <v>6.0</v>
      </c>
      <c r="B136" s="79">
        <v>206.0</v>
      </c>
      <c r="C136" s="341" t="s">
        <v>1064</v>
      </c>
      <c r="D136" s="207" t="s">
        <v>3488</v>
      </c>
      <c r="E136" s="207" t="s">
        <v>3494</v>
      </c>
      <c r="F136" s="152" t="s">
        <v>3495</v>
      </c>
      <c r="G136" s="79" t="s">
        <v>3496</v>
      </c>
      <c r="H136" s="181" t="str">
        <f>image("https://www.jagranjosh.com/imported/images/E/Articles/5-Capacitance-Formula-in-series.png")</f>
        <v/>
      </c>
      <c r="I136" s="559"/>
      <c r="J136" s="151"/>
      <c r="K136" s="79" t="s">
        <v>47</v>
      </c>
    </row>
    <row r="137">
      <c r="A137" s="79">
        <v>6.0</v>
      </c>
      <c r="B137" s="79">
        <v>206.0</v>
      </c>
      <c r="C137" s="341" t="s">
        <v>1064</v>
      </c>
      <c r="D137" s="207" t="s">
        <v>3488</v>
      </c>
      <c r="E137" s="207" t="s">
        <v>3494</v>
      </c>
      <c r="F137" s="152" t="s">
        <v>3497</v>
      </c>
      <c r="G137" s="79" t="s">
        <v>3498</v>
      </c>
      <c r="H137" s="570" t="s">
        <v>3499</v>
      </c>
      <c r="I137" s="559"/>
      <c r="J137" s="151"/>
      <c r="K137" s="79" t="s">
        <v>47</v>
      </c>
    </row>
    <row r="138" ht="135.0" customHeight="1">
      <c r="A138" s="79">
        <v>6.0</v>
      </c>
      <c r="B138" s="79">
        <v>204.0</v>
      </c>
      <c r="C138" s="341" t="s">
        <v>1064</v>
      </c>
      <c r="D138" s="207" t="s">
        <v>3488</v>
      </c>
      <c r="E138" s="207" t="s">
        <v>3500</v>
      </c>
      <c r="F138" s="152" t="s">
        <v>3500</v>
      </c>
      <c r="G138" s="79" t="s">
        <v>3501</v>
      </c>
      <c r="H138" s="567" t="s">
        <v>3502</v>
      </c>
      <c r="I138" s="559"/>
      <c r="J138" s="151"/>
      <c r="K138" s="79" t="s">
        <v>13</v>
      </c>
    </row>
    <row r="139">
      <c r="A139" s="79">
        <v>6.0</v>
      </c>
      <c r="B139" s="79">
        <v>208.0</v>
      </c>
      <c r="C139" s="341" t="s">
        <v>1055</v>
      </c>
      <c r="D139" s="207" t="s">
        <v>3503</v>
      </c>
      <c r="E139" s="207" t="s">
        <v>3504</v>
      </c>
      <c r="F139" s="152" t="s">
        <v>3504</v>
      </c>
      <c r="G139" s="79" t="s">
        <v>3505</v>
      </c>
      <c r="H139" s="181"/>
      <c r="I139" s="591" t="s">
        <v>3506</v>
      </c>
      <c r="J139" s="151"/>
      <c r="K139" s="79" t="s">
        <v>13</v>
      </c>
    </row>
    <row r="140">
      <c r="A140" s="79">
        <v>6.0</v>
      </c>
      <c r="B140" s="79">
        <v>208.0</v>
      </c>
      <c r="C140" s="341" t="s">
        <v>1055</v>
      </c>
      <c r="D140" s="207" t="s">
        <v>3503</v>
      </c>
      <c r="E140" s="207" t="s">
        <v>3507</v>
      </c>
      <c r="F140" s="152" t="s">
        <v>3507</v>
      </c>
      <c r="G140" s="79" t="s">
        <v>3508</v>
      </c>
      <c r="H140" s="181"/>
      <c r="I140" s="591" t="s">
        <v>3506</v>
      </c>
      <c r="J140" s="151"/>
      <c r="K140" s="79" t="s">
        <v>13</v>
      </c>
    </row>
    <row r="141">
      <c r="A141" s="79">
        <v>6.0</v>
      </c>
      <c r="B141" s="79">
        <v>209.0</v>
      </c>
      <c r="C141" s="341" t="s">
        <v>1055</v>
      </c>
      <c r="D141" s="207" t="s">
        <v>3503</v>
      </c>
      <c r="E141" s="207" t="s">
        <v>3509</v>
      </c>
      <c r="F141" s="152" t="s">
        <v>3509</v>
      </c>
      <c r="G141" s="79" t="s">
        <v>3510</v>
      </c>
      <c r="H141" s="181"/>
      <c r="I141" s="591" t="s">
        <v>3506</v>
      </c>
      <c r="J141" s="151"/>
      <c r="K141" s="79" t="s">
        <v>13</v>
      </c>
    </row>
    <row r="142">
      <c r="A142" s="79">
        <v>7.0</v>
      </c>
      <c r="B142" s="79">
        <v>224.0</v>
      </c>
      <c r="C142" s="341" t="s">
        <v>1046</v>
      </c>
      <c r="D142" s="207" t="s">
        <v>3511</v>
      </c>
      <c r="E142" s="207" t="s">
        <v>3512</v>
      </c>
      <c r="F142" s="152" t="s">
        <v>3513</v>
      </c>
      <c r="G142" s="79" t="s">
        <v>3514</v>
      </c>
      <c r="H142" s="181"/>
      <c r="I142" s="550" t="s">
        <v>3515</v>
      </c>
      <c r="J142" s="121" t="s">
        <v>3516</v>
      </c>
      <c r="K142" s="79" t="s">
        <v>13</v>
      </c>
    </row>
    <row r="143">
      <c r="A143" s="79">
        <v>7.0</v>
      </c>
      <c r="B143" s="79">
        <v>224.0</v>
      </c>
      <c r="C143" s="341" t="s">
        <v>1046</v>
      </c>
      <c r="D143" s="207" t="s">
        <v>3511</v>
      </c>
      <c r="E143" s="207" t="s">
        <v>3512</v>
      </c>
      <c r="F143" s="152" t="s">
        <v>3517</v>
      </c>
      <c r="G143" s="79" t="s">
        <v>3518</v>
      </c>
      <c r="H143" s="181"/>
      <c r="I143" s="550" t="s">
        <v>3519</v>
      </c>
      <c r="J143" s="121" t="s">
        <v>3520</v>
      </c>
      <c r="K143" s="79" t="s">
        <v>13</v>
      </c>
    </row>
    <row r="144">
      <c r="A144" s="79">
        <v>7.0</v>
      </c>
      <c r="B144" s="79">
        <v>226.0</v>
      </c>
      <c r="C144" s="341" t="s">
        <v>1046</v>
      </c>
      <c r="D144" s="207" t="s">
        <v>3511</v>
      </c>
      <c r="E144" s="207" t="s">
        <v>3521</v>
      </c>
      <c r="F144" s="152" t="s">
        <v>3522</v>
      </c>
      <c r="G144" s="79" t="s">
        <v>3523</v>
      </c>
      <c r="H144" s="181"/>
      <c r="I144" s="574" t="str">
        <f>image("http://simulab.ltt.com.au/5/Laboratory/StudyNotes/Graphics/wave.gif")</f>
        <v/>
      </c>
      <c r="J144" s="121" t="s">
        <v>3524</v>
      </c>
      <c r="K144" s="79" t="s">
        <v>13</v>
      </c>
    </row>
    <row r="145" ht="67.5" customHeight="1">
      <c r="A145" s="79">
        <v>7.0</v>
      </c>
      <c r="B145" s="79">
        <v>226.0</v>
      </c>
      <c r="C145" s="341" t="s">
        <v>1046</v>
      </c>
      <c r="D145" s="207" t="s">
        <v>3511</v>
      </c>
      <c r="E145" s="207" t="s">
        <v>3521</v>
      </c>
      <c r="F145" s="152" t="s">
        <v>3525</v>
      </c>
      <c r="G145" s="79" t="s">
        <v>3526</v>
      </c>
      <c r="H145" s="181"/>
      <c r="J145" s="154" t="s">
        <v>3527</v>
      </c>
      <c r="K145" s="79" t="s">
        <v>13</v>
      </c>
    </row>
    <row r="146" ht="24.0" customHeight="1">
      <c r="A146" s="79">
        <v>7.0</v>
      </c>
      <c r="B146" s="79">
        <v>226.0</v>
      </c>
      <c r="C146" s="341" t="s">
        <v>1046</v>
      </c>
      <c r="D146" s="207" t="s">
        <v>3511</v>
      </c>
      <c r="E146" s="207" t="s">
        <v>3521</v>
      </c>
      <c r="F146" s="152" t="s">
        <v>3528</v>
      </c>
      <c r="G146" s="79" t="s">
        <v>3529</v>
      </c>
      <c r="H146" s="181"/>
      <c r="K146" s="79" t="s">
        <v>13</v>
      </c>
    </row>
    <row r="147" ht="24.0" customHeight="1">
      <c r="A147" s="79">
        <v>7.0</v>
      </c>
      <c r="B147" s="79">
        <v>226.0</v>
      </c>
      <c r="C147" s="341" t="s">
        <v>1046</v>
      </c>
      <c r="D147" s="207" t="s">
        <v>3511</v>
      </c>
      <c r="E147" s="207" t="s">
        <v>3521</v>
      </c>
      <c r="F147" s="152" t="s">
        <v>3530</v>
      </c>
      <c r="G147" s="79" t="s">
        <v>3531</v>
      </c>
      <c r="H147" s="181"/>
      <c r="K147" s="79" t="s">
        <v>13</v>
      </c>
    </row>
    <row r="148" ht="35.25" customHeight="1">
      <c r="A148" s="79">
        <v>7.0</v>
      </c>
      <c r="B148" s="79">
        <v>225.0</v>
      </c>
      <c r="C148" s="341" t="s">
        <v>1046</v>
      </c>
      <c r="D148" s="207" t="s">
        <v>3511</v>
      </c>
      <c r="E148" s="207" t="s">
        <v>3521</v>
      </c>
      <c r="F148" s="152" t="s">
        <v>3532</v>
      </c>
      <c r="G148" s="79" t="s">
        <v>3533</v>
      </c>
      <c r="H148" s="562" t="s">
        <v>3534</v>
      </c>
      <c r="K148" s="79" t="s">
        <v>13</v>
      </c>
    </row>
    <row r="149" ht="122.25" customHeight="1">
      <c r="A149" s="79">
        <v>7.0</v>
      </c>
      <c r="B149" s="79">
        <v>225.0</v>
      </c>
      <c r="C149" s="341" t="s">
        <v>1046</v>
      </c>
      <c r="D149" s="207" t="s">
        <v>3511</v>
      </c>
      <c r="E149" s="207" t="s">
        <v>3521</v>
      </c>
      <c r="F149" s="152" t="s">
        <v>3535</v>
      </c>
      <c r="G149" s="79" t="s">
        <v>3536</v>
      </c>
      <c r="H149" s="594" t="s">
        <v>3537</v>
      </c>
      <c r="I149" s="559"/>
      <c r="J149" s="121" t="s">
        <v>3538</v>
      </c>
      <c r="K149" s="79" t="s">
        <v>13</v>
      </c>
    </row>
    <row r="150" ht="87.0" customHeight="1">
      <c r="A150" s="79">
        <v>7.0</v>
      </c>
      <c r="B150" s="79">
        <v>225.0</v>
      </c>
      <c r="C150" s="341" t="s">
        <v>1046</v>
      </c>
      <c r="D150" s="207" t="s">
        <v>3511</v>
      </c>
      <c r="E150" s="207" t="s">
        <v>3521</v>
      </c>
      <c r="F150" s="152" t="s">
        <v>3539</v>
      </c>
      <c r="G150" s="79" t="s">
        <v>3540</v>
      </c>
      <c r="H150" s="181" t="str">
        <f>image("https://sutree.com/wp-content/uploads/2017/11/frequency.png")</f>
        <v/>
      </c>
      <c r="I150" s="559"/>
      <c r="J150" s="121" t="s">
        <v>3541</v>
      </c>
      <c r="K150" s="79" t="s">
        <v>13</v>
      </c>
    </row>
    <row r="151" ht="129.75" customHeight="1">
      <c r="A151" s="79">
        <v>7.0</v>
      </c>
      <c r="B151" s="79">
        <v>225.0</v>
      </c>
      <c r="C151" s="341" t="s">
        <v>1046</v>
      </c>
      <c r="D151" s="207" t="s">
        <v>3511</v>
      </c>
      <c r="E151" s="207" t="s">
        <v>3521</v>
      </c>
      <c r="F151" s="152" t="s">
        <v>3542</v>
      </c>
      <c r="G151" s="79" t="s">
        <v>3543</v>
      </c>
      <c r="H151" s="181" t="str">
        <f>image("https://www.thermaxxjackets.com/wp-content/uploads/2015/01/Screen-Shot-2015-01-13-at-12.02.22-PM.png")</f>
        <v/>
      </c>
      <c r="I151" s="559"/>
      <c r="J151" s="121" t="s">
        <v>415</v>
      </c>
      <c r="K151" s="79" t="s">
        <v>13</v>
      </c>
    </row>
    <row r="152" ht="68.25" customHeight="1">
      <c r="A152" s="79">
        <v>7.0</v>
      </c>
      <c r="B152" s="79">
        <v>225.0</v>
      </c>
      <c r="C152" s="341" t="s">
        <v>1046</v>
      </c>
      <c r="D152" s="207" t="s">
        <v>3511</v>
      </c>
      <c r="E152" s="207" t="s">
        <v>3521</v>
      </c>
      <c r="F152" s="152" t="s">
        <v>3544</v>
      </c>
      <c r="G152" s="79" t="s">
        <v>3545</v>
      </c>
      <c r="H152" s="595" t="s">
        <v>3546</v>
      </c>
      <c r="I152" s="559"/>
      <c r="J152" s="151"/>
      <c r="K152" s="79" t="s">
        <v>236</v>
      </c>
    </row>
    <row r="153" ht="57.75" customHeight="1">
      <c r="A153" s="79">
        <v>7.0</v>
      </c>
      <c r="B153" s="79">
        <v>226.0</v>
      </c>
      <c r="C153" s="341" t="s">
        <v>1046</v>
      </c>
      <c r="D153" s="207" t="s">
        <v>3511</v>
      </c>
      <c r="E153" s="207" t="s">
        <v>3547</v>
      </c>
      <c r="F153" s="471" t="s">
        <v>3548</v>
      </c>
      <c r="G153" s="79" t="s">
        <v>3549</v>
      </c>
      <c r="H153" s="181"/>
      <c r="I153" s="574" t="str">
        <f>image("https://qph.fs.quoracdn.net/main-qimg-256b65bbe25c11287dfdca22721a4b4c",2)</f>
        <v/>
      </c>
      <c r="J153" s="121" t="s">
        <v>3550</v>
      </c>
      <c r="K153" s="79" t="s">
        <v>13</v>
      </c>
    </row>
    <row r="154" ht="165.75" customHeight="1">
      <c r="A154" s="79">
        <v>7.0</v>
      </c>
      <c r="B154" s="79">
        <v>226.0</v>
      </c>
      <c r="C154" s="341" t="s">
        <v>1046</v>
      </c>
      <c r="D154" s="207" t="s">
        <v>3511</v>
      </c>
      <c r="E154" s="207" t="s">
        <v>3547</v>
      </c>
      <c r="F154" s="471" t="s">
        <v>3551</v>
      </c>
      <c r="G154" s="79" t="s">
        <v>3552</v>
      </c>
      <c r="H154" s="181"/>
      <c r="J154" s="121" t="s">
        <v>3553</v>
      </c>
      <c r="K154" s="79" t="s">
        <v>13</v>
      </c>
    </row>
    <row r="155" ht="82.5" customHeight="1">
      <c r="A155" s="79">
        <v>7.0</v>
      </c>
      <c r="B155" s="79">
        <v>226.0</v>
      </c>
      <c r="C155" s="341" t="s">
        <v>1046</v>
      </c>
      <c r="D155" s="207" t="s">
        <v>3511</v>
      </c>
      <c r="E155" s="207" t="s">
        <v>3554</v>
      </c>
      <c r="F155" s="152" t="s">
        <v>3555</v>
      </c>
      <c r="G155" s="79" t="s">
        <v>3556</v>
      </c>
      <c r="H155" s="181"/>
      <c r="I155" s="574"/>
      <c r="J155" s="151"/>
      <c r="K155" s="79" t="s">
        <v>13</v>
      </c>
    </row>
    <row r="156">
      <c r="A156" s="79">
        <v>7.0</v>
      </c>
      <c r="B156" s="79">
        <v>227.0</v>
      </c>
      <c r="C156" s="341" t="s">
        <v>1046</v>
      </c>
      <c r="D156" s="207" t="s">
        <v>3511</v>
      </c>
      <c r="E156" s="207" t="s">
        <v>3554</v>
      </c>
      <c r="F156" s="152" t="s">
        <v>3557</v>
      </c>
      <c r="G156" s="79" t="s">
        <v>3558</v>
      </c>
      <c r="H156" s="181"/>
      <c r="I156" s="559"/>
      <c r="J156" s="151"/>
      <c r="K156" s="79" t="s">
        <v>13</v>
      </c>
    </row>
    <row r="157" ht="94.5" customHeight="1">
      <c r="A157" s="79">
        <v>7.0</v>
      </c>
      <c r="B157" s="79">
        <v>227.0</v>
      </c>
      <c r="C157" s="341" t="s">
        <v>1046</v>
      </c>
      <c r="D157" s="207" t="s">
        <v>3511</v>
      </c>
      <c r="E157" s="207" t="s">
        <v>3554</v>
      </c>
      <c r="F157" s="152" t="s">
        <v>3559</v>
      </c>
      <c r="G157" s="79" t="s">
        <v>3560</v>
      </c>
      <c r="H157" s="181"/>
      <c r="I157" s="574" t="str">
        <f>image("http://www.physics-and-radio-electronics.com/physics/images/constructiveanddestructiveinterference.png",2)</f>
        <v/>
      </c>
      <c r="J157" s="121" t="s">
        <v>3561</v>
      </c>
      <c r="K157" s="79" t="s">
        <v>13</v>
      </c>
    </row>
    <row r="158" ht="94.5" customHeight="1">
      <c r="A158" s="79">
        <v>7.0</v>
      </c>
      <c r="B158" s="79">
        <v>227.0</v>
      </c>
      <c r="C158" s="341" t="s">
        <v>1046</v>
      </c>
      <c r="D158" s="207" t="s">
        <v>3511</v>
      </c>
      <c r="E158" s="207" t="s">
        <v>3554</v>
      </c>
      <c r="F158" s="152" t="s">
        <v>3562</v>
      </c>
      <c r="G158" s="79" t="s">
        <v>3563</v>
      </c>
      <c r="H158" s="181"/>
      <c r="J158" s="121" t="s">
        <v>3564</v>
      </c>
      <c r="K158" s="79" t="s">
        <v>13</v>
      </c>
    </row>
    <row r="159">
      <c r="I159" s="550" t="s">
        <v>3565</v>
      </c>
      <c r="K159" s="79" t="s">
        <v>13</v>
      </c>
    </row>
    <row r="160" ht="72.75" customHeight="1">
      <c r="A160" s="79">
        <v>7.0</v>
      </c>
      <c r="B160" s="79">
        <v>227.0</v>
      </c>
      <c r="C160" s="341" t="s">
        <v>1046</v>
      </c>
      <c r="D160" s="207" t="s">
        <v>3511</v>
      </c>
      <c r="E160" s="207" t="s">
        <v>3554</v>
      </c>
      <c r="F160" s="471" t="s">
        <v>3566</v>
      </c>
      <c r="G160" s="79" t="s">
        <v>3567</v>
      </c>
      <c r="H160" s="181"/>
      <c r="I160" s="559"/>
      <c r="J160" s="151"/>
      <c r="K160" s="79" t="s">
        <v>13</v>
      </c>
    </row>
    <row r="161" ht="78.0" customHeight="1">
      <c r="A161" s="79">
        <v>7.0</v>
      </c>
      <c r="B161" s="79">
        <v>228.0</v>
      </c>
      <c r="C161" s="341" t="s">
        <v>1046</v>
      </c>
      <c r="D161" s="207" t="s">
        <v>3511</v>
      </c>
      <c r="E161" s="207" t="s">
        <v>3568</v>
      </c>
      <c r="F161" s="152" t="s">
        <v>3568</v>
      </c>
      <c r="G161" s="79" t="s">
        <v>3569</v>
      </c>
      <c r="H161" s="181"/>
      <c r="I161" s="574" t="str">
        <f>image("http://session.masteringphysics.com/problemAsset/1013932/10/1013932A.jpg")</f>
        <v/>
      </c>
      <c r="J161" s="151"/>
      <c r="K161" s="79" t="s">
        <v>13</v>
      </c>
    </row>
    <row r="162" ht="78.0" customHeight="1">
      <c r="A162" s="79">
        <v>7.0</v>
      </c>
      <c r="B162" s="79">
        <v>228.0</v>
      </c>
      <c r="C162" s="341" t="s">
        <v>1046</v>
      </c>
      <c r="D162" s="207" t="s">
        <v>3511</v>
      </c>
      <c r="E162" s="207" t="s">
        <v>928</v>
      </c>
      <c r="F162" s="152" t="s">
        <v>928</v>
      </c>
      <c r="G162" s="79" t="s">
        <v>3570</v>
      </c>
      <c r="H162" s="181"/>
      <c r="J162" s="151"/>
      <c r="K162" s="79" t="s">
        <v>13</v>
      </c>
    </row>
    <row r="163" ht="57.0" customHeight="1">
      <c r="A163" s="79">
        <v>7.0</v>
      </c>
      <c r="B163" s="79">
        <v>228.0</v>
      </c>
      <c r="C163" s="341" t="s">
        <v>1046</v>
      </c>
      <c r="D163" s="207" t="s">
        <v>3511</v>
      </c>
      <c r="E163" s="207" t="s">
        <v>928</v>
      </c>
      <c r="F163" s="152" t="s">
        <v>3571</v>
      </c>
      <c r="G163" s="79" t="s">
        <v>3572</v>
      </c>
      <c r="H163" s="181"/>
      <c r="I163" s="574" t="str">
        <f>image("https://qph.fs.quoracdn.net/main-qimg-6ad33fc0cd26543e6e9e9c919eff38c8")</f>
        <v/>
      </c>
      <c r="J163" s="121" t="s">
        <v>3573</v>
      </c>
      <c r="K163" s="79" t="s">
        <v>13</v>
      </c>
    </row>
    <row r="164" ht="57.0" customHeight="1">
      <c r="A164" s="79">
        <v>7.0</v>
      </c>
      <c r="B164" s="79">
        <v>228.0</v>
      </c>
      <c r="C164" s="341" t="s">
        <v>1046</v>
      </c>
      <c r="D164" s="207" t="s">
        <v>3511</v>
      </c>
      <c r="E164" s="207" t="s">
        <v>928</v>
      </c>
      <c r="F164" s="152" t="s">
        <v>3574</v>
      </c>
      <c r="G164" s="79" t="s">
        <v>3575</v>
      </c>
      <c r="H164" s="181"/>
      <c r="J164" s="121" t="s">
        <v>3576</v>
      </c>
      <c r="K164" s="79" t="s">
        <v>13</v>
      </c>
    </row>
    <row r="165" ht="132.0" customHeight="1">
      <c r="A165" s="79">
        <v>7.0</v>
      </c>
      <c r="B165" s="79">
        <v>228.0</v>
      </c>
      <c r="C165" s="341" t="s">
        <v>1046</v>
      </c>
      <c r="D165" s="207" t="s">
        <v>3511</v>
      </c>
      <c r="E165" s="207" t="s">
        <v>161</v>
      </c>
      <c r="F165" s="152" t="s">
        <v>161</v>
      </c>
      <c r="G165" s="79" t="s">
        <v>3577</v>
      </c>
      <c r="H165" s="181"/>
      <c r="I165" s="207" t="s">
        <v>3578</v>
      </c>
      <c r="J165" s="151"/>
      <c r="K165" s="79" t="s">
        <v>13</v>
      </c>
    </row>
    <row r="166" ht="76.5" customHeight="1">
      <c r="A166" s="79">
        <v>7.0</v>
      </c>
      <c r="B166" s="79">
        <v>229.0</v>
      </c>
      <c r="C166" s="341" t="s">
        <v>1046</v>
      </c>
      <c r="D166" s="207" t="s">
        <v>3511</v>
      </c>
      <c r="E166" s="207" t="s">
        <v>161</v>
      </c>
      <c r="F166" s="152" t="s">
        <v>3579</v>
      </c>
      <c r="G166" s="79" t="s">
        <v>3580</v>
      </c>
      <c r="H166" s="181"/>
      <c r="I166" s="550" t="s">
        <v>3581</v>
      </c>
      <c r="J166" s="151"/>
      <c r="K166" s="79" t="s">
        <v>13</v>
      </c>
    </row>
    <row r="167" ht="168.75" customHeight="1">
      <c r="A167" s="79">
        <v>7.0</v>
      </c>
      <c r="B167" s="79">
        <v>231.0</v>
      </c>
      <c r="C167" s="341" t="s">
        <v>1051</v>
      </c>
      <c r="D167" s="207" t="s">
        <v>563</v>
      </c>
      <c r="E167" s="207" t="s">
        <v>563</v>
      </c>
      <c r="F167" s="152" t="s">
        <v>563</v>
      </c>
      <c r="G167" s="79" t="s">
        <v>3582</v>
      </c>
      <c r="H167" s="557" t="s">
        <v>3583</v>
      </c>
      <c r="I167" s="550" t="s">
        <v>3584</v>
      </c>
      <c r="J167" s="154" t="s">
        <v>3585</v>
      </c>
      <c r="K167" s="79" t="s">
        <v>13</v>
      </c>
    </row>
    <row r="168">
      <c r="A168" s="79">
        <v>7.0</v>
      </c>
      <c r="B168" s="79">
        <v>232.0</v>
      </c>
      <c r="C168" s="341" t="s">
        <v>1051</v>
      </c>
      <c r="D168" s="207" t="s">
        <v>563</v>
      </c>
      <c r="E168" s="207" t="s">
        <v>3586</v>
      </c>
      <c r="F168" s="152" t="s">
        <v>3587</v>
      </c>
      <c r="G168" s="79" t="s">
        <v>3588</v>
      </c>
      <c r="H168" s="181"/>
      <c r="I168" s="550" t="s">
        <v>3589</v>
      </c>
      <c r="J168" s="151"/>
      <c r="K168" s="79" t="s">
        <v>13</v>
      </c>
    </row>
    <row r="169" ht="266.25" customHeight="1">
      <c r="A169" s="79">
        <v>7.0</v>
      </c>
      <c r="B169" s="79">
        <v>232.0</v>
      </c>
      <c r="C169" s="341" t="s">
        <v>1051</v>
      </c>
      <c r="D169" s="207" t="s">
        <v>563</v>
      </c>
      <c r="E169" s="207" t="s">
        <v>925</v>
      </c>
      <c r="F169" s="152" t="s">
        <v>925</v>
      </c>
      <c r="G169" s="79" t="s">
        <v>3590</v>
      </c>
      <c r="H169" s="181" t="str">
        <f>image("http://physics.pingry.org/Explorations/Acoustics/Doppler/Media/Formula01.gif")</f>
        <v/>
      </c>
      <c r="I169" s="550" t="s">
        <v>3591</v>
      </c>
      <c r="J169" s="151"/>
      <c r="K169" s="79" t="s">
        <v>47</v>
      </c>
    </row>
    <row r="170">
      <c r="A170" s="79">
        <v>7.0</v>
      </c>
      <c r="B170" s="79">
        <v>234.0</v>
      </c>
      <c r="C170" s="341" t="s">
        <v>1051</v>
      </c>
      <c r="D170" s="207" t="s">
        <v>563</v>
      </c>
      <c r="E170" s="207" t="s">
        <v>3592</v>
      </c>
      <c r="F170" s="152" t="s">
        <v>3593</v>
      </c>
      <c r="G170" s="79" t="s">
        <v>3594</v>
      </c>
      <c r="H170" s="181"/>
      <c r="I170" s="550" t="s">
        <v>3595</v>
      </c>
      <c r="J170" s="151"/>
      <c r="K170" s="79" t="s">
        <v>13</v>
      </c>
    </row>
    <row r="171" ht="228.75" customHeight="1">
      <c r="A171" s="79">
        <v>7.0</v>
      </c>
      <c r="B171" s="79">
        <v>235.0</v>
      </c>
      <c r="C171" s="341" t="s">
        <v>1051</v>
      </c>
      <c r="D171" s="207" t="s">
        <v>563</v>
      </c>
      <c r="E171" s="207" t="s">
        <v>3596</v>
      </c>
      <c r="F171" s="152" t="s">
        <v>3597</v>
      </c>
      <c r="G171" s="79" t="s">
        <v>3598</v>
      </c>
      <c r="H171" s="596" t="s">
        <v>3599</v>
      </c>
      <c r="I171" s="550" t="s">
        <v>3600</v>
      </c>
      <c r="J171" s="121" t="s">
        <v>3601</v>
      </c>
      <c r="K171" s="79" t="s">
        <v>13</v>
      </c>
    </row>
    <row r="172" ht="51.0" customHeight="1">
      <c r="A172" s="79">
        <v>7.0</v>
      </c>
      <c r="B172" s="79">
        <v>235.0</v>
      </c>
      <c r="C172" s="341" t="s">
        <v>1051</v>
      </c>
      <c r="D172" s="207" t="s">
        <v>563</v>
      </c>
      <c r="E172" s="207" t="s">
        <v>3596</v>
      </c>
      <c r="F172" s="152" t="s">
        <v>3602</v>
      </c>
      <c r="G172" s="79" t="s">
        <v>3603</v>
      </c>
      <c r="H172" s="181"/>
      <c r="I172" s="559"/>
      <c r="J172" s="121" t="s">
        <v>3604</v>
      </c>
      <c r="K172" s="79" t="s">
        <v>13</v>
      </c>
    </row>
    <row r="173" ht="178.5" customHeight="1">
      <c r="A173" s="79">
        <v>7.0</v>
      </c>
      <c r="B173" s="79">
        <v>236.0</v>
      </c>
      <c r="C173" s="341" t="s">
        <v>1051</v>
      </c>
      <c r="D173" s="207" t="s">
        <v>563</v>
      </c>
      <c r="E173" s="207" t="s">
        <v>3596</v>
      </c>
      <c r="F173" s="152" t="s">
        <v>3605</v>
      </c>
      <c r="G173" s="79" t="s">
        <v>3606</v>
      </c>
      <c r="H173" s="597" t="s">
        <v>3607</v>
      </c>
      <c r="I173" s="559"/>
      <c r="J173" s="151"/>
      <c r="K173" s="79" t="s">
        <v>47</v>
      </c>
    </row>
    <row r="174" ht="160.5" customHeight="1">
      <c r="A174" s="79">
        <v>7.0</v>
      </c>
      <c r="B174" s="79">
        <v>238.0</v>
      </c>
      <c r="C174" s="341" t="s">
        <v>1051</v>
      </c>
      <c r="D174" s="207" t="s">
        <v>563</v>
      </c>
      <c r="E174" s="207" t="s">
        <v>928</v>
      </c>
      <c r="F174" s="152" t="s">
        <v>3608</v>
      </c>
      <c r="G174" s="79" t="s">
        <v>3609</v>
      </c>
      <c r="H174" s="577" t="s">
        <v>3610</v>
      </c>
      <c r="I174" s="574" t="str">
        <f>image("http://www.physicsclassroom.com/Class/sound/u11l5b1.gif")</f>
        <v/>
      </c>
      <c r="J174" s="151"/>
      <c r="K174" s="79" t="s">
        <v>47</v>
      </c>
    </row>
    <row r="175" ht="150.0" customHeight="1">
      <c r="A175" s="80"/>
      <c r="B175" s="79">
        <v>240.0</v>
      </c>
      <c r="C175" s="341" t="s">
        <v>1051</v>
      </c>
      <c r="D175" s="207" t="s">
        <v>563</v>
      </c>
      <c r="E175" s="207" t="s">
        <v>928</v>
      </c>
      <c r="F175" s="152" t="s">
        <v>3611</v>
      </c>
      <c r="G175" s="79" t="s">
        <v>3612</v>
      </c>
      <c r="H175" s="577" t="s">
        <v>3613</v>
      </c>
      <c r="I175" s="574" t="str">
        <f>image("http://hyperphysics.phy-astr.gsu.edu/hbase/Waves/imgwav/ohar.gif")</f>
        <v/>
      </c>
      <c r="J175" s="151"/>
      <c r="K175" s="79" t="s">
        <v>47</v>
      </c>
    </row>
    <row r="176" ht="165.0" customHeight="1">
      <c r="A176" s="79">
        <v>7.0</v>
      </c>
      <c r="B176" s="79">
        <v>241.0</v>
      </c>
      <c r="C176" s="341" t="s">
        <v>1051</v>
      </c>
      <c r="D176" s="207" t="s">
        <v>563</v>
      </c>
      <c r="E176" s="207" t="s">
        <v>928</v>
      </c>
      <c r="F176" s="152" t="s">
        <v>3614</v>
      </c>
      <c r="G176" s="79" t="s">
        <v>3615</v>
      </c>
      <c r="H176" s="577" t="s">
        <v>3616</v>
      </c>
      <c r="I176" s="559" t="str">
        <f>image("http://webpages.ursinus.edu/tcarroll/phys112/labs/img40.gif")</f>
        <v/>
      </c>
      <c r="J176" s="151"/>
      <c r="K176" s="79" t="s">
        <v>47</v>
      </c>
    </row>
    <row r="177">
      <c r="A177" s="79">
        <v>7.0</v>
      </c>
      <c r="B177" s="79">
        <v>242.0</v>
      </c>
      <c r="C177" s="341" t="s">
        <v>1051</v>
      </c>
      <c r="D177" s="207" t="s">
        <v>563</v>
      </c>
      <c r="E177" s="207" t="s">
        <v>3617</v>
      </c>
      <c r="F177" s="152" t="s">
        <v>3617</v>
      </c>
      <c r="G177" s="79" t="s">
        <v>3618</v>
      </c>
      <c r="H177" s="181"/>
      <c r="I177" s="591" t="s">
        <v>3619</v>
      </c>
      <c r="J177" s="121" t="s">
        <v>3620</v>
      </c>
      <c r="K177" s="79" t="s">
        <v>13</v>
      </c>
    </row>
    <row r="178" ht="128.25" customHeight="1">
      <c r="A178" s="79">
        <v>8.0</v>
      </c>
      <c r="B178" s="79">
        <v>260.0</v>
      </c>
      <c r="C178" s="341" t="s">
        <v>1051</v>
      </c>
      <c r="D178" s="207" t="s">
        <v>3621</v>
      </c>
      <c r="E178" s="207" t="s">
        <v>3622</v>
      </c>
      <c r="F178" s="152" t="s">
        <v>3622</v>
      </c>
      <c r="G178" s="79" t="s">
        <v>3623</v>
      </c>
      <c r="H178" s="181"/>
      <c r="I178" s="559" t="str">
        <f>image("http://www.wiebefamily.org/electromagnetic_wave.png",2)</f>
        <v/>
      </c>
      <c r="J178" s="121" t="s">
        <v>3624</v>
      </c>
      <c r="K178" s="79" t="s">
        <v>13</v>
      </c>
    </row>
    <row r="179">
      <c r="A179" s="79">
        <v>8.0</v>
      </c>
      <c r="B179" s="79">
        <v>260.0</v>
      </c>
      <c r="C179" s="341" t="s">
        <v>1051</v>
      </c>
      <c r="D179" s="207" t="s">
        <v>3621</v>
      </c>
      <c r="E179" s="207" t="s">
        <v>3622</v>
      </c>
      <c r="F179" s="152" t="s">
        <v>3625</v>
      </c>
      <c r="G179" s="79" t="s">
        <v>3626</v>
      </c>
      <c r="H179" s="181"/>
      <c r="I179" s="550" t="s">
        <v>3627</v>
      </c>
      <c r="J179" s="151"/>
      <c r="K179" s="79" t="s">
        <v>13</v>
      </c>
    </row>
    <row r="180">
      <c r="A180" s="79">
        <v>8.0</v>
      </c>
      <c r="B180" s="79">
        <v>261.0</v>
      </c>
      <c r="C180" s="341" t="s">
        <v>1051</v>
      </c>
      <c r="D180" s="207" t="s">
        <v>3621</v>
      </c>
      <c r="E180" s="207" t="s">
        <v>3622</v>
      </c>
      <c r="F180" s="152" t="s">
        <v>3628</v>
      </c>
      <c r="G180" s="79" t="s">
        <v>3629</v>
      </c>
      <c r="H180" s="570" t="s">
        <v>3630</v>
      </c>
      <c r="I180" s="550"/>
      <c r="J180" s="151"/>
      <c r="K180" s="79" t="s">
        <v>13</v>
      </c>
    </row>
    <row r="181">
      <c r="A181" s="79">
        <v>8.0</v>
      </c>
      <c r="B181" s="79">
        <v>261.0</v>
      </c>
      <c r="C181" s="341" t="s">
        <v>1051</v>
      </c>
      <c r="D181" s="207" t="s">
        <v>3621</v>
      </c>
      <c r="E181" s="207" t="s">
        <v>3622</v>
      </c>
      <c r="F181" s="152" t="s">
        <v>3631</v>
      </c>
      <c r="G181" s="79" t="s">
        <v>3632</v>
      </c>
      <c r="H181" s="181"/>
      <c r="I181" s="598" t="s">
        <v>3633</v>
      </c>
      <c r="J181" s="151"/>
      <c r="K181" s="79" t="s">
        <v>13</v>
      </c>
    </row>
    <row r="182">
      <c r="A182" s="79">
        <v>8.0</v>
      </c>
      <c r="B182" s="79">
        <v>262.0</v>
      </c>
      <c r="C182" s="341" t="s">
        <v>1051</v>
      </c>
      <c r="D182" s="207" t="s">
        <v>3621</v>
      </c>
      <c r="E182" s="207" t="s">
        <v>3622</v>
      </c>
      <c r="F182" s="152" t="s">
        <v>3634</v>
      </c>
      <c r="G182" s="79" t="s">
        <v>3635</v>
      </c>
      <c r="H182" s="181"/>
      <c r="I182" s="598"/>
      <c r="J182" s="151"/>
      <c r="K182" s="79" t="s">
        <v>13</v>
      </c>
    </row>
    <row r="183">
      <c r="A183" s="79">
        <v>8.0</v>
      </c>
      <c r="B183" s="79">
        <v>262.0</v>
      </c>
      <c r="C183" s="341" t="s">
        <v>1051</v>
      </c>
      <c r="D183" s="207" t="s">
        <v>586</v>
      </c>
      <c r="E183" s="207" t="s">
        <v>3636</v>
      </c>
      <c r="F183" s="152" t="s">
        <v>3636</v>
      </c>
      <c r="G183" s="79" t="s">
        <v>3637</v>
      </c>
      <c r="H183" s="181"/>
      <c r="I183" s="559"/>
      <c r="J183" s="151"/>
      <c r="K183" s="79" t="s">
        <v>13</v>
      </c>
    </row>
    <row r="184" ht="150.0" customHeight="1">
      <c r="A184" s="79">
        <v>8.0</v>
      </c>
      <c r="B184" s="79">
        <v>263.0</v>
      </c>
      <c r="C184" s="341" t="s">
        <v>1051</v>
      </c>
      <c r="D184" s="207" t="s">
        <v>586</v>
      </c>
      <c r="E184" s="207" t="s">
        <v>3636</v>
      </c>
      <c r="F184" s="152" t="s">
        <v>3638</v>
      </c>
      <c r="G184" s="79" t="s">
        <v>3639</v>
      </c>
      <c r="H184" s="599" t="s">
        <v>3640</v>
      </c>
      <c r="I184" s="559" t="str">
        <f>image("https://upload.wikimedia.org/wikipedia/commons/thumb/b/b2/Ray_optics_diagram_incidence_reflection_and_refraction.svg/425px-Ray_optics_diagram_incidence_reflection_and_refraction.svg.png",2)</f>
        <v/>
      </c>
      <c r="J184" s="151"/>
      <c r="K184" s="79" t="s">
        <v>13</v>
      </c>
    </row>
    <row r="185">
      <c r="A185" s="79">
        <v>8.0</v>
      </c>
      <c r="B185" s="79">
        <v>263.0</v>
      </c>
      <c r="C185" s="341" t="s">
        <v>1051</v>
      </c>
      <c r="D185" s="207" t="s">
        <v>586</v>
      </c>
      <c r="E185" s="207" t="s">
        <v>3636</v>
      </c>
      <c r="F185" s="152" t="s">
        <v>3641</v>
      </c>
      <c r="G185" s="79" t="s">
        <v>3642</v>
      </c>
      <c r="H185" s="600"/>
      <c r="J185" s="151"/>
      <c r="K185" s="79" t="s">
        <v>13</v>
      </c>
    </row>
    <row r="186" ht="49.5" customHeight="1">
      <c r="A186" s="79">
        <v>8.0</v>
      </c>
      <c r="B186" s="79">
        <v>263.0</v>
      </c>
      <c r="C186" s="341" t="s">
        <v>1051</v>
      </c>
      <c r="D186" s="207" t="s">
        <v>586</v>
      </c>
      <c r="E186" s="207" t="s">
        <v>3643</v>
      </c>
      <c r="F186" s="152" t="s">
        <v>3643</v>
      </c>
      <c r="G186" s="79" t="s">
        <v>3644</v>
      </c>
      <c r="H186" s="181"/>
      <c r="I186" s="550" t="s">
        <v>3645</v>
      </c>
      <c r="J186" s="121" t="s">
        <v>3646</v>
      </c>
      <c r="K186" s="79" t="s">
        <v>13</v>
      </c>
    </row>
    <row r="187" ht="95.25" customHeight="1">
      <c r="A187" s="79">
        <v>8.0</v>
      </c>
      <c r="B187" s="79">
        <v>264.0</v>
      </c>
      <c r="C187" s="341" t="s">
        <v>1051</v>
      </c>
      <c r="D187" s="207" t="s">
        <v>586</v>
      </c>
      <c r="E187" s="207" t="s">
        <v>931</v>
      </c>
      <c r="F187" s="152" t="s">
        <v>3647</v>
      </c>
      <c r="G187" s="79" t="s">
        <v>3648</v>
      </c>
      <c r="H187" s="181"/>
      <c r="I187" s="559" t="str">
        <f>image("http://schoolbag.info/physics/physics_math/physics_math.files/image547.jpg",2)</f>
        <v/>
      </c>
      <c r="J187" s="151"/>
      <c r="K187" s="79" t="s">
        <v>47</v>
      </c>
    </row>
    <row r="188" ht="124.5" customHeight="1">
      <c r="A188" s="79">
        <v>8.0</v>
      </c>
      <c r="B188" s="79">
        <v>265.0</v>
      </c>
      <c r="C188" s="341" t="s">
        <v>1051</v>
      </c>
      <c r="D188" s="207" t="s">
        <v>586</v>
      </c>
      <c r="E188" s="207" t="s">
        <v>931</v>
      </c>
      <c r="F188" s="152" t="s">
        <v>3649</v>
      </c>
      <c r="G188" s="79" t="s">
        <v>3650</v>
      </c>
      <c r="H188" s="181" t="str">
        <f>image("http://www.ipls.gatech.edu/wp-content/uploads/2017/03/thin-lens-equation.png")</f>
        <v/>
      </c>
      <c r="I188" s="601" t="s">
        <v>3651</v>
      </c>
      <c r="J188" s="151"/>
      <c r="K188" s="79" t="s">
        <v>13</v>
      </c>
    </row>
    <row r="189" ht="178.5" customHeight="1">
      <c r="A189" s="79">
        <v>8.0</v>
      </c>
      <c r="B189" s="79">
        <v>265.0</v>
      </c>
      <c r="C189" s="341" t="s">
        <v>1051</v>
      </c>
      <c r="D189" s="207" t="s">
        <v>586</v>
      </c>
      <c r="E189" s="207" t="s">
        <v>931</v>
      </c>
      <c r="F189" s="152" t="s">
        <v>3652</v>
      </c>
      <c r="G189" s="79" t="s">
        <v>3653</v>
      </c>
      <c r="H189" s="557" t="s">
        <v>3654</v>
      </c>
      <c r="I189" s="550" t="s">
        <v>3655</v>
      </c>
      <c r="J189" s="151"/>
      <c r="K189" s="79" t="s">
        <v>13</v>
      </c>
    </row>
    <row r="190" ht="146.25" customHeight="1">
      <c r="A190" s="79">
        <v>8.0</v>
      </c>
      <c r="B190" s="79">
        <v>266.0</v>
      </c>
      <c r="C190" s="341" t="s">
        <v>1051</v>
      </c>
      <c r="D190" s="207" t="s">
        <v>586</v>
      </c>
      <c r="E190" s="207" t="s">
        <v>931</v>
      </c>
      <c r="F190" s="152" t="s">
        <v>3656</v>
      </c>
      <c r="G190" s="79" t="s">
        <v>3657</v>
      </c>
      <c r="H190" s="181"/>
      <c r="I190" s="550" t="s">
        <v>3658</v>
      </c>
      <c r="J190" s="121" t="s">
        <v>3659</v>
      </c>
      <c r="K190" s="79" t="s">
        <v>13</v>
      </c>
    </row>
    <row r="191" ht="81.0" customHeight="1">
      <c r="A191" s="79">
        <v>8.0</v>
      </c>
      <c r="B191" s="79">
        <v>266.0</v>
      </c>
      <c r="C191" s="341" t="s">
        <v>1051</v>
      </c>
      <c r="D191" s="207" t="s">
        <v>586</v>
      </c>
      <c r="E191" s="207" t="s">
        <v>931</v>
      </c>
      <c r="F191" s="152" t="s">
        <v>3660</v>
      </c>
      <c r="G191" s="79" t="s">
        <v>3661</v>
      </c>
      <c r="H191" s="181"/>
      <c r="I191" s="550" t="s">
        <v>3662</v>
      </c>
      <c r="J191" s="121" t="s">
        <v>3663</v>
      </c>
      <c r="K191" s="79" t="s">
        <v>13</v>
      </c>
    </row>
    <row r="192" ht="159.0" customHeight="1">
      <c r="A192" s="79">
        <v>8.0</v>
      </c>
      <c r="B192" s="79">
        <v>267.0</v>
      </c>
      <c r="C192" s="341" t="s">
        <v>1051</v>
      </c>
      <c r="D192" s="207" t="s">
        <v>586</v>
      </c>
      <c r="E192" s="207" t="s">
        <v>931</v>
      </c>
      <c r="F192" s="152" t="s">
        <v>3664</v>
      </c>
      <c r="G192" s="79" t="str">
        <f>image("https://d1yboe6750e2cu.cloudfront.net/i/b48941c10d8be0bab91f226155bf17096a8646b6")</f>
        <v/>
      </c>
      <c r="I192" s="79" t="s">
        <v>3665</v>
      </c>
      <c r="J192" s="151"/>
      <c r="K192" s="79" t="s">
        <v>236</v>
      </c>
    </row>
    <row r="193">
      <c r="A193" s="79">
        <v>8.0</v>
      </c>
      <c r="B193" s="79">
        <v>268.0</v>
      </c>
      <c r="C193" s="341" t="s">
        <v>1051</v>
      </c>
      <c r="D193" s="207" t="s">
        <v>586</v>
      </c>
      <c r="E193" s="207" t="s">
        <v>591</v>
      </c>
      <c r="F193" s="152" t="s">
        <v>3666</v>
      </c>
      <c r="G193" s="79" t="s">
        <v>3667</v>
      </c>
      <c r="H193" s="570" t="s">
        <v>3668</v>
      </c>
      <c r="I193" s="550" t="s">
        <v>3669</v>
      </c>
      <c r="J193" s="151"/>
      <c r="K193" s="79" t="s">
        <v>13</v>
      </c>
    </row>
    <row r="194" ht="198.0" customHeight="1">
      <c r="A194" s="79">
        <v>8.0</v>
      </c>
      <c r="B194" s="79">
        <v>269.0</v>
      </c>
      <c r="C194" s="341" t="s">
        <v>1051</v>
      </c>
      <c r="D194" s="207" t="s">
        <v>586</v>
      </c>
      <c r="E194" s="207" t="s">
        <v>591</v>
      </c>
      <c r="F194" s="152" t="s">
        <v>3670</v>
      </c>
      <c r="G194" s="79" t="s">
        <v>3671</v>
      </c>
      <c r="H194" s="570" t="str">
        <f>image("http://wikipremed.com/image_science_archive_th/010501_th/152050_41302_68.jpg")</f>
        <v/>
      </c>
      <c r="I194" s="574" t="str">
        <f>image("http://optics.creol.ucf.edu/Images/Concepts/SnellLaw1.png",2)</f>
        <v/>
      </c>
      <c r="J194" s="151"/>
      <c r="K194" s="79" t="s">
        <v>13</v>
      </c>
    </row>
    <row r="195" ht="96.75" customHeight="1">
      <c r="A195" s="79">
        <v>8.0</v>
      </c>
      <c r="B195" s="79">
        <v>271.0</v>
      </c>
      <c r="C195" s="341" t="s">
        <v>1051</v>
      </c>
      <c r="D195" s="207" t="s">
        <v>586</v>
      </c>
      <c r="E195" s="207" t="s">
        <v>591</v>
      </c>
      <c r="F195" s="152" t="s">
        <v>3672</v>
      </c>
      <c r="G195" s="79" t="s">
        <v>3673</v>
      </c>
      <c r="H195" s="570" t="str">
        <f>image("http://physicsnet.co.uk/wp-content/uploads/2010/08/crit-angle-4.jpg")</f>
        <v/>
      </c>
      <c r="I195" s="550" t="s">
        <v>3674</v>
      </c>
      <c r="J195" s="151"/>
      <c r="K195" s="79" t="s">
        <v>13</v>
      </c>
    </row>
    <row r="196" ht="124.5" customHeight="1">
      <c r="A196" s="79">
        <v>8.0</v>
      </c>
      <c r="B196" s="79">
        <v>271.0</v>
      </c>
      <c r="C196" s="341" t="s">
        <v>1051</v>
      </c>
      <c r="D196" s="207" t="s">
        <v>586</v>
      </c>
      <c r="E196" s="207" t="s">
        <v>591</v>
      </c>
      <c r="F196" s="152" t="s">
        <v>3675</v>
      </c>
      <c r="G196" s="79" t="s">
        <v>3676</v>
      </c>
      <c r="H196" s="181"/>
      <c r="I196" s="574" t="str">
        <f>image("https://upload.wikimedia.org/wikipedia/commons/thumb/5/5d/RefractionReflextion.svg/660px-RefractionReflextion.svg.png")</f>
        <v/>
      </c>
      <c r="J196" s="151"/>
      <c r="K196" s="79" t="s">
        <v>13</v>
      </c>
    </row>
    <row r="197">
      <c r="A197" s="79">
        <v>8.0</v>
      </c>
      <c r="B197" s="79">
        <v>273.0</v>
      </c>
      <c r="C197" s="341" t="s">
        <v>1051</v>
      </c>
      <c r="D197" s="207" t="s">
        <v>586</v>
      </c>
      <c r="E197" s="207" t="s">
        <v>3677</v>
      </c>
      <c r="F197" s="152" t="s">
        <v>3678</v>
      </c>
      <c r="G197" s="79" t="s">
        <v>3679</v>
      </c>
      <c r="H197" s="181"/>
      <c r="I197" s="550" t="s">
        <v>3680</v>
      </c>
      <c r="J197" s="121" t="s">
        <v>3681</v>
      </c>
      <c r="K197" s="79" t="s">
        <v>13</v>
      </c>
    </row>
    <row r="198">
      <c r="A198" s="79">
        <v>8.0</v>
      </c>
      <c r="B198" s="79">
        <v>273.0</v>
      </c>
      <c r="C198" s="341" t="s">
        <v>1051</v>
      </c>
      <c r="D198" s="207" t="s">
        <v>586</v>
      </c>
      <c r="E198" s="207" t="s">
        <v>3677</v>
      </c>
      <c r="F198" s="152" t="s">
        <v>3682</v>
      </c>
      <c r="G198" s="79" t="s">
        <v>3683</v>
      </c>
      <c r="H198" s="181"/>
      <c r="I198" s="550" t="s">
        <v>3684</v>
      </c>
      <c r="J198" s="121" t="s">
        <v>3685</v>
      </c>
      <c r="K198" s="79" t="s">
        <v>13</v>
      </c>
    </row>
    <row r="199" ht="198.0" customHeight="1">
      <c r="A199" s="79">
        <v>8.0</v>
      </c>
      <c r="B199" s="79">
        <v>274.0</v>
      </c>
      <c r="C199" s="341" t="s">
        <v>1051</v>
      </c>
      <c r="D199" s="207" t="s">
        <v>586</v>
      </c>
      <c r="E199" s="207" t="s">
        <v>3677</v>
      </c>
      <c r="F199" s="152" t="s">
        <v>3686</v>
      </c>
      <c r="G199" s="79" t="str">
        <f>image("https://d1yboe6750e2cu.cloudfront.net/i/7e1ae8086062b265260ab8ec03addc7d21be6959")</f>
        <v/>
      </c>
      <c r="I199" s="550" t="s">
        <v>3687</v>
      </c>
      <c r="J199" s="121"/>
      <c r="K199" s="79" t="s">
        <v>236</v>
      </c>
    </row>
    <row r="200" ht="72.0" customHeight="1">
      <c r="A200" s="79">
        <v>8.0</v>
      </c>
      <c r="B200" s="79">
        <v>273.0</v>
      </c>
      <c r="C200" s="341" t="s">
        <v>1051</v>
      </c>
      <c r="D200" s="207" t="s">
        <v>586</v>
      </c>
      <c r="E200" s="207" t="s">
        <v>3688</v>
      </c>
      <c r="F200" s="152" t="s">
        <v>3689</v>
      </c>
      <c r="G200" s="79" t="s">
        <v>3690</v>
      </c>
      <c r="H200" s="181" t="str">
        <f>image("http://spiff.rit.edu/classes/phys312/workshops/w8b/eqn_lensmaker.gif")</f>
        <v/>
      </c>
      <c r="I200" s="559"/>
      <c r="J200" s="121" t="s">
        <v>3691</v>
      </c>
      <c r="K200" s="79" t="s">
        <v>236</v>
      </c>
    </row>
    <row r="201" ht="104.25" customHeight="1">
      <c r="A201" s="79">
        <v>8.0</v>
      </c>
      <c r="B201" s="79">
        <v>275.0</v>
      </c>
      <c r="C201" s="341" t="s">
        <v>1051</v>
      </c>
      <c r="D201" s="207" t="s">
        <v>586</v>
      </c>
      <c r="E201" s="207" t="s">
        <v>3165</v>
      </c>
      <c r="F201" s="152" t="s">
        <v>3165</v>
      </c>
      <c r="G201" s="79" t="s">
        <v>3692</v>
      </c>
      <c r="H201" s="548" t="s">
        <v>3693</v>
      </c>
      <c r="I201" s="559"/>
      <c r="J201" s="151"/>
      <c r="K201" s="79" t="s">
        <v>13</v>
      </c>
    </row>
    <row r="202" ht="72.0" customHeight="1">
      <c r="A202" s="79">
        <v>8.0</v>
      </c>
      <c r="B202" s="79">
        <v>275.0</v>
      </c>
      <c r="C202" s="341" t="s">
        <v>1051</v>
      </c>
      <c r="D202" s="207" t="s">
        <v>586</v>
      </c>
      <c r="E202" s="207" t="s">
        <v>3694</v>
      </c>
      <c r="F202" s="152" t="s">
        <v>3695</v>
      </c>
      <c r="G202" s="79" t="s">
        <v>3696</v>
      </c>
      <c r="H202" s="570" t="s">
        <v>3697</v>
      </c>
      <c r="I202" s="550" t="s">
        <v>3698</v>
      </c>
      <c r="J202" s="121" t="s">
        <v>3699</v>
      </c>
      <c r="K202" s="79" t="s">
        <v>47</v>
      </c>
    </row>
    <row r="203" ht="45.75" customHeight="1">
      <c r="A203" s="79">
        <v>8.0</v>
      </c>
      <c r="B203" s="79">
        <v>275.0</v>
      </c>
      <c r="C203" s="341" t="s">
        <v>1051</v>
      </c>
      <c r="D203" s="207" t="s">
        <v>586</v>
      </c>
      <c r="E203" s="207" t="s">
        <v>3694</v>
      </c>
      <c r="F203" s="152" t="s">
        <v>3700</v>
      </c>
      <c r="G203" s="79" t="s">
        <v>3701</v>
      </c>
      <c r="H203" s="570" t="s">
        <v>3702</v>
      </c>
      <c r="I203" s="550" t="s">
        <v>3703</v>
      </c>
      <c r="J203" s="121" t="s">
        <v>3704</v>
      </c>
      <c r="K203" s="79" t="s">
        <v>47</v>
      </c>
    </row>
    <row r="204" ht="85.5" customHeight="1">
      <c r="A204" s="79">
        <v>8.0</v>
      </c>
      <c r="B204" s="79">
        <v>277.0</v>
      </c>
      <c r="C204" s="341" t="s">
        <v>1051</v>
      </c>
      <c r="D204" s="207" t="s">
        <v>586</v>
      </c>
      <c r="E204" s="207" t="s">
        <v>3705</v>
      </c>
      <c r="F204" s="152" t="s">
        <v>3706</v>
      </c>
      <c r="G204" s="79" t="s">
        <v>3707</v>
      </c>
      <c r="H204" s="181"/>
      <c r="I204" s="550"/>
      <c r="J204" s="121" t="s">
        <v>3708</v>
      </c>
      <c r="K204" s="79" t="s">
        <v>13</v>
      </c>
    </row>
    <row r="205">
      <c r="A205" s="79">
        <v>8.0</v>
      </c>
      <c r="B205" s="79">
        <v>278.0</v>
      </c>
      <c r="C205" s="341" t="s">
        <v>1051</v>
      </c>
      <c r="D205" s="207" t="s">
        <v>586</v>
      </c>
      <c r="E205" s="207" t="s">
        <v>3709</v>
      </c>
      <c r="F205" s="152" t="s">
        <v>3709</v>
      </c>
      <c r="G205" s="79" t="s">
        <v>3710</v>
      </c>
      <c r="H205" s="181"/>
      <c r="I205" s="550" t="s">
        <v>3711</v>
      </c>
      <c r="J205" s="151"/>
      <c r="K205" s="79" t="s">
        <v>13</v>
      </c>
    </row>
    <row r="206">
      <c r="A206" s="79">
        <v>8.0</v>
      </c>
      <c r="B206" s="79">
        <v>278.0</v>
      </c>
      <c r="C206" s="341" t="s">
        <v>1051</v>
      </c>
      <c r="D206" s="207" t="s">
        <v>586</v>
      </c>
      <c r="E206" s="207" t="s">
        <v>3712</v>
      </c>
      <c r="F206" s="152" t="s">
        <v>3713</v>
      </c>
      <c r="G206" s="79" t="s">
        <v>3714</v>
      </c>
      <c r="H206" s="181"/>
      <c r="I206" s="550"/>
      <c r="J206" s="121" t="s">
        <v>3715</v>
      </c>
      <c r="K206" s="79" t="s">
        <v>13</v>
      </c>
    </row>
    <row r="207">
      <c r="A207" s="79">
        <v>8.0</v>
      </c>
      <c r="B207" s="79">
        <v>280.0</v>
      </c>
      <c r="C207" s="341" t="s">
        <v>1046</v>
      </c>
      <c r="D207" s="207" t="s">
        <v>586</v>
      </c>
      <c r="E207" s="207" t="s">
        <v>601</v>
      </c>
      <c r="F207" s="152" t="s">
        <v>601</v>
      </c>
      <c r="G207" s="79" t="s">
        <v>3716</v>
      </c>
      <c r="H207" s="181"/>
      <c r="I207" s="559"/>
      <c r="J207" s="151"/>
      <c r="K207" s="79" t="s">
        <v>13</v>
      </c>
    </row>
    <row r="208">
      <c r="A208" s="79">
        <v>8.0</v>
      </c>
      <c r="B208" s="79">
        <v>281.0</v>
      </c>
      <c r="C208" s="341" t="s">
        <v>1046</v>
      </c>
      <c r="D208" s="207" t="s">
        <v>586</v>
      </c>
      <c r="E208" s="207" t="s">
        <v>601</v>
      </c>
      <c r="F208" s="152" t="s">
        <v>3717</v>
      </c>
      <c r="G208" s="79" t="s">
        <v>3718</v>
      </c>
      <c r="H208" s="590" t="s">
        <v>3719</v>
      </c>
      <c r="I208" s="602" t="s">
        <v>3720</v>
      </c>
      <c r="J208" s="121" t="s">
        <v>3721</v>
      </c>
      <c r="K208" s="79" t="s">
        <v>236</v>
      </c>
    </row>
    <row r="209">
      <c r="A209" s="79">
        <v>8.0</v>
      </c>
      <c r="B209" s="79">
        <v>282.0</v>
      </c>
      <c r="C209" s="341" t="s">
        <v>1046</v>
      </c>
      <c r="D209" s="207" t="s">
        <v>586</v>
      </c>
      <c r="E209" s="207" t="s">
        <v>601</v>
      </c>
      <c r="F209" s="152" t="s">
        <v>3722</v>
      </c>
      <c r="G209" s="79" t="s">
        <v>3723</v>
      </c>
      <c r="H209" s="181"/>
      <c r="I209" s="559"/>
      <c r="J209" s="121" t="s">
        <v>3724</v>
      </c>
      <c r="K209" s="79" t="s">
        <v>13</v>
      </c>
    </row>
    <row r="210">
      <c r="A210" s="79">
        <v>8.0</v>
      </c>
      <c r="B210" s="79">
        <v>283.0</v>
      </c>
      <c r="C210" s="341" t="s">
        <v>1046</v>
      </c>
      <c r="D210" s="207" t="s">
        <v>586</v>
      </c>
      <c r="E210" s="207" t="s">
        <v>601</v>
      </c>
      <c r="F210" s="152" t="s">
        <v>3725</v>
      </c>
      <c r="G210" s="79" t="s">
        <v>3726</v>
      </c>
      <c r="H210" s="581" t="s">
        <v>3727</v>
      </c>
      <c r="I210" s="559"/>
      <c r="J210" s="121" t="s">
        <v>3728</v>
      </c>
      <c r="K210" s="79" t="s">
        <v>236</v>
      </c>
    </row>
    <row r="211">
      <c r="A211" s="79">
        <v>8.0</v>
      </c>
      <c r="B211" s="79">
        <v>285.0</v>
      </c>
      <c r="C211" s="341" t="s">
        <v>1055</v>
      </c>
      <c r="D211" s="207" t="s">
        <v>586</v>
      </c>
      <c r="E211" s="207" t="s">
        <v>3729</v>
      </c>
      <c r="F211" s="152" t="s">
        <v>3730</v>
      </c>
      <c r="G211" s="79" t="s">
        <v>3731</v>
      </c>
      <c r="H211" s="181"/>
      <c r="I211" s="550" t="s">
        <v>3732</v>
      </c>
      <c r="J211" s="151"/>
      <c r="K211" s="79" t="s">
        <v>13</v>
      </c>
    </row>
    <row r="212">
      <c r="A212" s="79">
        <v>8.0</v>
      </c>
      <c r="B212" s="79">
        <v>286.0</v>
      </c>
      <c r="C212" s="341" t="s">
        <v>1055</v>
      </c>
      <c r="D212" s="207" t="s">
        <v>586</v>
      </c>
      <c r="E212" s="207" t="s">
        <v>3729</v>
      </c>
      <c r="F212" s="152" t="s">
        <v>3733</v>
      </c>
      <c r="G212" s="79" t="s">
        <v>3734</v>
      </c>
      <c r="H212" s="181"/>
      <c r="I212" s="550" t="s">
        <v>3735</v>
      </c>
      <c r="J212" s="151"/>
      <c r="K212" s="79" t="s">
        <v>13</v>
      </c>
    </row>
    <row r="213">
      <c r="A213" s="79">
        <v>9.0</v>
      </c>
      <c r="B213" s="79">
        <v>301.0</v>
      </c>
      <c r="C213" s="341" t="s">
        <v>1046</v>
      </c>
      <c r="D213" s="207" t="s">
        <v>605</v>
      </c>
      <c r="E213" s="207" t="s">
        <v>605</v>
      </c>
      <c r="F213" s="152" t="s">
        <v>3736</v>
      </c>
      <c r="G213" s="79" t="s">
        <v>3737</v>
      </c>
      <c r="H213" s="603"/>
      <c r="I213" s="604" t="s">
        <v>3738</v>
      </c>
      <c r="J213" s="121" t="s">
        <v>3739</v>
      </c>
      <c r="K213" s="79" t="s">
        <v>13</v>
      </c>
    </row>
    <row r="214" ht="160.5" customHeight="1">
      <c r="A214" s="79">
        <v>9.0</v>
      </c>
      <c r="B214" s="79">
        <v>302.0</v>
      </c>
      <c r="C214" s="341" t="s">
        <v>1046</v>
      </c>
      <c r="D214" s="207" t="s">
        <v>605</v>
      </c>
      <c r="E214" s="207" t="s">
        <v>3740</v>
      </c>
      <c r="F214" s="152" t="s">
        <v>3741</v>
      </c>
      <c r="G214" s="79" t="s">
        <v>3742</v>
      </c>
      <c r="H214" s="603" t="s">
        <v>3743</v>
      </c>
      <c r="I214" s="605" t="s">
        <v>3744</v>
      </c>
      <c r="J214" s="121" t="s">
        <v>3538</v>
      </c>
      <c r="K214" s="79" t="s">
        <v>13</v>
      </c>
    </row>
    <row r="215" ht="111.75" customHeight="1">
      <c r="A215" s="79">
        <v>9.0</v>
      </c>
      <c r="B215" s="79">
        <v>302.0</v>
      </c>
      <c r="C215" s="341" t="s">
        <v>1046</v>
      </c>
      <c r="D215" s="207" t="s">
        <v>605</v>
      </c>
      <c r="E215" s="207" t="s">
        <v>3740</v>
      </c>
      <c r="F215" s="152" t="s">
        <v>3745</v>
      </c>
      <c r="G215" s="79" t="s">
        <v>3746</v>
      </c>
      <c r="H215" s="548" t="s">
        <v>3747</v>
      </c>
      <c r="I215" s="606" t="s">
        <v>3748</v>
      </c>
      <c r="J215" s="151"/>
      <c r="K215" s="79" t="s">
        <v>13</v>
      </c>
    </row>
    <row r="216" ht="162.75" customHeight="1">
      <c r="A216" s="79">
        <v>9.0</v>
      </c>
      <c r="B216" s="79">
        <v>303.0</v>
      </c>
      <c r="C216" s="341" t="s">
        <v>1046</v>
      </c>
      <c r="D216" s="207" t="s">
        <v>605</v>
      </c>
      <c r="E216" s="207" t="s">
        <v>3749</v>
      </c>
      <c r="F216" s="152" t="s">
        <v>3750</v>
      </c>
      <c r="G216" s="79" t="s">
        <v>3751</v>
      </c>
      <c r="H216" s="548" t="s">
        <v>3752</v>
      </c>
      <c r="I216" s="550" t="s">
        <v>3753</v>
      </c>
      <c r="J216" s="121" t="s">
        <v>3754</v>
      </c>
      <c r="K216" s="79" t="s">
        <v>13</v>
      </c>
    </row>
    <row r="217" ht="178.5" customHeight="1">
      <c r="A217" s="79">
        <v>9.0</v>
      </c>
      <c r="B217" s="79">
        <v>303.0</v>
      </c>
      <c r="C217" s="341" t="s">
        <v>3755</v>
      </c>
      <c r="D217" s="207" t="s">
        <v>605</v>
      </c>
      <c r="E217" s="207" t="s">
        <v>3749</v>
      </c>
      <c r="F217" s="152" t="s">
        <v>3756</v>
      </c>
      <c r="G217" s="79" t="s">
        <v>3757</v>
      </c>
      <c r="H217" s="548" t="s">
        <v>3758</v>
      </c>
      <c r="I217" s="559"/>
      <c r="J217" s="121" t="s">
        <v>3759</v>
      </c>
      <c r="K217" s="79" t="s">
        <v>13</v>
      </c>
    </row>
    <row r="218" ht="40.5" customHeight="1">
      <c r="A218" s="79">
        <v>9.0</v>
      </c>
      <c r="B218" s="79">
        <v>305.0</v>
      </c>
      <c r="C218" s="341" t="s">
        <v>1051</v>
      </c>
      <c r="D218" s="207" t="s">
        <v>3760</v>
      </c>
      <c r="E218" s="207" t="s">
        <v>3760</v>
      </c>
      <c r="F218" s="152" t="s">
        <v>3761</v>
      </c>
      <c r="G218" s="79" t="s">
        <v>3762</v>
      </c>
      <c r="H218" s="181"/>
      <c r="I218" s="559"/>
      <c r="J218" s="151"/>
      <c r="K218" s="79" t="s">
        <v>47</v>
      </c>
    </row>
    <row r="219" ht="105.75" customHeight="1">
      <c r="A219" s="79">
        <v>9.0</v>
      </c>
      <c r="B219" s="79">
        <v>305.0</v>
      </c>
      <c r="C219" s="341" t="s">
        <v>1051</v>
      </c>
      <c r="D219" s="207" t="s">
        <v>3760</v>
      </c>
      <c r="E219" s="207" t="s">
        <v>3760</v>
      </c>
      <c r="F219" s="152" t="s">
        <v>3763</v>
      </c>
      <c r="G219" s="79" t="s">
        <v>3764</v>
      </c>
      <c r="H219" s="181"/>
      <c r="I219" s="559" t="str">
        <f>image("http://community.asdlib.org/imageandvideoexchangeforum/files/2013/07/Figure10.4.jpg",2)</f>
        <v/>
      </c>
      <c r="J219" s="121" t="s">
        <v>3765</v>
      </c>
      <c r="K219" s="79" t="s">
        <v>13</v>
      </c>
    </row>
    <row r="220" ht="55.5" customHeight="1">
      <c r="F220" s="152" t="s">
        <v>3766</v>
      </c>
      <c r="G220" s="79" t="s">
        <v>3767</v>
      </c>
      <c r="K220" s="79" t="s">
        <v>13</v>
      </c>
    </row>
    <row r="221">
      <c r="A221" s="79">
        <v>9.0</v>
      </c>
      <c r="B221" s="79">
        <v>306.0</v>
      </c>
      <c r="C221" s="341" t="s">
        <v>1051</v>
      </c>
      <c r="D221" s="207" t="s">
        <v>3760</v>
      </c>
      <c r="E221" s="207" t="s">
        <v>3760</v>
      </c>
      <c r="F221" s="152" t="s">
        <v>3768</v>
      </c>
      <c r="G221" s="79" t="s">
        <v>3769</v>
      </c>
      <c r="H221" s="181"/>
      <c r="I221" s="559"/>
      <c r="J221" s="151"/>
      <c r="K221" s="79" t="s">
        <v>13</v>
      </c>
    </row>
    <row r="222" ht="130.5" customHeight="1">
      <c r="A222" s="79">
        <v>9.0</v>
      </c>
      <c r="B222" s="79">
        <v>307.0</v>
      </c>
      <c r="C222" s="341" t="s">
        <v>1051</v>
      </c>
      <c r="D222" s="207" t="s">
        <v>3760</v>
      </c>
      <c r="E222" s="207" t="s">
        <v>3760</v>
      </c>
      <c r="F222" s="152" t="s">
        <v>3770</v>
      </c>
      <c r="G222" s="79" t="s">
        <v>3771</v>
      </c>
      <c r="H222" s="181"/>
      <c r="I222" s="550" t="s">
        <v>3772</v>
      </c>
      <c r="J222" s="151"/>
      <c r="K222" s="79" t="s">
        <v>13</v>
      </c>
    </row>
    <row r="223" ht="34.5" customHeight="1">
      <c r="A223" s="79">
        <v>9.0</v>
      </c>
      <c r="B223" s="79">
        <v>308.0</v>
      </c>
      <c r="C223" s="341" t="s">
        <v>1055</v>
      </c>
      <c r="D223" s="207" t="s">
        <v>3773</v>
      </c>
      <c r="E223" s="207" t="s">
        <v>3773</v>
      </c>
      <c r="F223" s="152" t="s">
        <v>3774</v>
      </c>
      <c r="G223" s="79" t="s">
        <v>3775</v>
      </c>
      <c r="H223" s="181"/>
      <c r="I223" s="559"/>
      <c r="J223" s="151"/>
      <c r="K223" s="79" t="s">
        <v>13</v>
      </c>
    </row>
    <row r="224">
      <c r="A224" s="79">
        <v>9.0</v>
      </c>
      <c r="B224" s="79">
        <v>308.0</v>
      </c>
      <c r="C224" s="341" t="s">
        <v>1055</v>
      </c>
      <c r="D224" s="207" t="s">
        <v>3773</v>
      </c>
      <c r="E224" s="207" t="s">
        <v>3773</v>
      </c>
      <c r="F224" s="152" t="s">
        <v>612</v>
      </c>
      <c r="G224" s="79" t="s">
        <v>3776</v>
      </c>
      <c r="H224" s="181"/>
      <c r="I224" s="559"/>
      <c r="J224" s="121" t="s">
        <v>3777</v>
      </c>
      <c r="K224" s="79" t="s">
        <v>13</v>
      </c>
    </row>
    <row r="225">
      <c r="A225" s="79">
        <v>9.0</v>
      </c>
      <c r="B225" s="79">
        <v>308.0</v>
      </c>
      <c r="C225" s="341" t="s">
        <v>1055</v>
      </c>
      <c r="D225" s="207" t="s">
        <v>3773</v>
      </c>
      <c r="E225" s="207" t="s">
        <v>3773</v>
      </c>
      <c r="F225" s="152" t="s">
        <v>3778</v>
      </c>
      <c r="G225" s="79" t="s">
        <v>3779</v>
      </c>
      <c r="H225" s="607" t="s">
        <v>3780</v>
      </c>
      <c r="I225" s="550" t="s">
        <v>3781</v>
      </c>
      <c r="J225" s="121" t="s">
        <v>3782</v>
      </c>
      <c r="K225" s="79" t="s">
        <v>13</v>
      </c>
    </row>
    <row r="226" ht="75.0" customHeight="1">
      <c r="A226" s="79">
        <v>9.0</v>
      </c>
      <c r="B226" s="79">
        <v>308.0</v>
      </c>
      <c r="C226" s="341" t="s">
        <v>1055</v>
      </c>
      <c r="D226" s="207" t="s">
        <v>3773</v>
      </c>
      <c r="E226" s="207" t="s">
        <v>3773</v>
      </c>
      <c r="F226" s="152" t="s">
        <v>3783</v>
      </c>
      <c r="G226" s="79" t="s">
        <v>3784</v>
      </c>
      <c r="H226" s="557" t="s">
        <v>3785</v>
      </c>
      <c r="I226" s="550" t="s">
        <v>3786</v>
      </c>
      <c r="J226" s="151"/>
      <c r="K226" s="79" t="s">
        <v>13</v>
      </c>
    </row>
    <row r="227">
      <c r="A227" s="79">
        <v>9.0</v>
      </c>
      <c r="B227" s="79">
        <v>310.0</v>
      </c>
      <c r="C227" s="341" t="s">
        <v>1046</v>
      </c>
      <c r="D227" s="207" t="s">
        <v>3787</v>
      </c>
      <c r="E227" s="207" t="s">
        <v>3787</v>
      </c>
      <c r="F227" s="152" t="s">
        <v>3788</v>
      </c>
      <c r="G227" s="79" t="s">
        <v>3789</v>
      </c>
      <c r="H227" s="181"/>
      <c r="I227" s="608" t="str">
        <f>image("https://ourscienceclass.files.wordpress.com/2013/07/h.png")</f>
        <v/>
      </c>
      <c r="J227" s="151"/>
      <c r="K227" s="79" t="s">
        <v>47</v>
      </c>
    </row>
    <row r="228">
      <c r="A228" s="79">
        <v>9.0</v>
      </c>
      <c r="B228" s="79">
        <v>310.0</v>
      </c>
      <c r="C228" s="341" t="s">
        <v>1046</v>
      </c>
      <c r="D228" s="207" t="s">
        <v>3787</v>
      </c>
      <c r="E228" s="207" t="s">
        <v>3790</v>
      </c>
      <c r="F228" s="152" t="s">
        <v>3790</v>
      </c>
      <c r="G228" s="79" t="s">
        <v>3791</v>
      </c>
      <c r="H228" s="181"/>
      <c r="I228" s="550" t="s">
        <v>3792</v>
      </c>
      <c r="J228" s="151"/>
      <c r="K228" s="79" t="s">
        <v>13</v>
      </c>
    </row>
    <row r="229">
      <c r="A229" s="79">
        <v>9.0</v>
      </c>
      <c r="B229" s="79">
        <v>311.0</v>
      </c>
      <c r="C229" s="341" t="s">
        <v>1046</v>
      </c>
      <c r="D229" s="207" t="s">
        <v>3787</v>
      </c>
      <c r="E229" s="207" t="s">
        <v>3793</v>
      </c>
      <c r="F229" s="152" t="s">
        <v>3793</v>
      </c>
      <c r="G229" s="79" t="s">
        <v>3794</v>
      </c>
      <c r="H229" s="181"/>
      <c r="I229" s="550" t="s">
        <v>3795</v>
      </c>
      <c r="J229" s="151"/>
      <c r="K229" s="79" t="s">
        <v>13</v>
      </c>
    </row>
    <row r="230">
      <c r="A230" s="79">
        <v>9.0</v>
      </c>
      <c r="B230" s="79">
        <v>312.0</v>
      </c>
      <c r="C230" s="341" t="s">
        <v>1046</v>
      </c>
      <c r="D230" s="207" t="s">
        <v>3787</v>
      </c>
      <c r="E230" s="207" t="s">
        <v>3796</v>
      </c>
      <c r="F230" s="152" t="s">
        <v>3796</v>
      </c>
      <c r="G230" s="79" t="s">
        <v>3797</v>
      </c>
      <c r="H230" s="181"/>
      <c r="I230" s="559"/>
      <c r="J230" s="151"/>
      <c r="K230" s="79" t="s">
        <v>13</v>
      </c>
    </row>
    <row r="231">
      <c r="A231" s="79">
        <v>9.0</v>
      </c>
      <c r="B231" s="79">
        <v>313.0</v>
      </c>
      <c r="C231" s="609" t="s">
        <v>1046</v>
      </c>
      <c r="D231" s="207" t="s">
        <v>3787</v>
      </c>
      <c r="E231" s="207" t="s">
        <v>3798</v>
      </c>
      <c r="F231" s="152" t="s">
        <v>3799</v>
      </c>
      <c r="G231" s="79" t="s">
        <v>3800</v>
      </c>
      <c r="H231" s="181"/>
      <c r="I231" s="559"/>
      <c r="J231" s="151"/>
      <c r="K231" s="79" t="s">
        <v>13</v>
      </c>
    </row>
    <row r="232" ht="57.0" customHeight="1">
      <c r="A232" s="79">
        <v>9.0</v>
      </c>
      <c r="B232" s="79">
        <v>313.0</v>
      </c>
      <c r="C232" s="609" t="s">
        <v>1046</v>
      </c>
      <c r="D232" s="207" t="s">
        <v>3787</v>
      </c>
      <c r="E232" s="207" t="s">
        <v>3801</v>
      </c>
      <c r="F232" s="152" t="s">
        <v>3802</v>
      </c>
      <c r="G232" s="79" t="s">
        <v>3803</v>
      </c>
      <c r="H232" s="181"/>
      <c r="I232" s="550"/>
      <c r="J232" s="151"/>
      <c r="K232" s="79" t="s">
        <v>13</v>
      </c>
    </row>
    <row r="233" ht="139.5" customHeight="1">
      <c r="A233" s="79">
        <v>9.0</v>
      </c>
      <c r="B233" s="79">
        <v>313.0</v>
      </c>
      <c r="C233" s="609" t="s">
        <v>1046</v>
      </c>
      <c r="D233" s="207" t="s">
        <v>3787</v>
      </c>
      <c r="E233" s="207" t="s">
        <v>3801</v>
      </c>
      <c r="F233" s="152" t="s">
        <v>3804</v>
      </c>
      <c r="G233" s="79" t="s">
        <v>3805</v>
      </c>
      <c r="H233" s="181" t="str">
        <f>image("http://www.ipodphysics.com/resources/Alpha%20Equ.PNG")</f>
        <v/>
      </c>
      <c r="I233" s="610" t="s">
        <v>3806</v>
      </c>
      <c r="J233" s="151"/>
      <c r="K233" s="79" t="s">
        <v>47</v>
      </c>
    </row>
    <row r="234">
      <c r="A234" s="79">
        <v>9.0</v>
      </c>
      <c r="B234" s="79">
        <v>313.0</v>
      </c>
      <c r="C234" s="609" t="s">
        <v>1046</v>
      </c>
      <c r="D234" s="207" t="s">
        <v>3787</v>
      </c>
      <c r="E234" s="207" t="s">
        <v>3807</v>
      </c>
      <c r="F234" s="152" t="s">
        <v>3808</v>
      </c>
      <c r="G234" s="79" t="s">
        <v>3809</v>
      </c>
      <c r="H234" s="181"/>
      <c r="I234" s="559"/>
      <c r="J234" s="151"/>
      <c r="K234" s="79" t="s">
        <v>13</v>
      </c>
    </row>
    <row r="235" ht="144.0" customHeight="1">
      <c r="A235" s="79">
        <v>9.0</v>
      </c>
      <c r="B235" s="79">
        <v>313.0</v>
      </c>
      <c r="C235" s="609" t="s">
        <v>1046</v>
      </c>
      <c r="D235" s="207" t="s">
        <v>3787</v>
      </c>
      <c r="E235" s="207" t="s">
        <v>3807</v>
      </c>
      <c r="F235" s="152" t="s">
        <v>3810</v>
      </c>
      <c r="G235" s="79" t="s">
        <v>3811</v>
      </c>
      <c r="H235" s="565" t="s">
        <v>3812</v>
      </c>
      <c r="I235" s="611" t="s">
        <v>3813</v>
      </c>
      <c r="J235" s="151"/>
      <c r="K235" s="79" t="s">
        <v>47</v>
      </c>
    </row>
    <row r="236">
      <c r="A236" s="79">
        <v>9.0</v>
      </c>
      <c r="B236" s="79">
        <v>314.0</v>
      </c>
      <c r="C236" s="609" t="s">
        <v>1046</v>
      </c>
      <c r="D236" s="207" t="s">
        <v>3787</v>
      </c>
      <c r="E236" s="207" t="s">
        <v>3807</v>
      </c>
      <c r="F236" s="152" t="s">
        <v>3814</v>
      </c>
      <c r="G236" s="79" t="s">
        <v>3815</v>
      </c>
      <c r="H236" s="181"/>
      <c r="I236" s="559"/>
      <c r="J236" s="151"/>
      <c r="K236" s="79" t="s">
        <v>13</v>
      </c>
    </row>
    <row r="237" ht="39.75" customHeight="1">
      <c r="A237" s="79">
        <v>9.0</v>
      </c>
      <c r="B237" s="79">
        <v>314.0</v>
      </c>
      <c r="C237" s="609" t="s">
        <v>1046</v>
      </c>
      <c r="D237" s="207" t="s">
        <v>3787</v>
      </c>
      <c r="E237" s="207" t="s">
        <v>3807</v>
      </c>
      <c r="F237" s="152" t="s">
        <v>3816</v>
      </c>
      <c r="G237" s="79" t="s">
        <v>3817</v>
      </c>
      <c r="H237" s="565" t="s">
        <v>3818</v>
      </c>
      <c r="I237" s="610" t="s">
        <v>3819</v>
      </c>
      <c r="J237" s="151"/>
      <c r="K237" s="79" t="s">
        <v>47</v>
      </c>
    </row>
    <row r="238" ht="39.75" customHeight="1">
      <c r="A238" s="79">
        <v>9.0</v>
      </c>
      <c r="B238" s="79">
        <v>314.0</v>
      </c>
      <c r="C238" s="609" t="s">
        <v>1046</v>
      </c>
      <c r="D238" s="207" t="s">
        <v>3787</v>
      </c>
      <c r="E238" s="207" t="s">
        <v>3820</v>
      </c>
      <c r="F238" s="152" t="s">
        <v>3821</v>
      </c>
      <c r="G238" s="79" t="s">
        <v>3822</v>
      </c>
      <c r="H238" s="565" t="s">
        <v>3823</v>
      </c>
      <c r="I238" s="610" t="s">
        <v>3824</v>
      </c>
      <c r="J238" s="151"/>
      <c r="K238" s="79" t="s">
        <v>47</v>
      </c>
    </row>
    <row r="239">
      <c r="A239" s="79">
        <v>9.0</v>
      </c>
      <c r="B239" s="79">
        <v>315.0</v>
      </c>
      <c r="C239" s="609" t="s">
        <v>1046</v>
      </c>
      <c r="D239" s="207" t="s">
        <v>3787</v>
      </c>
      <c r="E239" s="207" t="s">
        <v>3825</v>
      </c>
      <c r="F239" s="152" t="s">
        <v>3825</v>
      </c>
      <c r="G239" s="79" t="s">
        <v>3826</v>
      </c>
      <c r="H239" s="565" t="s">
        <v>3827</v>
      </c>
      <c r="I239" s="610" t="s">
        <v>3828</v>
      </c>
      <c r="J239" s="121" t="s">
        <v>3829</v>
      </c>
      <c r="K239" s="79" t="s">
        <v>47</v>
      </c>
    </row>
    <row r="240" ht="99.75" customHeight="1">
      <c r="A240" s="79">
        <v>9.0</v>
      </c>
      <c r="B240" s="79">
        <v>315.0</v>
      </c>
      <c r="C240" s="609" t="s">
        <v>1046</v>
      </c>
      <c r="D240" s="207" t="s">
        <v>3787</v>
      </c>
      <c r="E240" s="207" t="s">
        <v>3830</v>
      </c>
      <c r="F240" s="152" t="s">
        <v>3831</v>
      </c>
      <c r="G240" s="79" t="s">
        <v>3832</v>
      </c>
      <c r="H240" s="181" t="str">
        <f>image("http://physicsnet.co.uk/wp-content/uploads/2010/08/half-life.jpg")</f>
        <v/>
      </c>
      <c r="I240" s="559"/>
      <c r="J240" s="151"/>
      <c r="K240" s="79" t="s">
        <v>13</v>
      </c>
    </row>
    <row r="241" ht="184.5" customHeight="1">
      <c r="A241" s="79">
        <v>9.0</v>
      </c>
      <c r="B241" s="79">
        <v>316.0</v>
      </c>
      <c r="C241" s="609" t="s">
        <v>1046</v>
      </c>
      <c r="D241" s="207" t="s">
        <v>3787</v>
      </c>
      <c r="E241" s="207" t="s">
        <v>619</v>
      </c>
      <c r="F241" s="152" t="s">
        <v>3833</v>
      </c>
      <c r="G241" s="79" t="s">
        <v>3834</v>
      </c>
      <c r="H241" s="562" t="s">
        <v>3835</v>
      </c>
      <c r="I241" s="612" t="s">
        <v>3836</v>
      </c>
      <c r="J241" s="151"/>
      <c r="K241" s="79" t="s">
        <v>13</v>
      </c>
    </row>
    <row r="242">
      <c r="A242" s="80"/>
      <c r="B242" s="80"/>
      <c r="C242" s="349"/>
      <c r="D242" s="402"/>
      <c r="E242" s="402"/>
      <c r="F242" s="152"/>
      <c r="G242" s="79"/>
      <c r="H242" s="181"/>
      <c r="I242" s="559"/>
      <c r="J242" s="151"/>
      <c r="K242" s="80"/>
    </row>
    <row r="243">
      <c r="A243" s="80"/>
      <c r="B243" s="80"/>
      <c r="C243" s="349"/>
      <c r="D243" s="402"/>
      <c r="E243" s="402"/>
      <c r="F243" s="152"/>
      <c r="G243" s="79"/>
      <c r="H243" s="181"/>
      <c r="I243" s="559"/>
      <c r="J243" s="151"/>
      <c r="K243" s="80"/>
    </row>
    <row r="244">
      <c r="A244" s="80"/>
      <c r="B244" s="80"/>
      <c r="C244" s="349"/>
      <c r="D244" s="402"/>
      <c r="E244" s="402"/>
      <c r="F244" s="152"/>
      <c r="G244" s="79"/>
      <c r="H244" s="181"/>
      <c r="I244" s="559"/>
      <c r="J244" s="151"/>
      <c r="K244" s="80"/>
    </row>
    <row r="245">
      <c r="A245" s="80"/>
      <c r="B245" s="80"/>
      <c r="C245" s="349"/>
      <c r="D245" s="402"/>
      <c r="E245" s="402"/>
      <c r="F245" s="152"/>
      <c r="G245" s="79"/>
      <c r="H245" s="181"/>
      <c r="I245" s="559"/>
      <c r="J245" s="151"/>
      <c r="K245" s="80"/>
    </row>
    <row r="246">
      <c r="A246" s="80"/>
      <c r="B246" s="80"/>
      <c r="C246" s="349"/>
      <c r="D246" s="402"/>
      <c r="E246" s="402"/>
      <c r="F246" s="152"/>
      <c r="G246" s="79"/>
      <c r="H246" s="181"/>
      <c r="I246" s="559"/>
      <c r="J246" s="151"/>
      <c r="K246" s="80"/>
    </row>
    <row r="247">
      <c r="A247" s="80"/>
      <c r="B247" s="80"/>
      <c r="C247" s="349"/>
      <c r="D247" s="402"/>
      <c r="E247" s="402"/>
      <c r="F247" s="152"/>
      <c r="G247" s="79"/>
      <c r="H247" s="181"/>
      <c r="I247" s="559"/>
      <c r="J247" s="151"/>
      <c r="K247" s="80"/>
    </row>
    <row r="248">
      <c r="A248" s="80"/>
      <c r="B248" s="80"/>
      <c r="C248" s="349"/>
      <c r="D248" s="402"/>
      <c r="E248" s="402"/>
      <c r="F248" s="152"/>
      <c r="G248" s="79"/>
      <c r="H248" s="181"/>
      <c r="I248" s="559"/>
      <c r="J248" s="151"/>
      <c r="K248" s="80"/>
    </row>
    <row r="249">
      <c r="A249" s="80"/>
      <c r="B249" s="80"/>
      <c r="C249" s="349"/>
      <c r="D249" s="402"/>
      <c r="E249" s="402"/>
      <c r="F249" s="152"/>
      <c r="G249" s="79"/>
      <c r="H249" s="181"/>
      <c r="I249" s="559"/>
      <c r="J249" s="151"/>
      <c r="K249" s="80"/>
    </row>
    <row r="250">
      <c r="A250" s="80"/>
      <c r="B250" s="80"/>
      <c r="C250" s="349"/>
      <c r="D250" s="402"/>
      <c r="E250" s="402"/>
      <c r="F250" s="152"/>
      <c r="G250" s="79"/>
      <c r="H250" s="181"/>
      <c r="I250" s="559"/>
      <c r="J250" s="151"/>
      <c r="K250" s="80"/>
    </row>
    <row r="251">
      <c r="A251" s="80"/>
      <c r="B251" s="80"/>
      <c r="C251" s="349"/>
      <c r="D251" s="402"/>
      <c r="E251" s="402"/>
      <c r="F251" s="152"/>
      <c r="G251" s="79"/>
      <c r="H251" s="181"/>
      <c r="I251" s="559"/>
      <c r="J251" s="151"/>
      <c r="K251" s="80"/>
    </row>
    <row r="252">
      <c r="A252" s="80"/>
      <c r="B252" s="80"/>
      <c r="C252" s="349"/>
      <c r="D252" s="402"/>
      <c r="E252" s="402"/>
      <c r="F252" s="152"/>
      <c r="G252" s="79"/>
      <c r="H252" s="181"/>
      <c r="I252" s="559"/>
      <c r="J252" s="151"/>
      <c r="K252" s="80"/>
    </row>
    <row r="253">
      <c r="A253" s="80"/>
      <c r="B253" s="80"/>
      <c r="C253" s="349"/>
      <c r="D253" s="402"/>
      <c r="E253" s="402"/>
      <c r="F253" s="152"/>
      <c r="G253" s="79"/>
      <c r="H253" s="181"/>
      <c r="I253" s="559"/>
      <c r="J253" s="151"/>
      <c r="K253" s="80"/>
    </row>
    <row r="254">
      <c r="A254" s="80"/>
      <c r="B254" s="80"/>
      <c r="C254" s="349"/>
      <c r="D254" s="402"/>
      <c r="E254" s="402"/>
      <c r="F254" s="152"/>
      <c r="G254" s="79"/>
      <c r="H254" s="181"/>
      <c r="I254" s="559"/>
      <c r="J254" s="151"/>
      <c r="K254" s="80"/>
    </row>
    <row r="255">
      <c r="A255" s="80"/>
      <c r="B255" s="80"/>
      <c r="C255" s="349"/>
      <c r="D255" s="402"/>
      <c r="E255" s="402"/>
      <c r="F255" s="152"/>
      <c r="G255" s="79"/>
      <c r="H255" s="181"/>
      <c r="I255" s="559"/>
      <c r="J255" s="151"/>
      <c r="K255" s="80"/>
    </row>
    <row r="256">
      <c r="A256" s="80"/>
      <c r="B256" s="80"/>
      <c r="C256" s="349"/>
      <c r="D256" s="402"/>
      <c r="E256" s="402"/>
      <c r="F256" s="152"/>
      <c r="G256" s="79"/>
      <c r="H256" s="181"/>
      <c r="I256" s="559"/>
      <c r="J256" s="151"/>
      <c r="K256" s="80"/>
    </row>
    <row r="257">
      <c r="A257" s="80"/>
      <c r="B257" s="80"/>
      <c r="C257" s="349"/>
      <c r="D257" s="402"/>
      <c r="E257" s="402"/>
      <c r="F257" s="152"/>
      <c r="G257" s="79"/>
      <c r="H257" s="181"/>
      <c r="I257" s="559"/>
      <c r="J257" s="151"/>
      <c r="K257" s="80"/>
    </row>
    <row r="258">
      <c r="A258" s="80"/>
      <c r="B258" s="80"/>
      <c r="C258" s="349"/>
      <c r="D258" s="402"/>
      <c r="E258" s="402"/>
      <c r="F258" s="152"/>
      <c r="G258" s="79"/>
      <c r="H258" s="181"/>
      <c r="I258" s="559"/>
      <c r="J258" s="151"/>
      <c r="K258" s="80"/>
    </row>
    <row r="259">
      <c r="A259" s="80"/>
      <c r="B259" s="80"/>
      <c r="C259" s="349"/>
      <c r="D259" s="402"/>
      <c r="E259" s="402"/>
      <c r="F259" s="152"/>
      <c r="G259" s="79"/>
      <c r="H259" s="181"/>
      <c r="I259" s="559"/>
      <c r="J259" s="151"/>
      <c r="K259" s="80"/>
    </row>
    <row r="260">
      <c r="A260" s="80"/>
      <c r="B260" s="80"/>
      <c r="C260" s="349"/>
      <c r="D260" s="402"/>
      <c r="E260" s="402"/>
      <c r="F260" s="152"/>
      <c r="G260" s="79"/>
      <c r="H260" s="181"/>
      <c r="I260" s="559"/>
      <c r="J260" s="151"/>
      <c r="K260" s="80"/>
    </row>
    <row r="261">
      <c r="A261" s="80"/>
      <c r="B261" s="80"/>
      <c r="C261" s="349"/>
      <c r="D261" s="402"/>
      <c r="E261" s="402"/>
      <c r="F261" s="152"/>
      <c r="G261" s="79"/>
      <c r="H261" s="181"/>
      <c r="I261" s="559"/>
      <c r="J261" s="151"/>
      <c r="K261" s="80"/>
    </row>
    <row r="262">
      <c r="A262" s="80"/>
      <c r="B262" s="80"/>
      <c r="C262" s="349"/>
      <c r="D262" s="402"/>
      <c r="E262" s="402"/>
      <c r="F262" s="152"/>
      <c r="G262" s="79"/>
      <c r="H262" s="181"/>
      <c r="I262" s="559"/>
      <c r="J262" s="151"/>
      <c r="K262" s="80"/>
    </row>
    <row r="263">
      <c r="A263" s="80"/>
      <c r="B263" s="80"/>
      <c r="C263" s="349"/>
      <c r="D263" s="402"/>
      <c r="E263" s="402"/>
      <c r="F263" s="152"/>
      <c r="G263" s="79"/>
      <c r="H263" s="181"/>
      <c r="I263" s="559"/>
      <c r="J263" s="151"/>
      <c r="K263" s="80"/>
    </row>
    <row r="264">
      <c r="A264" s="80"/>
      <c r="B264" s="80"/>
      <c r="C264" s="349"/>
      <c r="D264" s="402"/>
      <c r="E264" s="402"/>
      <c r="F264" s="152" t="s">
        <v>3837</v>
      </c>
      <c r="G264" s="79"/>
      <c r="H264" s="548" t="s">
        <v>3838</v>
      </c>
      <c r="I264" s="559"/>
      <c r="J264" s="151"/>
      <c r="K264" s="80"/>
    </row>
    <row r="265">
      <c r="A265" s="80"/>
      <c r="B265" s="80"/>
      <c r="C265" s="349"/>
      <c r="D265" s="402"/>
      <c r="E265" s="402"/>
      <c r="F265" s="152"/>
      <c r="G265" s="79"/>
      <c r="H265" s="181"/>
      <c r="I265" s="559"/>
      <c r="J265" s="151"/>
      <c r="K265" s="80"/>
    </row>
    <row r="266">
      <c r="A266" s="80"/>
      <c r="B266" s="80"/>
      <c r="C266" s="349"/>
      <c r="D266" s="402"/>
      <c r="E266" s="402"/>
      <c r="F266" s="152"/>
      <c r="G266" s="79"/>
      <c r="H266" s="181"/>
      <c r="I266" s="559"/>
      <c r="J266" s="151"/>
      <c r="K266" s="80"/>
    </row>
    <row r="267">
      <c r="A267" s="80"/>
      <c r="B267" s="80"/>
      <c r="C267" s="349"/>
      <c r="D267" s="402"/>
      <c r="E267" s="402"/>
      <c r="F267" s="152"/>
      <c r="G267" s="79"/>
      <c r="H267" s="181"/>
      <c r="I267" s="559"/>
      <c r="J267" s="151"/>
      <c r="K267" s="80"/>
    </row>
    <row r="268">
      <c r="A268" s="80"/>
      <c r="B268" s="80"/>
      <c r="C268" s="349"/>
      <c r="D268" s="402"/>
      <c r="E268" s="402"/>
      <c r="F268" s="152"/>
      <c r="G268" s="79"/>
      <c r="H268" s="181"/>
      <c r="I268" s="559"/>
      <c r="J268" s="151"/>
      <c r="K268" s="80"/>
    </row>
    <row r="269">
      <c r="A269" s="80"/>
      <c r="B269" s="80"/>
      <c r="C269" s="349"/>
      <c r="D269" s="402"/>
      <c r="E269" s="402"/>
      <c r="F269" s="152"/>
      <c r="G269" s="79"/>
      <c r="H269" s="181"/>
      <c r="I269" s="559"/>
      <c r="J269" s="151"/>
      <c r="K269" s="80"/>
    </row>
    <row r="270">
      <c r="A270" s="80"/>
      <c r="B270" s="80"/>
      <c r="C270" s="349"/>
      <c r="D270" s="402"/>
      <c r="E270" s="402"/>
      <c r="F270" s="152"/>
      <c r="G270" s="79"/>
      <c r="H270" s="181"/>
      <c r="I270" s="559"/>
      <c r="J270" s="151"/>
      <c r="K270" s="80"/>
    </row>
    <row r="271">
      <c r="A271" s="80"/>
      <c r="B271" s="80"/>
      <c r="C271" s="349"/>
      <c r="D271" s="402"/>
      <c r="E271" s="402"/>
      <c r="F271" s="152"/>
      <c r="G271" s="79"/>
      <c r="H271" s="181"/>
      <c r="I271" s="559"/>
      <c r="J271" s="151"/>
      <c r="K271" s="80"/>
    </row>
    <row r="272">
      <c r="A272" s="80"/>
      <c r="B272" s="80"/>
      <c r="C272" s="349"/>
      <c r="D272" s="402"/>
      <c r="E272" s="402"/>
      <c r="F272" s="152"/>
      <c r="G272" s="79"/>
      <c r="H272" s="181"/>
      <c r="I272" s="559"/>
      <c r="J272" s="151"/>
      <c r="K272" s="80"/>
    </row>
    <row r="273">
      <c r="A273" s="80"/>
      <c r="B273" s="80"/>
      <c r="C273" s="349"/>
      <c r="D273" s="402"/>
      <c r="E273" s="402"/>
      <c r="F273" s="152"/>
      <c r="G273" s="79"/>
      <c r="H273" s="181"/>
      <c r="I273" s="559"/>
      <c r="J273" s="151"/>
      <c r="K273" s="80"/>
    </row>
    <row r="274">
      <c r="A274" s="80"/>
      <c r="B274" s="80"/>
      <c r="C274" s="349"/>
      <c r="D274" s="402"/>
      <c r="E274" s="402"/>
      <c r="F274" s="152"/>
      <c r="G274" s="79"/>
      <c r="H274" s="181"/>
      <c r="I274" s="559"/>
      <c r="J274" s="151"/>
      <c r="K274" s="80"/>
    </row>
    <row r="275">
      <c r="A275" s="80"/>
      <c r="B275" s="80"/>
      <c r="C275" s="349"/>
      <c r="D275" s="402"/>
      <c r="E275" s="402"/>
      <c r="F275" s="152"/>
      <c r="G275" s="79"/>
      <c r="H275" s="181"/>
      <c r="I275" s="559"/>
      <c r="J275" s="151"/>
      <c r="K275" s="80"/>
    </row>
    <row r="276">
      <c r="A276" s="80"/>
      <c r="B276" s="80"/>
      <c r="C276" s="349"/>
      <c r="D276" s="402"/>
      <c r="E276" s="402"/>
      <c r="F276" s="152"/>
      <c r="G276" s="79"/>
      <c r="H276" s="181"/>
      <c r="I276" s="559"/>
      <c r="J276" s="151"/>
      <c r="K276" s="80"/>
    </row>
    <row r="277">
      <c r="A277" s="80"/>
      <c r="B277" s="80"/>
      <c r="C277" s="349"/>
      <c r="D277" s="402"/>
      <c r="E277" s="402"/>
      <c r="F277" s="152"/>
      <c r="G277" s="79"/>
      <c r="H277" s="181"/>
      <c r="I277" s="559"/>
      <c r="J277" s="151"/>
      <c r="K277" s="80"/>
    </row>
    <row r="278">
      <c r="A278" s="80"/>
      <c r="B278" s="80"/>
      <c r="C278" s="349"/>
      <c r="D278" s="402"/>
      <c r="E278" s="402"/>
      <c r="F278" s="152"/>
      <c r="G278" s="79"/>
      <c r="H278" s="181"/>
      <c r="I278" s="559"/>
      <c r="J278" s="151"/>
      <c r="K278" s="80"/>
    </row>
    <row r="279">
      <c r="A279" s="80"/>
      <c r="B279" s="80"/>
      <c r="C279" s="349"/>
      <c r="D279" s="402"/>
      <c r="E279" s="402"/>
      <c r="F279" s="152"/>
      <c r="G279" s="79"/>
      <c r="H279" s="181"/>
      <c r="I279" s="559"/>
      <c r="J279" s="151"/>
      <c r="K279" s="80"/>
    </row>
    <row r="280">
      <c r="A280" s="80"/>
      <c r="B280" s="80"/>
      <c r="C280" s="349"/>
      <c r="D280" s="402"/>
      <c r="E280" s="402"/>
      <c r="F280" s="152"/>
      <c r="G280" s="79"/>
      <c r="H280" s="181"/>
      <c r="I280" s="559"/>
      <c r="J280" s="151"/>
      <c r="K280" s="80"/>
    </row>
    <row r="281">
      <c r="A281" s="80"/>
      <c r="B281" s="80"/>
      <c r="C281" s="349"/>
      <c r="D281" s="402"/>
      <c r="E281" s="402"/>
      <c r="F281" s="152"/>
      <c r="G281" s="79"/>
      <c r="H281" s="181"/>
      <c r="I281" s="559"/>
      <c r="J281" s="151"/>
      <c r="K281" s="80"/>
    </row>
    <row r="282">
      <c r="A282" s="80"/>
      <c r="B282" s="80"/>
      <c r="C282" s="349"/>
      <c r="D282" s="402"/>
      <c r="E282" s="402"/>
      <c r="F282" s="152"/>
      <c r="G282" s="79"/>
      <c r="H282" s="181"/>
      <c r="I282" s="559"/>
      <c r="J282" s="151"/>
      <c r="K282" s="80"/>
    </row>
    <row r="283">
      <c r="A283" s="80"/>
      <c r="B283" s="80"/>
      <c r="C283" s="349"/>
      <c r="D283" s="402"/>
      <c r="E283" s="402"/>
      <c r="F283" s="152"/>
      <c r="G283" s="79"/>
      <c r="H283" s="181"/>
      <c r="I283" s="559"/>
      <c r="J283" s="151"/>
      <c r="K283" s="80"/>
    </row>
    <row r="284">
      <c r="A284" s="80"/>
      <c r="B284" s="80"/>
      <c r="C284" s="349"/>
      <c r="D284" s="402"/>
      <c r="E284" s="402"/>
      <c r="F284" s="152"/>
      <c r="G284" s="79"/>
      <c r="H284" s="181"/>
      <c r="I284" s="559"/>
      <c r="J284" s="151"/>
      <c r="K284" s="80"/>
    </row>
    <row r="285">
      <c r="A285" s="80"/>
      <c r="B285" s="80"/>
      <c r="C285" s="349"/>
      <c r="D285" s="402"/>
      <c r="E285" s="402"/>
      <c r="F285" s="152"/>
      <c r="G285" s="79"/>
      <c r="H285" s="181"/>
      <c r="I285" s="559"/>
      <c r="J285" s="151"/>
      <c r="K285" s="80"/>
    </row>
    <row r="286">
      <c r="A286" s="80"/>
      <c r="B286" s="80"/>
      <c r="C286" s="349"/>
      <c r="D286" s="402"/>
      <c r="E286" s="402"/>
      <c r="F286" s="152"/>
      <c r="G286" s="79"/>
      <c r="H286" s="181"/>
      <c r="I286" s="559"/>
      <c r="J286" s="151"/>
      <c r="K286" s="80"/>
    </row>
    <row r="287">
      <c r="A287" s="80"/>
      <c r="B287" s="80"/>
      <c r="C287" s="349"/>
      <c r="D287" s="402"/>
      <c r="E287" s="402"/>
      <c r="F287" s="152"/>
      <c r="G287" s="79"/>
      <c r="H287" s="181"/>
      <c r="I287" s="559"/>
      <c r="J287" s="151"/>
      <c r="K287" s="80"/>
    </row>
    <row r="288">
      <c r="A288" s="80"/>
      <c r="B288" s="80"/>
      <c r="C288" s="349"/>
      <c r="D288" s="402"/>
      <c r="E288" s="402"/>
      <c r="F288" s="152"/>
      <c r="G288" s="79"/>
      <c r="H288" s="181"/>
      <c r="I288" s="559"/>
      <c r="J288" s="151"/>
      <c r="K288" s="80"/>
    </row>
    <row r="289">
      <c r="A289" s="80"/>
      <c r="B289" s="80"/>
      <c r="C289" s="349"/>
      <c r="D289" s="402"/>
      <c r="E289" s="402"/>
      <c r="F289" s="152"/>
      <c r="G289" s="79"/>
      <c r="H289" s="181"/>
      <c r="I289" s="559"/>
      <c r="J289" s="151"/>
      <c r="K289" s="80"/>
    </row>
    <row r="290">
      <c r="A290" s="80"/>
      <c r="B290" s="80"/>
      <c r="C290" s="349"/>
      <c r="D290" s="402"/>
      <c r="E290" s="402"/>
      <c r="F290" s="152"/>
      <c r="G290" s="79"/>
      <c r="H290" s="181"/>
      <c r="I290" s="559"/>
      <c r="J290" s="151"/>
      <c r="K290" s="80"/>
    </row>
    <row r="291">
      <c r="A291" s="80"/>
      <c r="B291" s="80"/>
      <c r="C291" s="349"/>
      <c r="D291" s="402"/>
      <c r="E291" s="402"/>
      <c r="F291" s="152"/>
      <c r="G291" s="79"/>
      <c r="H291" s="181"/>
      <c r="I291" s="559"/>
      <c r="J291" s="151"/>
      <c r="K291" s="80"/>
    </row>
    <row r="292">
      <c r="A292" s="80"/>
      <c r="B292" s="80"/>
      <c r="C292" s="349"/>
      <c r="D292" s="402"/>
      <c r="E292" s="402"/>
      <c r="F292" s="152"/>
      <c r="G292" s="79"/>
      <c r="H292" s="181"/>
      <c r="I292" s="559"/>
      <c r="J292" s="151"/>
      <c r="K292" s="80"/>
    </row>
    <row r="293">
      <c r="A293" s="80"/>
      <c r="B293" s="80"/>
      <c r="C293" s="349"/>
      <c r="D293" s="402"/>
      <c r="E293" s="402"/>
      <c r="F293" s="152"/>
      <c r="G293" s="79"/>
      <c r="H293" s="181"/>
      <c r="I293" s="559"/>
      <c r="J293" s="151"/>
      <c r="K293" s="80"/>
    </row>
    <row r="294">
      <c r="A294" s="80"/>
      <c r="B294" s="80"/>
      <c r="C294" s="349"/>
      <c r="D294" s="402"/>
      <c r="E294" s="402"/>
      <c r="F294" s="152"/>
      <c r="G294" s="79"/>
      <c r="H294" s="181"/>
      <c r="I294" s="559"/>
      <c r="J294" s="151"/>
      <c r="K294" s="80"/>
    </row>
    <row r="295">
      <c r="A295" s="80"/>
      <c r="B295" s="80"/>
      <c r="C295" s="349"/>
      <c r="D295" s="402"/>
      <c r="E295" s="402"/>
      <c r="F295" s="152"/>
      <c r="G295" s="79"/>
      <c r="H295" s="181"/>
      <c r="I295" s="559"/>
      <c r="J295" s="151"/>
      <c r="K295" s="80"/>
    </row>
    <row r="296">
      <c r="A296" s="80"/>
      <c r="B296" s="80"/>
      <c r="C296" s="349"/>
      <c r="D296" s="402"/>
      <c r="E296" s="402"/>
      <c r="F296" s="152"/>
      <c r="G296" s="79"/>
      <c r="H296" s="181"/>
      <c r="I296" s="559"/>
      <c r="J296" s="151"/>
      <c r="K296" s="80"/>
    </row>
    <row r="297">
      <c r="A297" s="80"/>
      <c r="B297" s="80"/>
      <c r="C297" s="349"/>
      <c r="D297" s="402"/>
      <c r="E297" s="402"/>
      <c r="F297" s="152"/>
      <c r="G297" s="79"/>
      <c r="H297" s="181"/>
      <c r="I297" s="559"/>
      <c r="J297" s="151"/>
      <c r="K297" s="80"/>
    </row>
    <row r="298">
      <c r="A298" s="80"/>
      <c r="B298" s="80"/>
      <c r="C298" s="349"/>
      <c r="D298" s="402"/>
      <c r="E298" s="402"/>
      <c r="F298" s="152"/>
      <c r="G298" s="79"/>
      <c r="H298" s="181"/>
      <c r="I298" s="559"/>
      <c r="J298" s="151"/>
      <c r="K298" s="80"/>
    </row>
    <row r="299">
      <c r="A299" s="80"/>
      <c r="B299" s="80"/>
      <c r="C299" s="349"/>
      <c r="D299" s="402"/>
      <c r="E299" s="402"/>
      <c r="F299" s="152"/>
      <c r="G299" s="79"/>
      <c r="H299" s="181"/>
      <c r="I299" s="559"/>
      <c r="J299" s="151"/>
      <c r="K299" s="80"/>
    </row>
    <row r="300" ht="27.0" customHeight="1">
      <c r="A300" s="613" t="s">
        <v>3839</v>
      </c>
      <c r="B300" s="113"/>
      <c r="C300" s="113"/>
      <c r="D300" s="113"/>
      <c r="E300" s="113"/>
      <c r="F300" s="113"/>
      <c r="G300" s="113"/>
      <c r="H300" s="113"/>
      <c r="I300" s="113"/>
      <c r="J300" s="113"/>
      <c r="K300" s="439"/>
    </row>
    <row r="301" ht="89.25" customHeight="1">
      <c r="A301" s="80"/>
      <c r="B301" s="80"/>
      <c r="C301" s="341" t="s">
        <v>1051</v>
      </c>
      <c r="D301" s="207" t="s">
        <v>3839</v>
      </c>
      <c r="E301" s="207" t="s">
        <v>3840</v>
      </c>
      <c r="F301" s="152" t="s">
        <v>3841</v>
      </c>
      <c r="G301" s="79" t="s">
        <v>3842</v>
      </c>
      <c r="H301" s="548"/>
      <c r="I301" s="550" t="s">
        <v>3843</v>
      </c>
      <c r="J301" s="151"/>
      <c r="K301" s="79" t="s">
        <v>47</v>
      </c>
    </row>
    <row r="302" ht="89.25" customHeight="1">
      <c r="A302" s="80"/>
      <c r="B302" s="80"/>
      <c r="C302" s="341" t="s">
        <v>1051</v>
      </c>
      <c r="D302" s="207" t="s">
        <v>3839</v>
      </c>
      <c r="E302" s="207" t="s">
        <v>3844</v>
      </c>
      <c r="F302" s="152" t="s">
        <v>3845</v>
      </c>
      <c r="G302" s="79" t="s">
        <v>3846</v>
      </c>
      <c r="H302" s="548"/>
      <c r="I302" s="550" t="s">
        <v>3847</v>
      </c>
      <c r="J302" s="151"/>
      <c r="K302" s="79" t="s">
        <v>47</v>
      </c>
    </row>
    <row r="303" ht="71.25" customHeight="1">
      <c r="A303" s="80"/>
      <c r="B303" s="80"/>
      <c r="C303" s="341" t="s">
        <v>1051</v>
      </c>
      <c r="D303" s="207" t="s">
        <v>3839</v>
      </c>
      <c r="E303" s="207" t="s">
        <v>3844</v>
      </c>
      <c r="F303" s="152" t="s">
        <v>3848</v>
      </c>
      <c r="G303" s="79" t="s">
        <v>3849</v>
      </c>
      <c r="H303" s="181"/>
      <c r="I303" s="559"/>
      <c r="J303" s="151"/>
      <c r="K303" s="79" t="s">
        <v>236</v>
      </c>
    </row>
    <row r="304">
      <c r="A304" s="614"/>
      <c r="B304" s="614"/>
      <c r="C304" s="615"/>
      <c r="D304" s="616"/>
      <c r="E304" s="616"/>
      <c r="F304" s="617"/>
      <c r="G304" s="614"/>
      <c r="H304" s="618"/>
      <c r="I304" s="619" t="s">
        <v>3850</v>
      </c>
      <c r="J304" s="620"/>
      <c r="K304" s="614"/>
    </row>
    <row r="305">
      <c r="A305" s="614"/>
      <c r="B305" s="614"/>
      <c r="C305" s="615"/>
      <c r="D305" s="616"/>
      <c r="E305" s="616"/>
      <c r="F305" s="617"/>
      <c r="G305" s="614"/>
      <c r="H305" s="618"/>
      <c r="I305" s="621"/>
      <c r="J305" s="620"/>
      <c r="K305" s="614"/>
    </row>
    <row r="306">
      <c r="A306" s="614"/>
      <c r="B306" s="614"/>
      <c r="C306" s="615"/>
      <c r="D306" s="616"/>
      <c r="E306" s="616"/>
      <c r="F306" s="617"/>
      <c r="G306" s="614"/>
      <c r="H306" s="622"/>
      <c r="I306" s="623"/>
      <c r="J306" s="620"/>
      <c r="K306" s="614"/>
    </row>
    <row r="307">
      <c r="A307" s="614"/>
      <c r="B307" s="614"/>
      <c r="C307" s="615"/>
      <c r="D307" s="616"/>
      <c r="E307" s="616"/>
      <c r="F307" s="617"/>
      <c r="G307" s="614"/>
      <c r="H307" s="622"/>
      <c r="I307" s="623"/>
      <c r="J307" s="620"/>
      <c r="K307" s="614"/>
    </row>
    <row r="308">
      <c r="A308" s="614"/>
      <c r="B308" s="614"/>
      <c r="C308" s="615"/>
      <c r="D308" s="616"/>
      <c r="E308" s="616"/>
      <c r="F308" s="617"/>
      <c r="G308" s="614"/>
      <c r="H308" s="622"/>
      <c r="I308" s="623"/>
      <c r="J308" s="620"/>
      <c r="K308" s="614"/>
    </row>
    <row r="309">
      <c r="A309" s="614"/>
      <c r="B309" s="614"/>
      <c r="C309" s="615"/>
      <c r="D309" s="616"/>
      <c r="E309" s="616"/>
      <c r="F309" s="617"/>
      <c r="G309" s="614"/>
      <c r="H309" s="622"/>
      <c r="I309" s="623"/>
      <c r="J309" s="620"/>
      <c r="K309" s="614"/>
    </row>
    <row r="310">
      <c r="A310" s="614"/>
      <c r="B310" s="614"/>
      <c r="C310" s="615"/>
      <c r="D310" s="616"/>
      <c r="E310" s="616"/>
      <c r="F310" s="617"/>
      <c r="G310" s="614"/>
      <c r="H310" s="622"/>
      <c r="I310" s="623"/>
      <c r="J310" s="620"/>
      <c r="K310" s="614"/>
    </row>
    <row r="311">
      <c r="A311" s="614"/>
      <c r="B311" s="614"/>
      <c r="C311" s="615"/>
      <c r="D311" s="616"/>
      <c r="E311" s="616"/>
      <c r="F311" s="617"/>
      <c r="G311" s="614"/>
      <c r="H311" s="622"/>
      <c r="I311" s="623"/>
      <c r="J311" s="620"/>
      <c r="K311" s="614"/>
    </row>
  </sheetData>
  <mergeCells count="63">
    <mergeCell ref="A131:A133"/>
    <mergeCell ref="B131:B133"/>
    <mergeCell ref="C131:C133"/>
    <mergeCell ref="D131:D133"/>
    <mergeCell ref="E131:E133"/>
    <mergeCell ref="F131:F133"/>
    <mergeCell ref="J131:J133"/>
    <mergeCell ref="E158:E159"/>
    <mergeCell ref="F158:F159"/>
    <mergeCell ref="A219:A220"/>
    <mergeCell ref="B219:B220"/>
    <mergeCell ref="C219:C220"/>
    <mergeCell ref="D219:D220"/>
    <mergeCell ref="E219:E220"/>
    <mergeCell ref="I131:I133"/>
    <mergeCell ref="I144:I148"/>
    <mergeCell ref="J145:J148"/>
    <mergeCell ref="I153:I154"/>
    <mergeCell ref="I157:I158"/>
    <mergeCell ref="A158:A159"/>
    <mergeCell ref="B158:B159"/>
    <mergeCell ref="J158:J159"/>
    <mergeCell ref="H219:H220"/>
    <mergeCell ref="I219:I220"/>
    <mergeCell ref="J219:J220"/>
    <mergeCell ref="A300:K300"/>
    <mergeCell ref="G158:G159"/>
    <mergeCell ref="H158:H159"/>
    <mergeCell ref="I161:I162"/>
    <mergeCell ref="I163:I164"/>
    <mergeCell ref="I184:I185"/>
    <mergeCell ref="G192:H192"/>
    <mergeCell ref="G199:H199"/>
    <mergeCell ref="D74:D77"/>
    <mergeCell ref="E74:E77"/>
    <mergeCell ref="F74:F77"/>
    <mergeCell ref="G74:G77"/>
    <mergeCell ref="J74:J77"/>
    <mergeCell ref="H75:H76"/>
    <mergeCell ref="I75:I77"/>
    <mergeCell ref="A52:A54"/>
    <mergeCell ref="C52:C54"/>
    <mergeCell ref="D52:D54"/>
    <mergeCell ref="E52:E54"/>
    <mergeCell ref="I58:I61"/>
    <mergeCell ref="J58:J61"/>
    <mergeCell ref="A74:A77"/>
    <mergeCell ref="F92:F93"/>
    <mergeCell ref="G92:G93"/>
    <mergeCell ref="H92:H93"/>
    <mergeCell ref="I92:I93"/>
    <mergeCell ref="J92:J93"/>
    <mergeCell ref="K92:K93"/>
    <mergeCell ref="I94:I96"/>
    <mergeCell ref="B74:B77"/>
    <mergeCell ref="C74:C77"/>
    <mergeCell ref="A92:A93"/>
    <mergeCell ref="B92:B93"/>
    <mergeCell ref="C92:C93"/>
    <mergeCell ref="D92:D93"/>
    <mergeCell ref="E92:E93"/>
    <mergeCell ref="C158:C159"/>
    <mergeCell ref="D158:D159"/>
  </mergeCells>
  <conditionalFormatting sqref="I165">
    <cfRule type="expression" dxfId="1" priority="1">
      <formula>$G$1:$G$94="Weak"</formula>
    </cfRule>
  </conditionalFormatting>
  <conditionalFormatting sqref="I165">
    <cfRule type="expression" dxfId="0" priority="2">
      <formula>$G$1:$G$96="Unsure"</formula>
    </cfRule>
  </conditionalFormatting>
  <conditionalFormatting sqref="I165">
    <cfRule type="expression" dxfId="2" priority="3">
      <formula>$G$1:$G$94="Strong"</formula>
    </cfRule>
  </conditionalFormatting>
  <conditionalFormatting sqref="G51 I51">
    <cfRule type="expression" dxfId="0" priority="4">
      <formula>$J$1:$J$55="Unsure"</formula>
    </cfRule>
  </conditionalFormatting>
  <conditionalFormatting sqref="G51 I51">
    <cfRule type="expression" dxfId="2" priority="5">
      <formula>$J$1:$J$57="Strong"</formula>
    </cfRule>
  </conditionalFormatting>
  <conditionalFormatting sqref="G51 I51">
    <cfRule type="expression" dxfId="1" priority="6">
      <formula>$J$1:$J$57="Weak"</formula>
    </cfRule>
  </conditionalFormatting>
  <conditionalFormatting sqref="A2:K311">
    <cfRule type="expression" dxfId="0" priority="7">
      <formula>$K$1:$K$311="Unsure"</formula>
    </cfRule>
  </conditionalFormatting>
  <conditionalFormatting sqref="A2:K311">
    <cfRule type="expression" dxfId="2" priority="8">
      <formula>$K$1:$K$311="Strong"</formula>
    </cfRule>
  </conditionalFormatting>
  <conditionalFormatting sqref="A2:K311">
    <cfRule type="expression" dxfId="1" priority="9">
      <formula>$K$1:$K$311="Weak"</formula>
    </cfRule>
  </conditionalFormatting>
  <hyperlinks>
    <hyperlink r:id="rId1" ref="J98"/>
    <hyperlink r:id="rId2" ref="J100"/>
    <hyperlink r:id="rId3" ref="J101"/>
    <hyperlink r:id="rId4" ref="J105"/>
    <hyperlink r:id="rId5" ref="J106"/>
    <hyperlink r:id="rId6" ref="J107"/>
    <hyperlink r:id="rId7" ref="J108"/>
    <hyperlink r:id="rId8" ref="I126"/>
    <hyperlink r:id="rId9" ref="I139"/>
    <hyperlink r:id="rId10" ref="I140"/>
    <hyperlink r:id="rId11" ref="I141"/>
    <hyperlink r:id="rId12" ref="J145"/>
    <hyperlink r:id="rId13" ref="J167"/>
    <hyperlink r:id="rId14" ref="I177"/>
    <hyperlink r:id="rId15" ref="I233"/>
    <hyperlink r:id="rId16" ref="I235"/>
    <hyperlink r:id="rId17" ref="I237"/>
    <hyperlink r:id="rId18" ref="I238"/>
    <hyperlink r:id="rId19" ref="I239"/>
    <hyperlink r:id="rId20" ref="I241"/>
    <hyperlink r:id="rId21" ref="I304"/>
  </hyperlinks>
  <drawing r:id="rId2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B7B7"/>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57"/>
    <col customWidth="1" min="2" max="2" width="7.0"/>
    <col customWidth="1" min="3" max="3" width="6.86"/>
    <col customWidth="1" min="4" max="4" width="14.0"/>
    <col customWidth="1" min="5" max="5" width="20.86"/>
    <col customWidth="1" min="6" max="6" width="73.0"/>
    <col customWidth="1" min="7" max="7" width="33.0"/>
    <col customWidth="1" min="8" max="8" width="17.86"/>
    <col customWidth="1" min="9" max="9" width="17.14"/>
  </cols>
  <sheetData>
    <row r="1">
      <c r="A1" s="362" t="s">
        <v>3851</v>
      </c>
      <c r="B1" s="362" t="s">
        <v>1943</v>
      </c>
      <c r="C1" s="362" t="s">
        <v>1944</v>
      </c>
      <c r="D1" s="362" t="s">
        <v>1043</v>
      </c>
      <c r="E1" s="362" t="s">
        <v>1</v>
      </c>
      <c r="F1" s="546" t="s">
        <v>3852</v>
      </c>
      <c r="G1" s="362" t="s">
        <v>3017</v>
      </c>
      <c r="H1" s="362" t="s">
        <v>955</v>
      </c>
      <c r="I1" s="362" t="s">
        <v>6</v>
      </c>
    </row>
    <row r="2" ht="39.75" customHeight="1">
      <c r="A2" s="207" t="s">
        <v>3853</v>
      </c>
      <c r="B2" s="79">
        <v>1.0</v>
      </c>
      <c r="C2" s="79">
        <v>6.0</v>
      </c>
      <c r="D2" s="79" t="s">
        <v>1046</v>
      </c>
      <c r="E2" s="207" t="s">
        <v>3032</v>
      </c>
      <c r="F2" s="584" t="s">
        <v>3854</v>
      </c>
      <c r="G2" s="624"/>
      <c r="H2" s="550"/>
      <c r="I2" s="79" t="s">
        <v>13</v>
      </c>
    </row>
    <row r="3" ht="39.75" customHeight="1">
      <c r="A3" s="207" t="s">
        <v>3853</v>
      </c>
      <c r="B3" s="79">
        <v>1.0</v>
      </c>
      <c r="C3" s="79">
        <v>9.0</v>
      </c>
      <c r="D3" s="79" t="s">
        <v>1055</v>
      </c>
      <c r="E3" s="207" t="s">
        <v>3855</v>
      </c>
      <c r="F3" s="584" t="s">
        <v>3856</v>
      </c>
      <c r="G3" s="624" t="s">
        <v>3857</v>
      </c>
      <c r="H3" s="550"/>
      <c r="I3" s="79" t="s">
        <v>13</v>
      </c>
    </row>
    <row r="4" ht="39.75" customHeight="1">
      <c r="A4" s="207" t="s">
        <v>3853</v>
      </c>
      <c r="B4" s="79">
        <v>1.0</v>
      </c>
      <c r="C4" s="79">
        <v>16.0</v>
      </c>
      <c r="D4" s="79" t="s">
        <v>1046</v>
      </c>
      <c r="E4" s="207" t="s">
        <v>3059</v>
      </c>
      <c r="F4" s="584" t="s">
        <v>3858</v>
      </c>
      <c r="G4" s="624"/>
      <c r="H4" s="550"/>
      <c r="I4" s="79" t="s">
        <v>13</v>
      </c>
    </row>
    <row r="5" ht="130.5" customHeight="1">
      <c r="A5" s="207" t="s">
        <v>3853</v>
      </c>
      <c r="B5" s="79">
        <v>1.0</v>
      </c>
      <c r="C5" s="79">
        <v>17.0</v>
      </c>
      <c r="D5" s="79" t="s">
        <v>1046</v>
      </c>
      <c r="E5" s="207" t="s">
        <v>3059</v>
      </c>
      <c r="F5" s="584" t="s">
        <v>3859</v>
      </c>
      <c r="G5" s="625" t="str">
        <f>image("https://study.com/cimages/multimages/16/friction_forces.jpg",2)</f>
        <v/>
      </c>
      <c r="H5" s="550"/>
      <c r="I5" s="79" t="s">
        <v>13</v>
      </c>
    </row>
    <row r="6" ht="39.75" customHeight="1">
      <c r="A6" s="207" t="s">
        <v>3853</v>
      </c>
      <c r="B6" s="79">
        <v>1.0</v>
      </c>
      <c r="C6" s="79">
        <v>18.0</v>
      </c>
      <c r="D6" s="79" t="s">
        <v>1046</v>
      </c>
      <c r="E6" s="207" t="s">
        <v>3860</v>
      </c>
      <c r="F6" s="584" t="s">
        <v>3861</v>
      </c>
      <c r="G6" s="625" t="s">
        <v>3862</v>
      </c>
      <c r="H6" s="550"/>
      <c r="I6" s="79" t="s">
        <v>13</v>
      </c>
    </row>
    <row r="7" ht="39.75" customHeight="1">
      <c r="A7" s="207" t="s">
        <v>3853</v>
      </c>
      <c r="B7" s="79">
        <v>1.0</v>
      </c>
      <c r="C7" s="79">
        <v>31.0</v>
      </c>
      <c r="D7" s="79" t="s">
        <v>1046</v>
      </c>
      <c r="E7" s="207" t="s">
        <v>3109</v>
      </c>
      <c r="F7" s="584" t="s">
        <v>3863</v>
      </c>
      <c r="G7" s="625"/>
      <c r="H7" s="550"/>
      <c r="I7" s="79" t="s">
        <v>13</v>
      </c>
    </row>
    <row r="8" ht="39.75" customHeight="1">
      <c r="A8" s="207" t="s">
        <v>3853</v>
      </c>
      <c r="B8" s="79">
        <v>1.0</v>
      </c>
      <c r="C8" s="79">
        <v>32.0</v>
      </c>
      <c r="D8" s="79" t="s">
        <v>1046</v>
      </c>
      <c r="E8" s="207" t="s">
        <v>3113</v>
      </c>
      <c r="F8" s="584" t="s">
        <v>3864</v>
      </c>
      <c r="G8" s="625"/>
      <c r="H8" s="550"/>
      <c r="I8" s="79" t="s">
        <v>47</v>
      </c>
    </row>
    <row r="9" ht="39.75" customHeight="1">
      <c r="A9" s="207" t="s">
        <v>3853</v>
      </c>
      <c r="B9" s="79">
        <v>2.0</v>
      </c>
      <c r="C9" s="79">
        <v>50.0</v>
      </c>
      <c r="D9" s="79" t="s">
        <v>1064</v>
      </c>
      <c r="E9" s="207" t="s">
        <v>461</v>
      </c>
      <c r="F9" s="584" t="s">
        <v>3865</v>
      </c>
      <c r="G9" s="624"/>
      <c r="H9" s="550"/>
      <c r="I9" s="79" t="s">
        <v>47</v>
      </c>
    </row>
    <row r="10" ht="39.75" customHeight="1">
      <c r="A10" s="207" t="s">
        <v>3853</v>
      </c>
      <c r="B10" s="79">
        <v>2.0</v>
      </c>
      <c r="C10" s="79">
        <v>50.0</v>
      </c>
      <c r="D10" s="79" t="s">
        <v>1064</v>
      </c>
      <c r="E10" s="207" t="s">
        <v>461</v>
      </c>
      <c r="F10" s="584" t="s">
        <v>3866</v>
      </c>
      <c r="G10" s="624" t="s">
        <v>3867</v>
      </c>
      <c r="H10" s="550"/>
      <c r="I10" s="79" t="s">
        <v>13</v>
      </c>
    </row>
    <row r="11" ht="39.75" customHeight="1">
      <c r="A11" s="207" t="s">
        <v>3853</v>
      </c>
      <c r="B11" s="79">
        <v>2.0</v>
      </c>
      <c r="C11" s="79">
        <v>54.0</v>
      </c>
      <c r="D11" s="79" t="s">
        <v>1064</v>
      </c>
      <c r="E11" s="207" t="s">
        <v>3144</v>
      </c>
      <c r="F11" s="626" t="s">
        <v>3868</v>
      </c>
      <c r="G11" s="624"/>
      <c r="H11" s="550"/>
      <c r="I11" s="79" t="s">
        <v>13</v>
      </c>
    </row>
    <row r="12" ht="28.5" customHeight="1">
      <c r="A12" s="207" t="s">
        <v>3853</v>
      </c>
      <c r="B12" s="79">
        <v>2.0</v>
      </c>
      <c r="C12" s="79">
        <v>56.0</v>
      </c>
      <c r="D12" s="79" t="s">
        <v>1064</v>
      </c>
      <c r="E12" s="207" t="s">
        <v>3153</v>
      </c>
      <c r="F12" s="626" t="s">
        <v>3869</v>
      </c>
      <c r="G12" s="624"/>
      <c r="H12" s="550"/>
      <c r="I12" s="79" t="s">
        <v>13</v>
      </c>
    </row>
    <row r="13" ht="39.75" customHeight="1">
      <c r="A13" s="207" t="s">
        <v>3853</v>
      </c>
      <c r="B13" s="79">
        <v>2.0</v>
      </c>
      <c r="C13" s="79">
        <v>58.0</v>
      </c>
      <c r="D13" s="79" t="s">
        <v>1064</v>
      </c>
      <c r="E13" s="207" t="s">
        <v>3158</v>
      </c>
      <c r="F13" s="584" t="s">
        <v>3870</v>
      </c>
      <c r="G13" s="624"/>
      <c r="H13" s="550"/>
      <c r="I13" s="79" t="s">
        <v>13</v>
      </c>
    </row>
    <row r="14" ht="39.75" customHeight="1">
      <c r="A14" s="207" t="s">
        <v>3853</v>
      </c>
      <c r="B14" s="79">
        <v>2.0</v>
      </c>
      <c r="C14" s="79">
        <v>65.0</v>
      </c>
      <c r="D14" s="79" t="s">
        <v>1055</v>
      </c>
      <c r="E14" s="207" t="s">
        <v>474</v>
      </c>
      <c r="F14" s="584" t="s">
        <v>3871</v>
      </c>
      <c r="G14" s="624"/>
      <c r="H14" s="550"/>
      <c r="I14" s="79" t="s">
        <v>13</v>
      </c>
    </row>
    <row r="15" ht="39.75" customHeight="1">
      <c r="A15" s="207" t="s">
        <v>3853</v>
      </c>
      <c r="B15" s="79">
        <v>3.0</v>
      </c>
      <c r="C15" s="79">
        <v>82.0</v>
      </c>
      <c r="D15" s="79" t="s">
        <v>1046</v>
      </c>
      <c r="E15" s="207" t="s">
        <v>3184</v>
      </c>
      <c r="F15" s="584" t="s">
        <v>3872</v>
      </c>
      <c r="G15" s="624"/>
      <c r="H15" s="550"/>
      <c r="I15" s="79" t="s">
        <v>13</v>
      </c>
    </row>
    <row r="16" ht="39.75" customHeight="1">
      <c r="A16" s="207" t="s">
        <v>3853</v>
      </c>
      <c r="B16" s="79">
        <v>3.0</v>
      </c>
      <c r="C16" s="79">
        <v>82.0</v>
      </c>
      <c r="D16" s="79" t="s">
        <v>1046</v>
      </c>
      <c r="E16" s="207" t="s">
        <v>294</v>
      </c>
      <c r="F16" s="584" t="s">
        <v>3873</v>
      </c>
      <c r="G16" s="624"/>
      <c r="H16" s="550"/>
      <c r="I16" s="79" t="s">
        <v>13</v>
      </c>
    </row>
    <row r="17" ht="60.75" customHeight="1">
      <c r="A17" s="207" t="s">
        <v>3853</v>
      </c>
      <c r="B17" s="79">
        <v>3.0</v>
      </c>
      <c r="C17" s="79">
        <v>88.0</v>
      </c>
      <c r="D17" s="79" t="s">
        <v>1051</v>
      </c>
      <c r="E17" s="207" t="s">
        <v>487</v>
      </c>
      <c r="F17" s="584" t="s">
        <v>3874</v>
      </c>
      <c r="G17" s="624"/>
      <c r="H17" s="550"/>
      <c r="I17" s="79" t="s">
        <v>47</v>
      </c>
    </row>
    <row r="18" ht="39.75" customHeight="1">
      <c r="A18" s="207" t="s">
        <v>3853</v>
      </c>
      <c r="B18" s="79">
        <v>3.0</v>
      </c>
      <c r="C18" s="79">
        <v>88.0</v>
      </c>
      <c r="D18" s="79" t="s">
        <v>1051</v>
      </c>
      <c r="E18" s="207" t="s">
        <v>3875</v>
      </c>
      <c r="F18" s="584" t="s">
        <v>3876</v>
      </c>
      <c r="G18" s="624"/>
      <c r="H18" s="550" t="s">
        <v>3877</v>
      </c>
      <c r="I18" s="79" t="s">
        <v>13</v>
      </c>
    </row>
    <row r="19" ht="39.75" customHeight="1">
      <c r="A19" s="207" t="s">
        <v>3853</v>
      </c>
      <c r="B19" s="79">
        <v>3.0</v>
      </c>
      <c r="C19" s="79">
        <v>89.0</v>
      </c>
      <c r="D19" s="79" t="s">
        <v>1051</v>
      </c>
      <c r="E19" s="207" t="s">
        <v>3875</v>
      </c>
      <c r="F19" s="584" t="s">
        <v>3878</v>
      </c>
      <c r="G19" s="624"/>
      <c r="H19" s="550"/>
      <c r="I19" s="79" t="s">
        <v>13</v>
      </c>
    </row>
    <row r="20" ht="39.75" customHeight="1">
      <c r="A20" s="207" t="s">
        <v>3853</v>
      </c>
      <c r="B20" s="79">
        <v>4.0</v>
      </c>
      <c r="C20" s="79">
        <v>120.0</v>
      </c>
      <c r="D20" s="79" t="s">
        <v>1064</v>
      </c>
      <c r="E20" s="207" t="s">
        <v>3289</v>
      </c>
      <c r="F20" s="584" t="s">
        <v>3879</v>
      </c>
      <c r="G20" s="624" t="s">
        <v>3880</v>
      </c>
      <c r="H20" s="550"/>
      <c r="I20" s="79" t="s">
        <v>13</v>
      </c>
    </row>
    <row r="21" ht="39.75" customHeight="1">
      <c r="A21" s="207" t="s">
        <v>3853</v>
      </c>
      <c r="B21" s="79">
        <v>4.0</v>
      </c>
      <c r="C21" s="79">
        <v>121.0</v>
      </c>
      <c r="D21" s="79" t="s">
        <v>1064</v>
      </c>
      <c r="E21" s="207" t="s">
        <v>3296</v>
      </c>
      <c r="F21" s="584" t="s">
        <v>3881</v>
      </c>
      <c r="G21" s="624" t="s">
        <v>3882</v>
      </c>
      <c r="H21" s="550"/>
      <c r="I21" s="79" t="s">
        <v>13</v>
      </c>
    </row>
    <row r="22" ht="39.75" customHeight="1">
      <c r="A22" s="207" t="s">
        <v>3853</v>
      </c>
      <c r="B22" s="79">
        <v>4.0</v>
      </c>
      <c r="C22" s="79">
        <v>125.0</v>
      </c>
      <c r="D22" s="79" t="s">
        <v>1051</v>
      </c>
      <c r="E22" s="207" t="s">
        <v>3883</v>
      </c>
      <c r="F22" s="584" t="s">
        <v>3884</v>
      </c>
      <c r="G22" s="624"/>
      <c r="H22" s="550"/>
      <c r="I22" s="79" t="s">
        <v>13</v>
      </c>
    </row>
    <row r="23" ht="94.5" customHeight="1">
      <c r="A23" s="207" t="s">
        <v>3853</v>
      </c>
      <c r="B23" s="79">
        <v>4.0</v>
      </c>
      <c r="C23" s="79">
        <v>129.0</v>
      </c>
      <c r="D23" s="79" t="s">
        <v>1051</v>
      </c>
      <c r="E23" s="207" t="s">
        <v>3349</v>
      </c>
      <c r="F23" s="584" t="s">
        <v>3885</v>
      </c>
      <c r="G23" s="624" t="str">
        <f>image("http://theory.uwinnipeg.ca/mod_tech/img103.gif")</f>
        <v/>
      </c>
      <c r="H23" s="550" t="s">
        <v>3886</v>
      </c>
      <c r="I23" s="79" t="s">
        <v>13</v>
      </c>
    </row>
    <row r="24" ht="39.75" customHeight="1">
      <c r="A24" s="207" t="s">
        <v>3853</v>
      </c>
      <c r="B24" s="79">
        <v>5.0</v>
      </c>
      <c r="C24" s="79">
        <v>150.0</v>
      </c>
      <c r="D24" s="79" t="s">
        <v>1046</v>
      </c>
      <c r="E24" s="207" t="s">
        <v>3371</v>
      </c>
      <c r="F24" s="584" t="s">
        <v>3887</v>
      </c>
      <c r="G24" s="624"/>
      <c r="H24" s="550"/>
      <c r="I24" s="79" t="s">
        <v>13</v>
      </c>
    </row>
    <row r="25" ht="39.75" customHeight="1">
      <c r="A25" s="207" t="s">
        <v>3853</v>
      </c>
      <c r="B25" s="79">
        <v>5.0</v>
      </c>
      <c r="C25" s="79">
        <v>153.0</v>
      </c>
      <c r="D25" s="79" t="s">
        <v>1064</v>
      </c>
      <c r="E25" s="207" t="s">
        <v>3387</v>
      </c>
      <c r="F25" s="584" t="s">
        <v>3888</v>
      </c>
      <c r="G25" s="624" t="s">
        <v>3889</v>
      </c>
      <c r="H25" s="550"/>
      <c r="I25" s="79" t="s">
        <v>13</v>
      </c>
    </row>
    <row r="26" ht="39.75" customHeight="1">
      <c r="A26" s="207" t="s">
        <v>3853</v>
      </c>
      <c r="B26" s="79">
        <v>5.0</v>
      </c>
      <c r="C26" s="79">
        <v>154.0</v>
      </c>
      <c r="D26" s="79" t="s">
        <v>1064</v>
      </c>
      <c r="E26" s="207" t="s">
        <v>3387</v>
      </c>
      <c r="F26" s="584" t="s">
        <v>3890</v>
      </c>
      <c r="G26" s="627" t="s">
        <v>3891</v>
      </c>
      <c r="H26" s="550"/>
      <c r="I26" s="79" t="s">
        <v>13</v>
      </c>
    </row>
    <row r="27" ht="57.75" customHeight="1">
      <c r="A27" s="207" t="s">
        <v>3853</v>
      </c>
      <c r="B27" s="79">
        <v>5.0</v>
      </c>
      <c r="C27" s="79">
        <v>154.0</v>
      </c>
      <c r="D27" s="79" t="s">
        <v>1064</v>
      </c>
      <c r="E27" s="207" t="s">
        <v>3387</v>
      </c>
      <c r="F27" s="584" t="s">
        <v>3892</v>
      </c>
      <c r="G27" s="624" t="str">
        <f>image("https://i.stack.imgur.com/JxCq5.png",2)</f>
        <v/>
      </c>
      <c r="H27" s="550"/>
      <c r="I27" s="79" t="s">
        <v>13</v>
      </c>
    </row>
    <row r="28" ht="31.5" customHeight="1">
      <c r="A28" s="207" t="s">
        <v>3853</v>
      </c>
      <c r="B28" s="79">
        <v>5.0</v>
      </c>
      <c r="C28" s="79">
        <v>156.0</v>
      </c>
      <c r="D28" s="79" t="s">
        <v>1046</v>
      </c>
      <c r="E28" s="207" t="s">
        <v>3397</v>
      </c>
      <c r="F28" s="584" t="s">
        <v>3893</v>
      </c>
      <c r="G28" s="624"/>
      <c r="H28" s="550"/>
      <c r="I28" s="79" t="s">
        <v>13</v>
      </c>
    </row>
    <row r="29" ht="39.75" customHeight="1">
      <c r="A29" s="207" t="s">
        <v>3853</v>
      </c>
      <c r="B29" s="79">
        <v>5.0</v>
      </c>
      <c r="C29" s="79">
        <v>156.0</v>
      </c>
      <c r="D29" s="79" t="s">
        <v>1046</v>
      </c>
      <c r="E29" s="207" t="s">
        <v>3397</v>
      </c>
      <c r="F29" s="584" t="s">
        <v>3894</v>
      </c>
      <c r="G29" s="624"/>
      <c r="H29" s="550"/>
      <c r="I29" s="79" t="s">
        <v>13</v>
      </c>
    </row>
    <row r="30" ht="39.75" customHeight="1">
      <c r="A30" s="207" t="s">
        <v>3853</v>
      </c>
      <c r="B30" s="79">
        <v>5.0</v>
      </c>
      <c r="C30" s="79">
        <v>158.0</v>
      </c>
      <c r="D30" s="79" t="s">
        <v>1055</v>
      </c>
      <c r="E30" s="207" t="s">
        <v>919</v>
      </c>
      <c r="F30" s="584" t="s">
        <v>3895</v>
      </c>
      <c r="G30" s="628" t="s">
        <v>3896</v>
      </c>
      <c r="H30" s="550"/>
      <c r="I30" s="79" t="s">
        <v>47</v>
      </c>
    </row>
    <row r="31" ht="39.75" customHeight="1">
      <c r="A31" s="207" t="s">
        <v>3853</v>
      </c>
      <c r="B31" s="79">
        <v>5.0</v>
      </c>
      <c r="C31" s="79">
        <v>165.0</v>
      </c>
      <c r="D31" s="79" t="s">
        <v>1064</v>
      </c>
      <c r="E31" s="207" t="s">
        <v>555</v>
      </c>
      <c r="F31" s="584" t="s">
        <v>3897</v>
      </c>
      <c r="G31" s="624"/>
      <c r="H31" s="550"/>
      <c r="I31" s="79" t="s">
        <v>13</v>
      </c>
    </row>
    <row r="32" ht="39.75" customHeight="1">
      <c r="A32" s="207" t="s">
        <v>3853</v>
      </c>
      <c r="B32" s="79">
        <v>5.0</v>
      </c>
      <c r="C32" s="79">
        <v>168.0</v>
      </c>
      <c r="D32" s="79" t="s">
        <v>1064</v>
      </c>
      <c r="E32" s="207" t="s">
        <v>3437</v>
      </c>
      <c r="F32" s="584" t="s">
        <v>3898</v>
      </c>
      <c r="G32" s="624"/>
      <c r="H32" s="550"/>
      <c r="I32" s="79" t="s">
        <v>13</v>
      </c>
    </row>
    <row r="33" ht="39.75" customHeight="1">
      <c r="A33" s="207" t="s">
        <v>3853</v>
      </c>
      <c r="B33" s="79">
        <v>6.0</v>
      </c>
      <c r="C33" s="79">
        <v>192.0</v>
      </c>
      <c r="D33" s="79" t="s">
        <v>1064</v>
      </c>
      <c r="E33" s="207" t="s">
        <v>3457</v>
      </c>
      <c r="F33" s="584" t="s">
        <v>3899</v>
      </c>
      <c r="G33" s="624"/>
      <c r="H33" s="550" t="s">
        <v>3900</v>
      </c>
      <c r="I33" s="79" t="s">
        <v>13</v>
      </c>
    </row>
    <row r="34" ht="39.75" customHeight="1">
      <c r="A34" s="207" t="s">
        <v>3853</v>
      </c>
      <c r="B34" s="79">
        <v>6.0</v>
      </c>
      <c r="C34" s="79">
        <v>192.0</v>
      </c>
      <c r="D34" s="79" t="s">
        <v>1064</v>
      </c>
      <c r="E34" s="207" t="s">
        <v>3462</v>
      </c>
      <c r="F34" s="584" t="s">
        <v>3901</v>
      </c>
      <c r="G34" s="624"/>
      <c r="H34" s="550" t="s">
        <v>3204</v>
      </c>
      <c r="I34" s="79" t="s">
        <v>13</v>
      </c>
    </row>
    <row r="35" ht="39.75" customHeight="1">
      <c r="A35" s="207" t="s">
        <v>3853</v>
      </c>
      <c r="B35" s="79">
        <v>6.0</v>
      </c>
      <c r="C35" s="79">
        <v>197.0</v>
      </c>
      <c r="D35" s="79" t="s">
        <v>1064</v>
      </c>
      <c r="E35" s="207" t="s">
        <v>3902</v>
      </c>
      <c r="F35" s="584" t="s">
        <v>3903</v>
      </c>
      <c r="G35" s="624"/>
      <c r="H35" s="550"/>
      <c r="I35" s="79" t="s">
        <v>47</v>
      </c>
    </row>
    <row r="36" ht="39.75" customHeight="1">
      <c r="A36" s="207" t="s">
        <v>3853</v>
      </c>
      <c r="B36" s="79">
        <v>6.0</v>
      </c>
      <c r="C36" s="79">
        <v>199.0</v>
      </c>
      <c r="D36" s="79" t="s">
        <v>1064</v>
      </c>
      <c r="E36" s="207" t="s">
        <v>3904</v>
      </c>
      <c r="F36" s="584" t="s">
        <v>3905</v>
      </c>
      <c r="G36" s="624"/>
      <c r="H36" s="550"/>
      <c r="I36" s="79" t="s">
        <v>47</v>
      </c>
    </row>
    <row r="37" ht="39.75" customHeight="1">
      <c r="A37" s="207" t="s">
        <v>3853</v>
      </c>
      <c r="B37" s="79">
        <v>6.0</v>
      </c>
      <c r="C37" s="79">
        <v>203.0</v>
      </c>
      <c r="D37" s="79" t="s">
        <v>1064</v>
      </c>
      <c r="E37" s="207" t="s">
        <v>3906</v>
      </c>
      <c r="F37" s="584" t="s">
        <v>3907</v>
      </c>
      <c r="G37" s="624"/>
      <c r="H37" s="550"/>
      <c r="I37" s="79" t="s">
        <v>47</v>
      </c>
    </row>
    <row r="38" ht="39.75" customHeight="1">
      <c r="A38" s="207" t="s">
        <v>3853</v>
      </c>
      <c r="B38" s="79">
        <v>6.0</v>
      </c>
      <c r="C38" s="79">
        <v>204.0</v>
      </c>
      <c r="D38" s="79" t="s">
        <v>1064</v>
      </c>
      <c r="E38" s="207" t="s">
        <v>3908</v>
      </c>
      <c r="F38" s="584" t="s">
        <v>3909</v>
      </c>
      <c r="G38" s="624"/>
      <c r="H38" s="550"/>
      <c r="I38" s="79" t="s">
        <v>13</v>
      </c>
    </row>
    <row r="39" ht="39.75" customHeight="1">
      <c r="A39" s="207" t="s">
        <v>3853</v>
      </c>
      <c r="B39" s="79">
        <v>7.0</v>
      </c>
      <c r="C39" s="79">
        <v>224.0</v>
      </c>
      <c r="D39" s="79" t="s">
        <v>1046</v>
      </c>
      <c r="E39" s="207" t="s">
        <v>3512</v>
      </c>
      <c r="F39" s="584" t="s">
        <v>3910</v>
      </c>
      <c r="G39" s="624"/>
      <c r="H39" s="550"/>
      <c r="I39" s="79" t="s">
        <v>13</v>
      </c>
    </row>
    <row r="40" ht="39.75" customHeight="1">
      <c r="A40" s="207" t="s">
        <v>3853</v>
      </c>
      <c r="B40" s="79">
        <v>7.0</v>
      </c>
      <c r="C40" s="79">
        <v>227.0</v>
      </c>
      <c r="D40" s="79" t="s">
        <v>1046</v>
      </c>
      <c r="E40" s="207" t="s">
        <v>3911</v>
      </c>
      <c r="F40" s="584" t="s">
        <v>3912</v>
      </c>
      <c r="G40" s="624"/>
      <c r="H40" s="550"/>
      <c r="I40" s="79" t="s">
        <v>13</v>
      </c>
    </row>
    <row r="41" ht="39.75" customHeight="1">
      <c r="A41" s="207" t="s">
        <v>3853</v>
      </c>
      <c r="B41" s="79">
        <v>7.0</v>
      </c>
      <c r="C41" s="79">
        <v>231.0</v>
      </c>
      <c r="D41" s="79" t="s">
        <v>1051</v>
      </c>
      <c r="E41" s="207" t="s">
        <v>563</v>
      </c>
      <c r="F41" s="584" t="s">
        <v>3913</v>
      </c>
      <c r="G41" s="624"/>
      <c r="H41" s="550"/>
      <c r="I41" s="79" t="s">
        <v>47</v>
      </c>
    </row>
    <row r="42" ht="39.75" customHeight="1">
      <c r="A42" s="207" t="s">
        <v>3853</v>
      </c>
      <c r="B42" s="79">
        <v>8.0</v>
      </c>
      <c r="C42" s="79">
        <v>264.0</v>
      </c>
      <c r="D42" s="79" t="s">
        <v>1051</v>
      </c>
      <c r="E42" s="207" t="s">
        <v>931</v>
      </c>
      <c r="F42" s="584" t="s">
        <v>3914</v>
      </c>
      <c r="G42" s="624"/>
      <c r="H42" s="550"/>
      <c r="I42" s="79" t="s">
        <v>236</v>
      </c>
    </row>
    <row r="43" ht="39.75" customHeight="1">
      <c r="A43" s="207" t="s">
        <v>3853</v>
      </c>
      <c r="B43" s="79">
        <v>8.0</v>
      </c>
      <c r="C43" s="79">
        <v>266.0</v>
      </c>
      <c r="D43" s="79" t="s">
        <v>1051</v>
      </c>
      <c r="E43" s="207" t="s">
        <v>3915</v>
      </c>
      <c r="F43" s="584" t="s">
        <v>3916</v>
      </c>
      <c r="G43" s="624"/>
      <c r="H43" s="550"/>
      <c r="I43" s="79" t="s">
        <v>236</v>
      </c>
    </row>
    <row r="44" ht="39.75" customHeight="1">
      <c r="A44" s="207" t="s">
        <v>3853</v>
      </c>
      <c r="B44" s="79">
        <v>8.0</v>
      </c>
      <c r="C44" s="79">
        <v>267.0</v>
      </c>
      <c r="D44" s="79" t="s">
        <v>1051</v>
      </c>
      <c r="E44" s="207" t="s">
        <v>931</v>
      </c>
      <c r="F44" s="584" t="s">
        <v>3917</v>
      </c>
      <c r="G44" s="624"/>
      <c r="H44" s="550"/>
      <c r="I44" s="79" t="s">
        <v>236</v>
      </c>
    </row>
    <row r="45" ht="39.75" customHeight="1">
      <c r="A45" s="207" t="s">
        <v>3853</v>
      </c>
      <c r="B45" s="79">
        <v>8.0</v>
      </c>
      <c r="C45" s="79">
        <v>267.0</v>
      </c>
      <c r="D45" s="79" t="s">
        <v>1051</v>
      </c>
      <c r="E45" s="207" t="s">
        <v>3918</v>
      </c>
      <c r="F45" s="584" t="s">
        <v>3919</v>
      </c>
      <c r="G45" s="624"/>
      <c r="H45" s="550"/>
      <c r="I45" s="79" t="s">
        <v>236</v>
      </c>
    </row>
    <row r="46" ht="39.75" customHeight="1">
      <c r="A46" s="207" t="s">
        <v>3853</v>
      </c>
      <c r="B46" s="79">
        <v>8.0</v>
      </c>
      <c r="C46" s="79">
        <v>270.0</v>
      </c>
      <c r="D46" s="79" t="s">
        <v>1051</v>
      </c>
      <c r="E46" s="207" t="s">
        <v>591</v>
      </c>
      <c r="F46" s="584" t="s">
        <v>3920</v>
      </c>
      <c r="G46" s="624"/>
      <c r="H46" s="550"/>
      <c r="I46" s="79" t="s">
        <v>13</v>
      </c>
    </row>
    <row r="47" ht="58.5" customHeight="1">
      <c r="A47" s="207" t="s">
        <v>3853</v>
      </c>
      <c r="B47" s="79">
        <v>8.0</v>
      </c>
      <c r="C47" s="79">
        <v>272.0</v>
      </c>
      <c r="D47" s="79" t="s">
        <v>1051</v>
      </c>
      <c r="E47" s="207" t="s">
        <v>3675</v>
      </c>
      <c r="F47" s="584" t="s">
        <v>3921</v>
      </c>
      <c r="G47" s="624" t="str">
        <f>image("https://upload.wikimedia.org/wikipedia/commons/thumb/5/5d/RefractionReflextion.svg/660px-RefractionReflextion.svg.png")</f>
        <v/>
      </c>
      <c r="H47" s="550"/>
      <c r="I47" s="79" t="s">
        <v>13</v>
      </c>
    </row>
    <row r="48" ht="39.75" customHeight="1">
      <c r="A48" s="207" t="s">
        <v>3853</v>
      </c>
      <c r="B48" s="79">
        <v>8.0</v>
      </c>
      <c r="C48" s="79">
        <v>274.0</v>
      </c>
      <c r="D48" s="79" t="s">
        <v>1051</v>
      </c>
      <c r="E48" s="207" t="s">
        <v>3922</v>
      </c>
      <c r="F48" s="584" t="s">
        <v>3923</v>
      </c>
      <c r="G48" s="624"/>
      <c r="H48" s="550"/>
      <c r="I48" s="79" t="s">
        <v>236</v>
      </c>
    </row>
    <row r="49" ht="39.75" customHeight="1">
      <c r="A49" s="207" t="s">
        <v>3853</v>
      </c>
      <c r="B49" s="79">
        <v>8.0</v>
      </c>
      <c r="C49" s="79">
        <v>274.0</v>
      </c>
      <c r="D49" s="79" t="s">
        <v>1051</v>
      </c>
      <c r="E49" s="207" t="s">
        <v>3924</v>
      </c>
      <c r="F49" s="584" t="s">
        <v>3925</v>
      </c>
      <c r="G49" s="624"/>
      <c r="H49" s="550"/>
      <c r="I49" s="79" t="s">
        <v>236</v>
      </c>
    </row>
    <row r="50" ht="39.75" customHeight="1">
      <c r="A50" s="207" t="s">
        <v>3853</v>
      </c>
      <c r="B50" s="79">
        <v>8.0</v>
      </c>
      <c r="C50" s="79">
        <v>286.0</v>
      </c>
      <c r="D50" s="79" t="s">
        <v>1055</v>
      </c>
      <c r="E50" s="207" t="s">
        <v>3729</v>
      </c>
      <c r="F50" s="584" t="s">
        <v>3926</v>
      </c>
      <c r="G50" s="624"/>
      <c r="H50" s="550"/>
      <c r="I50" s="79" t="s">
        <v>13</v>
      </c>
    </row>
    <row r="51" ht="39.75" customHeight="1">
      <c r="A51" s="207" t="s">
        <v>3853</v>
      </c>
      <c r="B51" s="79">
        <v>9.0</v>
      </c>
      <c r="C51" s="79">
        <v>302.0</v>
      </c>
      <c r="D51" s="79" t="s">
        <v>1046</v>
      </c>
      <c r="E51" s="207" t="s">
        <v>605</v>
      </c>
      <c r="F51" s="584" t="s">
        <v>3927</v>
      </c>
      <c r="G51" s="624"/>
      <c r="H51" s="550"/>
      <c r="I51" s="79" t="s">
        <v>13</v>
      </c>
    </row>
    <row r="52" ht="39.75" customHeight="1">
      <c r="A52" s="207" t="s">
        <v>3853</v>
      </c>
      <c r="B52" s="79">
        <v>9.0</v>
      </c>
      <c r="C52" s="79">
        <v>313.0</v>
      </c>
      <c r="D52" s="79" t="s">
        <v>1046</v>
      </c>
      <c r="E52" s="207" t="s">
        <v>3801</v>
      </c>
      <c r="F52" s="584" t="s">
        <v>3928</v>
      </c>
      <c r="G52" s="624"/>
      <c r="H52" s="550"/>
      <c r="I52" s="79" t="s">
        <v>47</v>
      </c>
    </row>
    <row r="53" ht="39.75" customHeight="1">
      <c r="A53" s="207" t="s">
        <v>3853</v>
      </c>
      <c r="B53" s="79">
        <v>9.0</v>
      </c>
      <c r="C53" s="79">
        <v>314.0</v>
      </c>
      <c r="D53" s="79" t="s">
        <v>1046</v>
      </c>
      <c r="E53" s="207" t="s">
        <v>3807</v>
      </c>
      <c r="F53" s="584" t="s">
        <v>3929</v>
      </c>
      <c r="G53" s="624"/>
      <c r="H53" s="550"/>
      <c r="I53" s="79" t="s">
        <v>13</v>
      </c>
    </row>
    <row r="54" ht="39.75" customHeight="1">
      <c r="A54" s="207" t="s">
        <v>3853</v>
      </c>
      <c r="B54" s="79">
        <v>9.0</v>
      </c>
      <c r="C54" s="79">
        <v>314.0</v>
      </c>
      <c r="D54" s="79" t="s">
        <v>1046</v>
      </c>
      <c r="E54" s="207" t="s">
        <v>3820</v>
      </c>
      <c r="F54" s="626" t="s">
        <v>3930</v>
      </c>
      <c r="G54" s="624"/>
      <c r="H54" s="550"/>
      <c r="I54" s="79" t="s">
        <v>13</v>
      </c>
    </row>
    <row r="55" ht="39.75" customHeight="1">
      <c r="A55" s="207"/>
      <c r="B55" s="79"/>
      <c r="C55" s="79"/>
      <c r="D55" s="79"/>
      <c r="E55" s="207"/>
      <c r="F55" s="584"/>
      <c r="G55" s="624"/>
      <c r="H55" s="550"/>
      <c r="I55" s="79"/>
    </row>
    <row r="56" ht="39.75" customHeight="1">
      <c r="A56" s="207"/>
      <c r="B56" s="79"/>
      <c r="C56" s="79"/>
      <c r="D56" s="79"/>
      <c r="E56" s="207"/>
      <c r="F56" s="584"/>
      <c r="G56" s="624"/>
      <c r="H56" s="550"/>
      <c r="I56" s="79"/>
    </row>
    <row r="57" ht="39.75" customHeight="1">
      <c r="A57" s="207"/>
      <c r="B57" s="79"/>
      <c r="C57" s="79"/>
      <c r="D57" s="79"/>
      <c r="E57" s="207"/>
      <c r="F57" s="584"/>
      <c r="G57" s="624"/>
      <c r="H57" s="550"/>
      <c r="I57" s="79"/>
    </row>
    <row r="58" ht="39.75" customHeight="1">
      <c r="A58" s="207"/>
      <c r="B58" s="79"/>
      <c r="C58" s="79"/>
      <c r="D58" s="79"/>
      <c r="E58" s="207"/>
      <c r="F58" s="584"/>
      <c r="G58" s="624"/>
      <c r="H58" s="550"/>
      <c r="I58" s="79"/>
    </row>
  </sheetData>
  <autoFilter ref="$A$1:$I$54"/>
  <conditionalFormatting sqref="A2:I58">
    <cfRule type="expression" dxfId="0" priority="1">
      <formula>$I$1:$I$57="Unsure"</formula>
    </cfRule>
  </conditionalFormatting>
  <conditionalFormatting sqref="A2:I58">
    <cfRule type="expression" dxfId="2" priority="2">
      <formula>$I$1:$I$58="Strong"</formula>
    </cfRule>
  </conditionalFormatting>
  <conditionalFormatting sqref="A2:I58">
    <cfRule type="expression" dxfId="1" priority="3">
      <formula>$I$1:$I$58="Weak"</formula>
    </cfRule>
  </conditionalFormatting>
  <drawing r:id="rId1"/>
</worksheet>
</file>