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elton\OneDrive\Desktop\MCAT\"/>
    </mc:Choice>
  </mc:AlternateContent>
  <xr:revisionPtr revIDLastSave="0" documentId="8_{EF7F376B-C1BC-4DBD-BD31-CD73024926AA}" xr6:coauthVersionLast="47" xr6:coauthVersionMax="47" xr10:uidLastSave="{00000000-0000-0000-0000-000000000000}"/>
  <bookViews>
    <workbookView xWindow="19090" yWindow="-110" windowWidth="19420" windowHeight="10560" activeTab="1" xr2:uid="{00000000-000D-0000-FFFF-FFFF00000000}"/>
  </bookViews>
  <sheets>
    <sheet name="Relationships" sheetId="1" r:id="rId1"/>
    <sheet name="Mnemonics" sheetId="2" r:id="rId2"/>
    <sheet name="Anatomy" sheetId="3" r:id="rId3"/>
    <sheet name="Biology" sheetId="4" r:id="rId4"/>
    <sheet name="Hormones" sheetId="5" r:id="rId5"/>
    <sheet name="Enzymes" sheetId="6" r:id="rId6"/>
    <sheet name="Biochemistry" sheetId="7" r:id="rId7"/>
    <sheet name="Chemistry" sheetId="8" r:id="rId8"/>
    <sheet name="Behavioral Sciences" sheetId="9" r:id="rId9"/>
    <sheet name="Psych Theories" sheetId="10" r:id="rId10"/>
    <sheet name="Development Timelines" sheetId="11" r:id="rId11"/>
    <sheet name="Physics and Math" sheetId="12" r:id="rId12"/>
    <sheet name="Kaplan Key Concepts" sheetId="13" r:id="rId13"/>
  </sheets>
  <definedNames>
    <definedName name="_xlnm._FilterDatabase" localSheetId="8" hidden="1">'Behavioral Sciences'!$A$1:$J$191</definedName>
    <definedName name="_xlnm._FilterDatabase" localSheetId="3" hidden="1">Biology!$A$1:$I$172</definedName>
    <definedName name="_xlnm._FilterDatabase" localSheetId="12" hidden="1">'Kaplan Key Concepts'!$A$1:$I$54</definedName>
  </definedNames>
  <calcPr calcId="191029"/>
  <fileRecoveryPr repairLoad="1"/>
</workbook>
</file>

<file path=xl/calcChain.xml><?xml version="1.0" encoding="utf-8"?>
<calcChain xmlns="http://schemas.openxmlformats.org/spreadsheetml/2006/main">
  <c r="C93" i="2" l="1"/>
  <c r="G47" i="13"/>
  <c r="G27" i="13"/>
  <c r="G23" i="13"/>
  <c r="G5" i="13"/>
  <c r="H240" i="12"/>
  <c r="H233" i="12"/>
  <c r="I227" i="12"/>
  <c r="I219" i="12"/>
  <c r="H200" i="12"/>
  <c r="G199" i="12"/>
  <c r="I196" i="12"/>
  <c r="H195" i="12"/>
  <c r="I194" i="12"/>
  <c r="H194" i="12"/>
  <c r="G192" i="12"/>
  <c r="H188" i="12"/>
  <c r="I187" i="12"/>
  <c r="I184" i="12"/>
  <c r="I178" i="12"/>
  <c r="I176" i="12"/>
  <c r="I175" i="12"/>
  <c r="I174" i="12"/>
  <c r="H169" i="12"/>
  <c r="I163" i="12"/>
  <c r="I161" i="12"/>
  <c r="I157" i="12"/>
  <c r="I153" i="12"/>
  <c r="H151" i="12"/>
  <c r="H150" i="12"/>
  <c r="I144" i="12"/>
  <c r="H136" i="12"/>
  <c r="H129" i="12"/>
  <c r="H126" i="12"/>
  <c r="H120" i="12"/>
  <c r="H117" i="12"/>
  <c r="H116" i="12"/>
  <c r="H115" i="12"/>
  <c r="H107" i="12"/>
  <c r="I106" i="12"/>
  <c r="H105" i="12"/>
  <c r="H102" i="12"/>
  <c r="I98" i="12"/>
  <c r="I97" i="12"/>
  <c r="I94" i="12"/>
  <c r="H94" i="12"/>
  <c r="H89" i="12"/>
  <c r="I87" i="12"/>
  <c r="H86" i="12"/>
  <c r="I85" i="12"/>
  <c r="I78" i="12"/>
  <c r="I75" i="12"/>
  <c r="I58" i="12"/>
  <c r="I51" i="12"/>
  <c r="I40" i="12"/>
  <c r="I39" i="12"/>
  <c r="H31" i="12"/>
  <c r="H26" i="12"/>
  <c r="H25" i="12"/>
  <c r="H23" i="12"/>
  <c r="H13" i="12"/>
  <c r="I3" i="12"/>
  <c r="I2" i="12"/>
  <c r="AO1" i="11"/>
  <c r="AN1" i="11"/>
  <c r="G130" i="8"/>
  <c r="G127" i="8"/>
  <c r="G116" i="8"/>
  <c r="F111" i="8"/>
  <c r="F109" i="8"/>
  <c r="F5" i="8"/>
  <c r="D92" i="2"/>
  <c r="C68" i="2"/>
</calcChain>
</file>

<file path=xl/sharedStrings.xml><?xml version="1.0" encoding="utf-8"?>
<sst xmlns="http://schemas.openxmlformats.org/spreadsheetml/2006/main" count="8086" uniqueCount="3931">
  <si>
    <t>Subject</t>
  </si>
  <si>
    <t>Topic</t>
  </si>
  <si>
    <r>
      <rPr>
        <b/>
        <sz val="11"/>
        <color rgb="FF000000"/>
        <rFont val="Arial"/>
      </rPr>
      <t xml:space="preserve">Variable </t>
    </r>
    <r>
      <rPr>
        <b/>
        <i/>
        <sz val="15"/>
        <color rgb="FF000000"/>
        <rFont val="Arial"/>
      </rPr>
      <t>X</t>
    </r>
  </si>
  <si>
    <r>
      <rPr>
        <b/>
        <sz val="11"/>
        <color rgb="FF000000"/>
        <rFont val="Arial"/>
      </rPr>
      <t xml:space="preserve">Variable </t>
    </r>
    <r>
      <rPr>
        <b/>
        <i/>
        <sz val="15"/>
        <color rgb="FF000000"/>
        <rFont val="Arial"/>
      </rPr>
      <t>Y</t>
    </r>
  </si>
  <si>
    <t>Relationship</t>
  </si>
  <si>
    <t xml:space="preserve">     Explanation / Example / Application</t>
  </si>
  <si>
    <t>Understanding</t>
  </si>
  <si>
    <t>Biology</t>
  </si>
  <si>
    <t>DNA Structure</t>
  </si>
  <si>
    <r>
      <rPr>
        <sz val="10"/>
        <color rgb="FF222222"/>
        <rFont val="Arial"/>
      </rPr>
      <t xml:space="preserve">presence of </t>
    </r>
    <r>
      <rPr>
        <b/>
        <sz val="10"/>
        <color rgb="FF222222"/>
        <rFont val="Arial"/>
      </rPr>
      <t>G-C</t>
    </r>
    <r>
      <rPr>
        <sz val="10"/>
        <color rgb="FF222222"/>
        <rFont val="Arial"/>
      </rPr>
      <t xml:space="preserve"> base pairs</t>
    </r>
  </si>
  <si>
    <t>DNA stability</t>
  </si>
  <si>
    <t>proportional</t>
  </si>
  <si>
    <t>More GC base pairs increase the stability of DNA and RNA structure because it has 3 hydrogen bonds, as opposed to AT or AU base pairs that only have 2 hydrogen bonds.</t>
  </si>
  <si>
    <t>Strong</t>
  </si>
  <si>
    <t>Diffusion</t>
  </si>
  <si>
    <t>•  concentration gradient,
•  surface area,
•  kinetic energy (aka temperature)</t>
  </si>
  <si>
    <t>rate of diffusion</t>
  </si>
  <si>
    <r>
      <rPr>
        <sz val="10"/>
        <color rgb="FF222222"/>
        <rFont val="Arial"/>
      </rPr>
      <t xml:space="preserve">ex:  Demyelination of the axon is a major concern for </t>
    </r>
    <r>
      <rPr>
        <b/>
        <sz val="10"/>
        <color rgb="FF222222"/>
        <rFont val="Arial"/>
      </rPr>
      <t xml:space="preserve">Multiple Sclerosis (MS) </t>
    </r>
    <r>
      <rPr>
        <sz val="10"/>
        <color rgb="FF222222"/>
        <rFont val="Arial"/>
      </rPr>
      <t xml:space="preserve">patients. The scavenging of myelin on the axon results in a </t>
    </r>
    <r>
      <rPr>
        <i/>
        <sz val="10"/>
        <color rgb="FF222222"/>
        <rFont val="Arial"/>
      </rPr>
      <t>greater surface area of the neuron exposed</t>
    </r>
    <r>
      <rPr>
        <sz val="10"/>
        <color rgb="FF222222"/>
        <rFont val="Arial"/>
      </rPr>
      <t xml:space="preserve"> for interaction. Thus, there is increased diffusion of electrolytes down their neural concentration gradient. The higher the concentration gradient </t>
    </r>
    <r>
      <rPr>
        <i/>
        <sz val="10"/>
        <color rgb="FF222222"/>
        <rFont val="Arial"/>
      </rPr>
      <t xml:space="preserve">(aka, the greater the difference in concentration between the high-concentration area vs. low-concentration area), </t>
    </r>
    <r>
      <rPr>
        <sz val="10"/>
        <color rgb="FF222222"/>
        <rFont val="Arial"/>
      </rPr>
      <t>the greater the rate of diffusion).</t>
    </r>
  </si>
  <si>
    <t>Blood Pressure</t>
  </si>
  <si>
    <t xml:space="preserve">presence of proteins </t>
  </si>
  <si>
    <t>Oncotic pressure</t>
  </si>
  <si>
    <r>
      <rPr>
        <sz val="10"/>
        <color rgb="FF222222"/>
        <rFont val="Arial"/>
      </rPr>
      <t xml:space="preserve">Oncotic pressure defined as a form of osmotic pressure, exerted by proteins. For example, low </t>
    </r>
    <r>
      <rPr>
        <b/>
        <sz val="10"/>
        <color rgb="FF222222"/>
        <rFont val="Arial"/>
      </rPr>
      <t>albumin</t>
    </r>
    <r>
      <rPr>
        <sz val="10"/>
        <color rgb="FF222222"/>
        <rFont val="Arial"/>
      </rPr>
      <t xml:space="preserve"> levels in the blood (due to liver damage because albumin is made in the liver) would cause a low oncotic pressure.</t>
    </r>
  </si>
  <si>
    <t>Water Homeostasis</t>
  </si>
  <si>
    <t>ADH</t>
  </si>
  <si>
    <t>water in urine</t>
  </si>
  <si>
    <t>inverse</t>
  </si>
  <si>
    <r>
      <rPr>
        <b/>
        <sz val="10"/>
        <color rgb="FF222222"/>
        <rFont val="Arial"/>
      </rPr>
      <t>Antidiuretic Hormone (ADH</t>
    </r>
    <r>
      <rPr>
        <sz val="10"/>
        <color rgb="FF222222"/>
        <rFont val="Arial"/>
      </rPr>
      <t xml:space="preserve">) directly increases the ability of the blood to reabsorb water from the nephron by inserting aquaporins on the collecting duct.  When an individual's blood becomes hypotonic with respect to filtrate, the body would then aim to increase free water excretion to regain homeostasis. This means that the kidney would decrease the amount of water reabsorbed from the filtrate into the blood. This could be accomplished by decreasing the secretion of ADH, which would promote the loss of more water in the urine, increasing the blood concentration.
</t>
    </r>
    <r>
      <rPr>
        <i/>
        <sz val="10"/>
        <color rgb="FF222222"/>
        <rFont val="Arial"/>
      </rPr>
      <t xml:space="preserve">(tip: Remember that Diuretics, such as coffee and alcohol, make you pee more. Another way to think of a </t>
    </r>
    <r>
      <rPr>
        <b/>
        <i/>
        <sz val="10"/>
        <color rgb="FF222222"/>
        <rFont val="Arial"/>
      </rPr>
      <t>decrease</t>
    </r>
    <r>
      <rPr>
        <i/>
        <sz val="10"/>
        <color rgb="FF222222"/>
        <rFont val="Arial"/>
      </rPr>
      <t xml:space="preserve"> in </t>
    </r>
    <r>
      <rPr>
        <b/>
        <i/>
        <sz val="10"/>
        <color rgb="FF222222"/>
        <rFont val="Arial"/>
      </rPr>
      <t>anti-</t>
    </r>
    <r>
      <rPr>
        <i/>
        <sz val="10"/>
        <color rgb="FF222222"/>
        <rFont val="Arial"/>
      </rPr>
      <t xml:space="preserve">diuretics is the </t>
    </r>
    <r>
      <rPr>
        <b/>
        <i/>
        <sz val="10"/>
        <color rgb="FF222222"/>
        <rFont val="Arial"/>
      </rPr>
      <t>increase</t>
    </r>
    <r>
      <rPr>
        <i/>
        <sz val="10"/>
        <color rgb="FF222222"/>
        <rFont val="Arial"/>
      </rPr>
      <t xml:space="preserve"> of </t>
    </r>
    <r>
      <rPr>
        <b/>
        <i/>
        <sz val="10"/>
        <color rgb="FF222222"/>
        <rFont val="Arial"/>
      </rPr>
      <t>diuretics</t>
    </r>
    <r>
      <rPr>
        <i/>
        <sz val="10"/>
        <color rgb="FF222222"/>
        <rFont val="Arial"/>
      </rPr>
      <t>. More diuretics = more diluted urine output)</t>
    </r>
  </si>
  <si>
    <t>Nervous System</t>
  </si>
  <si>
    <t>presence of Myelin</t>
  </si>
  <si>
    <t xml:space="preserve">
conduction speed
of an action potential</t>
  </si>
  <si>
    <r>
      <rPr>
        <b/>
        <sz val="10"/>
        <color rgb="FF222222"/>
        <rFont val="Arial"/>
      </rPr>
      <t>Myelin</t>
    </r>
    <r>
      <rPr>
        <sz val="10"/>
        <color rgb="FF222222"/>
        <rFont val="Arial"/>
      </rPr>
      <t xml:space="preserve"> is an insulator that surrounds the axons and helps </t>
    </r>
    <r>
      <rPr>
        <b/>
        <i/>
        <sz val="10"/>
        <color rgb="FF222222"/>
        <rFont val="Arial"/>
      </rPr>
      <t>speed</t>
    </r>
    <r>
      <rPr>
        <i/>
        <sz val="10"/>
        <color rgb="FF222222"/>
        <rFont val="Arial"/>
      </rPr>
      <t xml:space="preserve"> </t>
    </r>
    <r>
      <rPr>
        <b/>
        <i/>
        <sz val="10"/>
        <color rgb="FF222222"/>
        <rFont val="Arial"/>
      </rPr>
      <t>up</t>
    </r>
    <r>
      <rPr>
        <sz val="10"/>
        <color rgb="FF222222"/>
        <rFont val="Arial"/>
      </rPr>
      <t xml:space="preserve"> action potential transmission, similar to how a rubber coating helps conduct and speed up electrical transmission in a wire, like your phone charger. (note that since myelin is a good </t>
    </r>
    <r>
      <rPr>
        <i/>
        <sz val="10"/>
        <color rgb="FF222222"/>
        <rFont val="Arial"/>
      </rPr>
      <t>insulator</t>
    </r>
    <r>
      <rPr>
        <sz val="10"/>
        <color rgb="FF222222"/>
        <rFont val="Arial"/>
      </rPr>
      <t xml:space="preserve">, this also means that by definition it </t>
    </r>
    <r>
      <rPr>
        <i/>
        <sz val="10"/>
        <color rgb="FF222222"/>
        <rFont val="Arial"/>
      </rPr>
      <t xml:space="preserve">must </t>
    </r>
    <r>
      <rPr>
        <sz val="10"/>
        <color rgb="FF222222"/>
        <rFont val="Arial"/>
      </rPr>
      <t xml:space="preserve">be a poor </t>
    </r>
    <r>
      <rPr>
        <i/>
        <sz val="10"/>
        <color rgb="FF222222"/>
        <rFont val="Arial"/>
      </rPr>
      <t>conductor</t>
    </r>
    <r>
      <rPr>
        <sz val="10"/>
        <color rgb="FF222222"/>
        <rFont val="Arial"/>
      </rPr>
      <t>)</t>
    </r>
  </si>
  <si>
    <t>Biochemistry</t>
  </si>
  <si>
    <t>Amino Acids, Peptides, and Proteins</t>
  </si>
  <si>
    <r>
      <rPr>
        <b/>
        <sz val="10"/>
        <color rgb="FF222222"/>
        <rFont val="Arial"/>
      </rPr>
      <t xml:space="preserve">Hydrogen Bonding </t>
    </r>
    <r>
      <rPr>
        <sz val="10"/>
        <color rgb="FF222222"/>
        <rFont val="Arial"/>
      </rPr>
      <t xml:space="preserve">within a polypeptide chain </t>
    </r>
    <r>
      <rPr>
        <i/>
        <sz val="10"/>
        <color rgb="FF222222"/>
        <rFont val="Arial"/>
      </rPr>
      <t>(between amine and carbonyl groups)</t>
    </r>
  </si>
  <si>
    <t>secondary structure stabliziation</t>
  </si>
  <si>
    <r>
      <rPr>
        <b/>
        <sz val="10"/>
        <color rgb="FF222222"/>
        <rFont val="Arial"/>
      </rPr>
      <t>Secondary structure</t>
    </r>
    <r>
      <rPr>
        <sz val="10"/>
        <color rgb="FF222222"/>
        <rFont val="Arial"/>
      </rPr>
      <t xml:space="preserve">, which includes </t>
    </r>
    <r>
      <rPr>
        <b/>
        <sz val="10"/>
        <color rgb="FF222222"/>
        <rFont val="Arial"/>
      </rPr>
      <t>α-helices</t>
    </r>
    <r>
      <rPr>
        <sz val="10"/>
        <color rgb="FF222222"/>
        <rFont val="Arial"/>
      </rPr>
      <t xml:space="preserve"> and </t>
    </r>
    <r>
      <rPr>
        <b/>
        <sz val="10"/>
        <color rgb="FF222222"/>
        <rFont val="Arial"/>
      </rPr>
      <t>β-pleated sheets</t>
    </r>
    <r>
      <rPr>
        <sz val="10"/>
        <color rgb="FF222222"/>
        <rFont val="Arial"/>
      </rPr>
      <t xml:space="preserve">, are </t>
    </r>
    <r>
      <rPr>
        <i/>
        <u/>
        <sz val="10"/>
        <color rgb="FF222222"/>
        <rFont val="Arial"/>
      </rPr>
      <t>stablized</t>
    </r>
    <r>
      <rPr>
        <i/>
        <sz val="10"/>
        <color rgb="FF222222"/>
        <rFont val="Arial"/>
      </rPr>
      <t xml:space="preserve"> by hydrogen bonding </t>
    </r>
    <r>
      <rPr>
        <sz val="10"/>
        <color rgb="FF222222"/>
        <rFont val="Arial"/>
      </rPr>
      <t>between the amine and carbonyl groups of the component amino acids of a polypeptide chain.</t>
    </r>
  </si>
  <si>
    <t>•  heat
•  solute concentration
• change in pH</t>
  </si>
  <si>
    <t>protein denaturation</t>
  </si>
  <si>
    <r>
      <rPr>
        <sz val="10"/>
        <color rgb="FF222222"/>
        <rFont val="Arial"/>
      </rPr>
      <t xml:space="preserve">•  </t>
    </r>
    <r>
      <rPr>
        <b/>
        <sz val="10"/>
        <color rgb="FF222222"/>
        <rFont val="Arial"/>
      </rPr>
      <t>Heat</t>
    </r>
    <r>
      <rPr>
        <sz val="10"/>
        <color rgb="FF222222"/>
        <rFont val="Arial"/>
      </rPr>
      <t xml:space="preserve"> denatures proteins by increasing their average kinetic energy, thus disrupting hydrophobic interactions.
•  Increasing the amount of </t>
    </r>
    <r>
      <rPr>
        <b/>
        <sz val="10"/>
        <color rgb="FF222222"/>
        <rFont val="Arial"/>
      </rPr>
      <t>solutes</t>
    </r>
    <r>
      <rPr>
        <sz val="10"/>
        <color rgb="FF222222"/>
        <rFont val="Arial"/>
      </rPr>
      <t xml:space="preserve"> or dramatically changing </t>
    </r>
    <r>
      <rPr>
        <b/>
        <sz val="10"/>
        <color rgb="FF222222"/>
        <rFont val="Arial"/>
      </rPr>
      <t>pH</t>
    </r>
    <r>
      <rPr>
        <sz val="10"/>
        <color rgb="FF222222"/>
        <rFont val="Arial"/>
      </rPr>
      <t xml:space="preserve"> denatures proteins by disrupting elements of secondary, tertiary, and quaternary structure because the solutes, H+, or OH- interfere with bonds that maintained the protein's structure.</t>
    </r>
  </si>
  <si>
    <r>
      <rPr>
        <b/>
        <i/>
        <sz val="10"/>
        <color rgb="FF222222"/>
        <rFont val="Arial"/>
      </rPr>
      <t>pH</t>
    </r>
    <r>
      <rPr>
        <sz val="10"/>
        <color rgb="FF222222"/>
        <rFont val="Arial"/>
      </rPr>
      <t xml:space="preserve"> and </t>
    </r>
    <r>
      <rPr>
        <b/>
        <i/>
        <sz val="10"/>
        <color rgb="FF222222"/>
        <rFont val="Arial"/>
      </rPr>
      <t>pKa</t>
    </r>
  </si>
  <si>
    <t>protonation state</t>
  </si>
  <si>
    <t>•  if pH &lt; pKa, then protonated
•  if pH &gt; pKa, then deprotonated</t>
  </si>
  <si>
    <r>
      <rPr>
        <sz val="10"/>
        <color rgb="FF222222"/>
        <rFont val="Arial"/>
      </rPr>
      <t>•  At low (</t>
    </r>
    <r>
      <rPr>
        <i/>
        <sz val="10"/>
        <color rgb="FF222222"/>
        <rFont val="Arial"/>
      </rPr>
      <t>acidic</t>
    </r>
    <r>
      <rPr>
        <sz val="10"/>
        <color rgb="FF222222"/>
        <rFont val="Arial"/>
      </rPr>
      <t>) pH, there is more free H+ floating around to interact with the amino acid to protonate it.
•  At high (</t>
    </r>
    <r>
      <rPr>
        <i/>
        <sz val="10"/>
        <color rgb="FF222222"/>
        <rFont val="Arial"/>
      </rPr>
      <t>basic</t>
    </r>
    <r>
      <rPr>
        <sz val="10"/>
        <color rgb="FF222222"/>
        <rFont val="Arial"/>
      </rPr>
      <t>) pH, there is more free OH- present to deprotonate the amino acid.</t>
    </r>
  </si>
  <si>
    <r>
      <rPr>
        <b/>
        <sz val="10"/>
        <color rgb="FF222222"/>
        <rFont val="Arial"/>
      </rPr>
      <t xml:space="preserve">protonation state
</t>
    </r>
    <r>
      <rPr>
        <sz val="10"/>
        <color rgb="FF222222"/>
        <rFont val="Arial"/>
      </rPr>
      <t xml:space="preserve">of an amino acid
</t>
    </r>
    <r>
      <rPr>
        <i/>
        <sz val="9"/>
        <color rgb="FF222222"/>
        <rFont val="Arial"/>
      </rPr>
      <t xml:space="preserve">(which depends on the </t>
    </r>
    <r>
      <rPr>
        <b/>
        <i/>
        <sz val="9"/>
        <color rgb="FF222222"/>
        <rFont val="Arial"/>
      </rPr>
      <t>pH</t>
    </r>
    <r>
      <rPr>
        <i/>
        <sz val="9"/>
        <color rgb="FF222222"/>
        <rFont val="Arial"/>
      </rPr>
      <t xml:space="preserve"> of the environment and amino acid's intrinsic </t>
    </r>
    <r>
      <rPr>
        <b/>
        <i/>
        <sz val="9"/>
        <color rgb="FF222222"/>
        <rFont val="Arial"/>
      </rPr>
      <t>pI</t>
    </r>
    <r>
      <rPr>
        <i/>
        <sz val="9"/>
        <color rgb="FF222222"/>
        <rFont val="Arial"/>
      </rPr>
      <t>)</t>
    </r>
  </si>
  <si>
    <t>direction of migration in electrophoresis</t>
  </si>
  <si>
    <t>•  if protonated amino acid (cation) ---&gt;  cathode
•  if deprotonated  amino acid (anion) ---&gt;  anode</t>
  </si>
  <si>
    <r>
      <rPr>
        <sz val="10"/>
        <color rgb="FF222222"/>
        <rFont val="Arial"/>
      </rPr>
      <t xml:space="preserve">according to the rules that:
•  if pH &lt; pI, then the amino acid will be in a </t>
    </r>
    <r>
      <rPr>
        <i/>
        <sz val="10"/>
        <color rgb="FF222222"/>
        <rFont val="Arial"/>
      </rPr>
      <t>protonated</t>
    </r>
    <r>
      <rPr>
        <sz val="10"/>
        <color rgb="FF222222"/>
        <rFont val="Arial"/>
      </rPr>
      <t xml:space="preserve"> state
•  if pI &lt; pH, then the amino acid will be in a </t>
    </r>
    <r>
      <rPr>
        <i/>
        <sz val="10"/>
        <color rgb="FF222222"/>
        <rFont val="Arial"/>
      </rPr>
      <t>depronated</t>
    </r>
    <r>
      <rPr>
        <sz val="10"/>
        <color rgb="FF222222"/>
        <rFont val="Arial"/>
      </rPr>
      <t xml:space="preserve"> state
•  when pH = pI, then the amino acid will be in its zwitterion form and will be stationary
then:
</t>
    </r>
    <r>
      <rPr>
        <i/>
        <sz val="10"/>
        <color rgb="FF222222"/>
        <rFont val="Arial"/>
      </rPr>
      <t>if an amino acid with a pI of 5 is run in an electrophoresis that has a pH environment of 8 (aka pI is less than the pH), the amino acid will be deprotonated. Deprotonated amino acids migrate toward the POSITIVELY CHARGED ANODE</t>
    </r>
    <r>
      <rPr>
        <sz val="10"/>
        <color rgb="FF222222"/>
        <rFont val="Arial"/>
      </rPr>
      <t xml:space="preserve">.
(the reason why the anode is positively charged as opposed to negatively charged is because electrophoresis occurs in an </t>
    </r>
    <r>
      <rPr>
        <b/>
        <sz val="10"/>
        <color rgb="FF222222"/>
        <rFont val="Arial"/>
      </rPr>
      <t>ELECTROLYTIC</t>
    </r>
    <r>
      <rPr>
        <sz val="10"/>
        <color rgb="FF222222"/>
        <rFont val="Arial"/>
      </rPr>
      <t xml:space="preserve"> </t>
    </r>
    <r>
      <rPr>
        <b/>
        <sz val="10"/>
        <color rgb="FF222222"/>
        <rFont val="Arial"/>
      </rPr>
      <t>CELL</t>
    </r>
    <r>
      <rPr>
        <sz val="10"/>
        <color rgb="FF222222"/>
        <rFont val="Arial"/>
      </rPr>
      <t xml:space="preserve">, not a galvanic/voltaic cell.. so that's why the sign designations are flipped). An easy way to remember this is that </t>
    </r>
    <r>
      <rPr>
        <b/>
        <sz val="10"/>
        <color rgb="FF222222"/>
        <rFont val="Arial"/>
      </rPr>
      <t>cat</t>
    </r>
    <r>
      <rPr>
        <sz val="10"/>
        <color rgb="FF222222"/>
        <rFont val="Arial"/>
      </rPr>
      <t xml:space="preserve">ions are </t>
    </r>
    <r>
      <rPr>
        <i/>
        <sz val="10"/>
        <color rgb="FF222222"/>
        <rFont val="Arial"/>
      </rPr>
      <t>always</t>
    </r>
    <r>
      <rPr>
        <sz val="10"/>
        <color rgb="FF222222"/>
        <rFont val="Arial"/>
      </rPr>
      <t xml:space="preserve"> attracted to the </t>
    </r>
    <r>
      <rPr>
        <b/>
        <sz val="10"/>
        <color rgb="FF222222"/>
        <rFont val="Arial"/>
      </rPr>
      <t>cat</t>
    </r>
    <r>
      <rPr>
        <sz val="10"/>
        <color rgb="FF222222"/>
        <rFont val="Arial"/>
      </rPr>
      <t xml:space="preserve">hode, and </t>
    </r>
    <r>
      <rPr>
        <b/>
        <sz val="10"/>
        <color rgb="FF222222"/>
        <rFont val="Arial"/>
      </rPr>
      <t>an</t>
    </r>
    <r>
      <rPr>
        <sz val="10"/>
        <color rgb="FF222222"/>
        <rFont val="Arial"/>
      </rPr>
      <t xml:space="preserve">ions are </t>
    </r>
    <r>
      <rPr>
        <i/>
        <sz val="10"/>
        <color rgb="FF222222"/>
        <rFont val="Arial"/>
      </rPr>
      <t xml:space="preserve">always </t>
    </r>
    <r>
      <rPr>
        <sz val="10"/>
        <color rgb="FF222222"/>
        <rFont val="Arial"/>
      </rPr>
      <t xml:space="preserve">attracted to the </t>
    </r>
    <r>
      <rPr>
        <b/>
        <sz val="10"/>
        <color rgb="FF222222"/>
        <rFont val="Arial"/>
      </rPr>
      <t>an</t>
    </r>
    <r>
      <rPr>
        <sz val="10"/>
        <color rgb="FF222222"/>
        <rFont val="Arial"/>
      </rPr>
      <t>ode.</t>
    </r>
  </si>
  <si>
    <t>Unsure</t>
  </si>
  <si>
    <t>DNA electrophoresis</t>
  </si>
  <si>
    <t>size (molecular weight)
of a DNA fragment</t>
  </si>
  <si>
    <t>distance migrated in DNA electrophoresis</t>
  </si>
  <si>
    <r>
      <rPr>
        <sz val="10"/>
        <color rgb="FF222222"/>
        <rFont val="Arial"/>
      </rPr>
      <t xml:space="preserve">Smaller fragments (or more compact DNA if under native conditions) travel the FURTHEST because they are easiest to push by an electrical field. The larger fragments so not migrate as far from the well because they are heavier and harder to be affected by the given electric field.
</t>
    </r>
    <r>
      <rPr>
        <i/>
        <sz val="9"/>
        <color rgb="FF0000FF"/>
        <rFont val="Arial"/>
      </rPr>
      <t>https://www.youtube.com/watch?v=_EYsykjsfiY</t>
    </r>
  </si>
  <si>
    <t>Ion exchange chromatography</t>
  </si>
  <si>
    <r>
      <rPr>
        <sz val="10"/>
        <color rgb="FF222222"/>
        <rFont val="Arial"/>
      </rPr>
      <t xml:space="preserve">Overall </t>
    </r>
    <r>
      <rPr>
        <i/>
        <sz val="10"/>
        <color rgb="FF222222"/>
        <rFont val="Arial"/>
      </rPr>
      <t xml:space="preserve">positive </t>
    </r>
    <r>
      <rPr>
        <sz val="10"/>
        <color rgb="FF222222"/>
        <rFont val="Arial"/>
      </rPr>
      <t>charge
on a protein</t>
    </r>
  </si>
  <si>
    <r>
      <rPr>
        <sz val="10"/>
        <color rgb="FF222222"/>
        <rFont val="Arial"/>
      </rPr>
      <t xml:space="preserve">binding affinity to </t>
    </r>
    <r>
      <rPr>
        <b/>
        <sz val="10"/>
        <color rgb="FF222222"/>
        <rFont val="Arial"/>
      </rPr>
      <t>cation</t>
    </r>
    <r>
      <rPr>
        <sz val="10"/>
        <color rgb="FF222222"/>
        <rFont val="Arial"/>
      </rPr>
      <t>-exchange column</t>
    </r>
  </si>
  <si>
    <r>
      <rPr>
        <sz val="10"/>
        <color rgb="FF222222"/>
        <rFont val="Arial"/>
      </rPr>
      <t xml:space="preserve">•  Proteins with an overall </t>
    </r>
    <r>
      <rPr>
        <b/>
        <i/>
        <sz val="10"/>
        <color rgb="FF222222"/>
        <rFont val="Arial"/>
      </rPr>
      <t>positive</t>
    </r>
    <r>
      <rPr>
        <sz val="10"/>
        <color rgb="FF222222"/>
        <rFont val="Arial"/>
      </rPr>
      <t xml:space="preserve"> charge will bind better to </t>
    </r>
    <r>
      <rPr>
        <b/>
        <sz val="10"/>
        <color rgb="FF222222"/>
        <rFont val="Arial"/>
      </rPr>
      <t>cation-exchange</t>
    </r>
    <r>
      <rPr>
        <sz val="10"/>
        <color rgb="FF222222"/>
        <rFont val="Arial"/>
      </rPr>
      <t xml:space="preserve"> columns. </t>
    </r>
    <r>
      <rPr>
        <i/>
        <sz val="10"/>
        <color rgb="FF222222"/>
        <rFont val="Arial"/>
      </rPr>
      <t>More positive charge = tighter binding to the cation exchange column.</t>
    </r>
    <r>
      <rPr>
        <sz val="10"/>
        <color rgb="FF222222"/>
        <rFont val="Arial"/>
      </rPr>
      <t xml:space="preserve">
•  Oppositely, proteins with an overall </t>
    </r>
    <r>
      <rPr>
        <b/>
        <i/>
        <sz val="10"/>
        <color rgb="FF222222"/>
        <rFont val="Arial"/>
      </rPr>
      <t>negative</t>
    </r>
    <r>
      <rPr>
        <sz val="10"/>
        <color rgb="FF222222"/>
        <rFont val="Arial"/>
      </rPr>
      <t xml:space="preserve"> charge will bind better to </t>
    </r>
    <r>
      <rPr>
        <b/>
        <sz val="10"/>
        <color rgb="FF222222"/>
        <rFont val="Arial"/>
      </rPr>
      <t>anion-exchange</t>
    </r>
    <r>
      <rPr>
        <sz val="10"/>
        <color rgb="FF222222"/>
        <rFont val="Arial"/>
      </rPr>
      <t xml:space="preserve"> columns, and weaker to a cation-exchange column. </t>
    </r>
    <r>
      <rPr>
        <i/>
        <sz val="10"/>
        <color rgb="FF222222"/>
        <rFont val="Arial"/>
      </rPr>
      <t>More negative charge = tighter binding to the anion exchange column</t>
    </r>
    <r>
      <rPr>
        <sz val="10"/>
        <color rgb="FF222222"/>
        <rFont val="Arial"/>
      </rPr>
      <t>.</t>
    </r>
  </si>
  <si>
    <t>| magnitude | of the overall charge on a protein</t>
  </si>
  <si>
    <r>
      <rPr>
        <sz val="10"/>
        <color rgb="FF222222"/>
        <rFont val="Arial"/>
      </rPr>
      <t xml:space="preserve">concentration of NaCl required for </t>
    </r>
    <r>
      <rPr>
        <b/>
        <sz val="10"/>
        <color rgb="FF222222"/>
        <rFont val="Arial"/>
      </rPr>
      <t>elution</t>
    </r>
  </si>
  <si>
    <r>
      <rPr>
        <sz val="10"/>
        <color rgb="FF222222"/>
        <rFont val="Arial"/>
      </rPr>
      <t xml:space="preserve">Proteins with a higher magnitude of overall charge (aka more charged proteins, as opposed to moderately charged proteins) require a higher salt concentration for elution.  </t>
    </r>
    <r>
      <rPr>
        <i/>
        <sz val="10"/>
        <color rgb="FF222222"/>
        <rFont val="Arial"/>
      </rPr>
      <t>(e.g. a protein with an overall charge of +5 and a protein with an overall charge of –4 would both require a higher concentration of NaCl for elution than a protein with an overall charge of +1)</t>
    </r>
  </si>
  <si>
    <t>Enzyme Kinetics</t>
  </si>
  <si>
    <t>[substrate]</t>
  </si>
  <si>
    <t>reaction velocity</t>
  </si>
  <si>
    <r>
      <rPr>
        <sz val="10"/>
        <color rgb="FF222222"/>
        <rFont val="Arial"/>
      </rPr>
      <t xml:space="preserve">logarithmically proportional
</t>
    </r>
    <r>
      <rPr>
        <i/>
        <sz val="9"/>
        <color rgb="FF222222"/>
        <rFont val="Arial"/>
      </rPr>
      <t xml:space="preserve">(until an asymptotic max value, </t>
    </r>
    <r>
      <rPr>
        <b/>
        <i/>
        <sz val="9"/>
        <color rgb="FF222222"/>
        <rFont val="Arial"/>
      </rPr>
      <t>Vmax</t>
    </r>
    <r>
      <rPr>
        <i/>
        <sz val="9"/>
        <color rgb="FF222222"/>
        <rFont val="Arial"/>
      </rPr>
      <t xml:space="preserve"> is reached)</t>
    </r>
  </si>
  <si>
    <r>
      <rPr>
        <sz val="10"/>
        <color rgb="FF222222"/>
        <rFont val="Arial"/>
      </rPr>
      <t xml:space="preserve">demonstrated in a </t>
    </r>
    <r>
      <rPr>
        <b/>
        <sz val="10"/>
        <color rgb="FF222222"/>
        <rFont val="Arial"/>
      </rPr>
      <t xml:space="preserve">Michaelis-Menten Plot: </t>
    </r>
    <r>
      <rPr>
        <sz val="10"/>
        <color rgb="FF222222"/>
        <rFont val="Arial"/>
      </rPr>
      <t xml:space="preserve">An increase in the substrate concentration (while maintaining a constant enzyme concentration), leads to a proportional increase in the rate of the reaction </t>
    </r>
    <r>
      <rPr>
        <i/>
        <sz val="10"/>
        <color rgb="FF222222"/>
        <rFont val="Arial"/>
      </rPr>
      <t>only initially</t>
    </r>
    <r>
      <rPr>
        <sz val="10"/>
        <color rgb="FF222222"/>
        <rFont val="Arial"/>
      </rPr>
      <t xml:space="preserve">. </t>
    </r>
    <r>
      <rPr>
        <u/>
        <sz val="10"/>
        <color rgb="FF222222"/>
        <rFont val="Arial"/>
      </rPr>
      <t xml:space="preserve">However, once most of the active sites are occupied, the reaction rate levels off, </t>
    </r>
    <r>
      <rPr>
        <i/>
        <u/>
        <sz val="10"/>
        <color rgb="FF222222"/>
        <rFont val="Arial"/>
      </rPr>
      <t>regardless of further increases in substrate concentration</t>
    </r>
    <r>
      <rPr>
        <sz val="10"/>
        <color rgb="FF222222"/>
        <rFont val="Arial"/>
      </rPr>
      <t xml:space="preserve">. At high concentrations of substrate, the reaction rate approaches its maximal velocity, called </t>
    </r>
    <r>
      <rPr>
        <b/>
        <sz val="10"/>
        <color rgb="FF222222"/>
        <rFont val="Arial"/>
      </rPr>
      <t>V</t>
    </r>
    <r>
      <rPr>
        <i/>
        <sz val="8"/>
        <color rgb="FF222222"/>
        <rFont val="Arial"/>
      </rPr>
      <t>max</t>
    </r>
    <r>
      <rPr>
        <i/>
        <sz val="10"/>
        <color rgb="FF222222"/>
        <rFont val="Arial"/>
      </rPr>
      <t>,</t>
    </r>
    <r>
      <rPr>
        <b/>
        <i/>
        <sz val="10"/>
        <color rgb="FF222222"/>
        <rFont val="Arial"/>
      </rPr>
      <t xml:space="preserve"> </t>
    </r>
    <r>
      <rPr>
        <sz val="10"/>
        <color rgb="FF222222"/>
        <rFont val="Arial"/>
      </rPr>
      <t>and is no longer changed by further increases in substrate concentration.</t>
    </r>
  </si>
  <si>
    <r>
      <rPr>
        <b/>
        <i/>
        <sz val="14"/>
        <color rgb="FF222222"/>
        <rFont val="Arial"/>
      </rPr>
      <t>K</t>
    </r>
    <r>
      <rPr>
        <i/>
        <sz val="8"/>
        <color rgb="FF222222"/>
        <rFont val="Arial"/>
      </rPr>
      <t>m</t>
    </r>
  </si>
  <si>
    <t xml:space="preserve"> binding affinity
between an enzyme and its substrate</t>
  </si>
  <si>
    <r>
      <rPr>
        <sz val="10"/>
        <color rgb="FF222222"/>
        <rFont val="Arial"/>
      </rPr>
      <t xml:space="preserve">•  Low Km = high affinity for substrate
•  High Km = low affinity for substrate
</t>
    </r>
    <r>
      <rPr>
        <b/>
        <sz val="10"/>
        <color rgb="FF222222"/>
        <rFont val="Arial"/>
      </rPr>
      <t>Competitive inhibitors</t>
    </r>
    <r>
      <rPr>
        <sz val="10"/>
        <color rgb="FF222222"/>
        <rFont val="Arial"/>
      </rPr>
      <t xml:space="preserve"> increases the Km of an enzyme, decreasing the binding affinity for the enzyme and the substrate.</t>
    </r>
  </si>
  <si>
    <r>
      <rPr>
        <b/>
        <i/>
        <sz val="14"/>
        <color rgb="FF222222"/>
        <rFont val="Arial"/>
      </rPr>
      <t>K</t>
    </r>
    <r>
      <rPr>
        <i/>
        <sz val="8"/>
        <color rgb="FF222222"/>
        <rFont val="Arial"/>
      </rPr>
      <t>cat</t>
    </r>
  </si>
  <si>
    <t>catalytic efficiency</t>
  </si>
  <si>
    <r>
      <rPr>
        <sz val="10"/>
        <color rgb="FF222222"/>
        <rFont val="Arial"/>
      </rPr>
      <t xml:space="preserve">based on the equation: </t>
    </r>
    <r>
      <rPr>
        <b/>
        <sz val="10"/>
        <color rgb="FF0000FF"/>
        <rFont val="Arial"/>
      </rPr>
      <t xml:space="preserve"> Catalytic efficiency</t>
    </r>
    <r>
      <rPr>
        <b/>
        <sz val="10"/>
        <color rgb="FF222222"/>
        <rFont val="Arial"/>
      </rPr>
      <t xml:space="preserve"> </t>
    </r>
    <r>
      <rPr>
        <sz val="10"/>
        <color rgb="FF222222"/>
        <rFont val="Arial"/>
      </rPr>
      <t xml:space="preserve">= </t>
    </r>
    <r>
      <rPr>
        <sz val="10"/>
        <color rgb="FF000000"/>
        <rFont val="Arial"/>
      </rPr>
      <t xml:space="preserve"> (</t>
    </r>
    <r>
      <rPr>
        <b/>
        <sz val="10"/>
        <color rgb="FF0000FF"/>
        <rFont val="Arial"/>
      </rPr>
      <t>K</t>
    </r>
    <r>
      <rPr>
        <i/>
        <sz val="8"/>
        <color rgb="FF0000FF"/>
        <rFont val="Arial"/>
      </rPr>
      <t>cat</t>
    </r>
    <r>
      <rPr>
        <sz val="10"/>
        <color rgb="FF000000"/>
        <rFont val="Arial"/>
      </rPr>
      <t>)</t>
    </r>
    <r>
      <rPr>
        <sz val="10"/>
        <color rgb="FF222222"/>
        <rFont val="Arial"/>
      </rPr>
      <t xml:space="preserve"> / (</t>
    </r>
    <r>
      <rPr>
        <b/>
        <sz val="10"/>
        <color rgb="FF0000FF"/>
        <rFont val="Arial"/>
      </rPr>
      <t>K</t>
    </r>
    <r>
      <rPr>
        <i/>
        <sz val="8"/>
        <color rgb="FF0000FF"/>
        <rFont val="Arial"/>
      </rPr>
      <t>m</t>
    </r>
    <r>
      <rPr>
        <sz val="10"/>
        <color rgb="FF222222"/>
        <rFont val="Arial"/>
      </rPr>
      <t>) 
• to help remember which term is in the numerator or denominator, remember the mnemonic: "the cat jumps on top of the mouse"</t>
    </r>
  </si>
  <si>
    <r>
      <rPr>
        <b/>
        <i/>
        <sz val="14"/>
        <color rgb="FF222222"/>
        <rFont val="Arial"/>
      </rPr>
      <t>K</t>
    </r>
    <r>
      <rPr>
        <i/>
        <sz val="8"/>
        <color rgb="FF222222"/>
        <rFont val="Arial"/>
      </rPr>
      <t>m</t>
    </r>
  </si>
  <si>
    <r>
      <rPr>
        <sz val="10"/>
        <color rgb="FF222222"/>
        <rFont val="Arial"/>
      </rPr>
      <t xml:space="preserve">based on the equation: </t>
    </r>
    <r>
      <rPr>
        <b/>
        <sz val="10"/>
        <color rgb="FF0000FF"/>
        <rFont val="Arial"/>
      </rPr>
      <t xml:space="preserve"> Catalytic efficiency</t>
    </r>
    <r>
      <rPr>
        <b/>
        <sz val="10"/>
        <color rgb="FF222222"/>
        <rFont val="Arial"/>
      </rPr>
      <t xml:space="preserve"> </t>
    </r>
    <r>
      <rPr>
        <sz val="10"/>
        <color rgb="FF222222"/>
        <rFont val="Arial"/>
      </rPr>
      <t xml:space="preserve">= </t>
    </r>
    <r>
      <rPr>
        <sz val="10"/>
        <color rgb="FF000000"/>
        <rFont val="Arial"/>
      </rPr>
      <t xml:space="preserve"> (</t>
    </r>
    <r>
      <rPr>
        <b/>
        <sz val="10"/>
        <color rgb="FF0000FF"/>
        <rFont val="Arial"/>
      </rPr>
      <t>K</t>
    </r>
    <r>
      <rPr>
        <i/>
        <sz val="8"/>
        <color rgb="FF0000FF"/>
        <rFont val="Arial"/>
      </rPr>
      <t>cat</t>
    </r>
    <r>
      <rPr>
        <sz val="10"/>
        <color rgb="FF000000"/>
        <rFont val="Arial"/>
      </rPr>
      <t>)</t>
    </r>
    <r>
      <rPr>
        <sz val="10"/>
        <color rgb="FF222222"/>
        <rFont val="Arial"/>
      </rPr>
      <t xml:space="preserve"> / (</t>
    </r>
    <r>
      <rPr>
        <b/>
        <sz val="10"/>
        <color rgb="FF0000FF"/>
        <rFont val="Arial"/>
      </rPr>
      <t>K</t>
    </r>
    <r>
      <rPr>
        <i/>
        <sz val="8"/>
        <color rgb="FF0000FF"/>
        <rFont val="Arial"/>
      </rPr>
      <t>m</t>
    </r>
    <r>
      <rPr>
        <sz val="10"/>
        <color rgb="FF222222"/>
        <rFont val="Arial"/>
      </rPr>
      <t>) 
• to help remember which term is in the numerator or denominator, remember the mnemonic: "the cat jumps on top of the mouse"</t>
    </r>
  </si>
  <si>
    <r>
      <rPr>
        <b/>
        <i/>
        <sz val="14"/>
        <color rgb="FF222222"/>
        <rFont val="Arial"/>
      </rPr>
      <t>K</t>
    </r>
    <r>
      <rPr>
        <b/>
        <i/>
        <sz val="9"/>
        <color rgb="FF222222"/>
        <rFont val="Arial"/>
      </rPr>
      <t>d</t>
    </r>
  </si>
  <si>
    <t>binding affinity</t>
  </si>
  <si>
    <r>
      <rPr>
        <b/>
        <sz val="10"/>
        <color rgb="FF222222"/>
        <rFont val="Arial"/>
      </rPr>
      <t>Kd</t>
    </r>
    <r>
      <rPr>
        <sz val="10"/>
        <color rgb="FF222222"/>
        <rFont val="Arial"/>
      </rPr>
      <t xml:space="preserve"> is the </t>
    </r>
    <r>
      <rPr>
        <b/>
        <sz val="10"/>
        <color rgb="FF222222"/>
        <rFont val="Arial"/>
      </rPr>
      <t>D</t>
    </r>
    <r>
      <rPr>
        <sz val="10"/>
        <color rgb="FF222222"/>
        <rFont val="Arial"/>
      </rPr>
      <t>issociation constant, which is a measure of how easily the enzyme-substate complex dissociates (breaks apart). 
•  A high Kd means that the enzyme-substrate complex dissociates easier (aka the binding affinity is weak).
•  A low Kd means that the enzyme-substrate complex does not readily dissociate (indicating that the binding affinity between the enzyme and substrate is STRONG).</t>
    </r>
  </si>
  <si>
    <t>Enzyme Inhibitors</t>
  </si>
  <si>
    <r>
      <rPr>
        <sz val="10"/>
        <color rgb="FF222222"/>
        <rFont val="Arial"/>
      </rPr>
      <t xml:space="preserve">presence of a
</t>
    </r>
    <r>
      <rPr>
        <b/>
        <sz val="10"/>
        <color rgb="FF222222"/>
        <rFont val="Arial"/>
      </rPr>
      <t>Competitive inhibitor</t>
    </r>
  </si>
  <si>
    <r>
      <rPr>
        <i/>
        <sz val="10"/>
        <color rgb="FF222222"/>
        <rFont val="Arial"/>
      </rPr>
      <t>•</t>
    </r>
    <r>
      <rPr>
        <i/>
        <sz val="14"/>
        <color rgb="FF222222"/>
        <rFont val="Arial"/>
      </rPr>
      <t xml:space="preserve">  </t>
    </r>
    <r>
      <rPr>
        <b/>
        <i/>
        <sz val="14"/>
        <color rgb="FF222222"/>
        <rFont val="Arial"/>
      </rPr>
      <t>K</t>
    </r>
    <r>
      <rPr>
        <i/>
        <sz val="8"/>
        <color rgb="FF222222"/>
        <rFont val="Arial"/>
      </rPr>
      <t xml:space="preserve">m
</t>
    </r>
    <r>
      <rPr>
        <i/>
        <sz val="10"/>
        <color rgb="FF222222"/>
        <rFont val="Arial"/>
      </rPr>
      <t>•</t>
    </r>
    <r>
      <rPr>
        <b/>
        <i/>
        <sz val="14"/>
        <color rgb="FF222222"/>
        <rFont val="Arial"/>
      </rPr>
      <t xml:space="preserve">  v</t>
    </r>
    <r>
      <rPr>
        <i/>
        <sz val="9"/>
        <color rgb="FF222222"/>
        <rFont val="Arial"/>
      </rPr>
      <t>max</t>
    </r>
  </si>
  <si>
    <r>
      <rPr>
        <sz val="10"/>
        <color rgb="FF222222"/>
        <rFont val="Arial"/>
      </rPr>
      <t xml:space="preserve">•  Km:  </t>
    </r>
    <r>
      <rPr>
        <b/>
        <sz val="13"/>
        <color rgb="FF6AA84F"/>
        <rFont val="Arial"/>
      </rPr>
      <t>⬆</t>
    </r>
    <r>
      <rPr>
        <sz val="10"/>
        <color rgb="FF222222"/>
        <rFont val="Arial"/>
      </rPr>
      <t xml:space="preserve">
•  vmax:  no change</t>
    </r>
  </si>
  <si>
    <r>
      <rPr>
        <sz val="10"/>
        <color rgb="FF222222"/>
        <rFont val="Arial"/>
      </rPr>
      <t xml:space="preserve">In the presence of a </t>
    </r>
    <r>
      <rPr>
        <b/>
        <sz val="10"/>
        <color rgb="FF222222"/>
        <rFont val="Arial"/>
      </rPr>
      <t>competitive inhibitor</t>
    </r>
    <r>
      <rPr>
        <sz val="10"/>
        <color rgb="FF222222"/>
        <rFont val="Arial"/>
      </rPr>
      <t xml:space="preserve">, </t>
    </r>
    <r>
      <rPr>
        <b/>
        <sz val="10"/>
        <color rgb="FF222222"/>
        <rFont val="Arial"/>
      </rPr>
      <t>Km</t>
    </r>
    <r>
      <rPr>
        <sz val="10"/>
        <color rgb="FF222222"/>
        <rFont val="Arial"/>
      </rPr>
      <t xml:space="preserve"> increases. Remember that</t>
    </r>
    <r>
      <rPr>
        <b/>
        <sz val="10"/>
        <color rgb="FF222222"/>
        <rFont val="Arial"/>
      </rPr>
      <t xml:space="preserve"> x-intercept</t>
    </r>
    <r>
      <rPr>
        <sz val="10"/>
        <color rgb="FF222222"/>
        <rFont val="Arial"/>
      </rPr>
      <t xml:space="preserve"> of the </t>
    </r>
    <r>
      <rPr>
        <b/>
        <sz val="10"/>
        <color rgb="FF222222"/>
        <rFont val="Arial"/>
      </rPr>
      <t>Lineweaver–Burke Plot</t>
    </r>
    <r>
      <rPr>
        <sz val="10"/>
        <color rgb="FF222222"/>
        <rFont val="Arial"/>
      </rPr>
      <t xml:space="preserve"> corresponds to –1/Km. Therefore, because competitive inhibitor causes Km to increase, the x-intercept will approach zero (moves closer to the right). Because the x-intercept moves closer to the right while the</t>
    </r>
    <r>
      <rPr>
        <b/>
        <sz val="10"/>
        <color rgb="FF222222"/>
        <rFont val="Arial"/>
      </rPr>
      <t xml:space="preserve"> y-intercept</t>
    </r>
    <r>
      <rPr>
        <sz val="10"/>
        <color rgb="FF222222"/>
        <rFont val="Arial"/>
      </rPr>
      <t xml:space="preserve"> (associated with </t>
    </r>
    <r>
      <rPr>
        <b/>
        <sz val="10"/>
        <color rgb="FF222222"/>
        <rFont val="Arial"/>
      </rPr>
      <t>Vmax)</t>
    </r>
    <r>
      <rPr>
        <sz val="10"/>
        <color rgb="FF222222"/>
        <rFont val="Arial"/>
      </rPr>
      <t xml:space="preserve"> is uncharged by competitive inhibitors, the slope of the Lineweaker–Burke Plot will become steeper.  (basically rotates counter-clockwise with the y-intercept as the axis of rotation)
shortcut:  basically the "new line" is rotated counter-clockwise w/ the Y-intercept being the center of rotation.</t>
    </r>
  </si>
  <si>
    <r>
      <rPr>
        <sz val="10"/>
        <color rgb="FF222222"/>
        <rFont val="Arial"/>
      </rPr>
      <t xml:space="preserve">slope of a
</t>
    </r>
    <r>
      <rPr>
        <b/>
        <sz val="10"/>
        <color rgb="FF222222"/>
        <rFont val="Arial"/>
      </rPr>
      <t xml:space="preserve">Lineweaver–Burke </t>
    </r>
    <r>
      <rPr>
        <sz val="10"/>
        <color rgb="FF222222"/>
        <rFont val="Arial"/>
      </rPr>
      <t>plot</t>
    </r>
  </si>
  <si>
    <r>
      <rPr>
        <sz val="10"/>
        <color rgb="FF222222"/>
        <rFont val="Arial"/>
      </rPr>
      <t xml:space="preserve">presence of a
</t>
    </r>
    <r>
      <rPr>
        <b/>
        <sz val="10"/>
        <color rgb="FF222222"/>
        <rFont val="Arial"/>
      </rPr>
      <t>NONcompetitive</t>
    </r>
    <r>
      <rPr>
        <sz val="10"/>
        <color rgb="FF222222"/>
        <rFont val="Arial"/>
      </rPr>
      <t xml:space="preserve"> </t>
    </r>
    <r>
      <rPr>
        <b/>
        <sz val="10"/>
        <color rgb="FF222222"/>
        <rFont val="Arial"/>
      </rPr>
      <t>inhibitor</t>
    </r>
  </si>
  <si>
    <r>
      <rPr>
        <i/>
        <sz val="10"/>
        <color rgb="FF222222"/>
        <rFont val="Arial"/>
      </rPr>
      <t>•</t>
    </r>
    <r>
      <rPr>
        <i/>
        <sz val="14"/>
        <color rgb="FF222222"/>
        <rFont val="Arial"/>
      </rPr>
      <t xml:space="preserve">  </t>
    </r>
    <r>
      <rPr>
        <b/>
        <i/>
        <sz val="14"/>
        <color rgb="FF222222"/>
        <rFont val="Arial"/>
      </rPr>
      <t>K</t>
    </r>
    <r>
      <rPr>
        <i/>
        <sz val="8"/>
        <color rgb="FF222222"/>
        <rFont val="Arial"/>
      </rPr>
      <t xml:space="preserve">m
</t>
    </r>
    <r>
      <rPr>
        <i/>
        <sz val="10"/>
        <color rgb="FF222222"/>
        <rFont val="Arial"/>
      </rPr>
      <t>•</t>
    </r>
    <r>
      <rPr>
        <b/>
        <i/>
        <sz val="14"/>
        <color rgb="FF222222"/>
        <rFont val="Arial"/>
      </rPr>
      <t xml:space="preserve">  v</t>
    </r>
    <r>
      <rPr>
        <i/>
        <sz val="9"/>
        <color rgb="FF222222"/>
        <rFont val="Arial"/>
      </rPr>
      <t>max</t>
    </r>
  </si>
  <si>
    <r>
      <rPr>
        <sz val="10"/>
        <color rgb="FF222222"/>
        <rFont val="Arial"/>
      </rPr>
      <t xml:space="preserve">•  </t>
    </r>
    <r>
      <rPr>
        <b/>
        <sz val="10"/>
        <color rgb="FF222222"/>
        <rFont val="Arial"/>
      </rPr>
      <t>K</t>
    </r>
    <r>
      <rPr>
        <b/>
        <sz val="6"/>
        <color rgb="FF222222"/>
        <rFont val="Arial"/>
      </rPr>
      <t>m</t>
    </r>
    <r>
      <rPr>
        <b/>
        <sz val="10"/>
        <color rgb="FF222222"/>
        <rFont val="Arial"/>
      </rPr>
      <t xml:space="preserve">:  </t>
    </r>
    <r>
      <rPr>
        <sz val="10"/>
        <color rgb="FF222222"/>
        <rFont val="Arial"/>
      </rPr>
      <t xml:space="preserve">no change
•  </t>
    </r>
    <r>
      <rPr>
        <b/>
        <sz val="10"/>
        <color rgb="FF222222"/>
        <rFont val="Arial"/>
      </rPr>
      <t>v</t>
    </r>
    <r>
      <rPr>
        <b/>
        <sz val="8"/>
        <color rgb="FF222222"/>
        <rFont val="Arial"/>
      </rPr>
      <t>max</t>
    </r>
    <r>
      <rPr>
        <b/>
        <sz val="10"/>
        <color rgb="FF222222"/>
        <rFont val="Arial"/>
      </rPr>
      <t xml:space="preserve">:  </t>
    </r>
    <r>
      <rPr>
        <sz val="10"/>
        <color rgb="FFCC0000"/>
        <rFont val="Arial"/>
      </rPr>
      <t>⬇</t>
    </r>
  </si>
  <si>
    <r>
      <rPr>
        <sz val="10"/>
        <color rgb="FF222222"/>
        <rFont val="Arial"/>
      </rPr>
      <t xml:space="preserve">A </t>
    </r>
    <r>
      <rPr>
        <b/>
        <sz val="10"/>
        <color rgb="FF222222"/>
        <rFont val="Arial"/>
      </rPr>
      <t>noncompetitive</t>
    </r>
    <r>
      <rPr>
        <sz val="10"/>
        <color rgb="FF222222"/>
        <rFont val="Arial"/>
      </rPr>
      <t xml:space="preserve"> inhibitor binds to an allosteric site, rather than the active site. Binding of the inhibitor to the allosteric site changes the conformation of the active site, leading to a decrease in efficiency of enzyme catalysis, which </t>
    </r>
    <r>
      <rPr>
        <b/>
        <sz val="10"/>
        <color rgb="FF222222"/>
        <rFont val="Arial"/>
      </rPr>
      <t>results in a decrease in vmax</t>
    </r>
    <r>
      <rPr>
        <sz val="10"/>
        <color rgb="FF222222"/>
        <rFont val="Arial"/>
      </rPr>
      <t xml:space="preserve">. However, </t>
    </r>
    <r>
      <rPr>
        <b/>
        <sz val="10"/>
        <color rgb="FF222222"/>
        <rFont val="Arial"/>
      </rPr>
      <t xml:space="preserve">Km will NOT change </t>
    </r>
    <r>
      <rPr>
        <sz val="10"/>
        <color rgb="FF222222"/>
        <rFont val="Arial"/>
      </rPr>
      <t>due to nonncompetitive inhibition because any copies of the enzyme still in the active conformation can bind substrate with the same affinity. 
•  in a Lineweaver–Burke plot: compared to the line without inhibitor, the line WITH a noncompetitive inhibitor will have the same x-intercept, but a higher y-intercept. This causes an increase in the slope of the line. (basically rotates counter-clockwise with the x-intercept as the axis of rotation)
shortcut:  basically the "new line" is rotated counter-clockwise w/ the X-intercept being the center of rotation.</t>
    </r>
  </si>
  <si>
    <r>
      <rPr>
        <sz val="10"/>
        <color rgb="FF222222"/>
        <rFont val="Arial"/>
      </rPr>
      <t xml:space="preserve">slope of a
</t>
    </r>
    <r>
      <rPr>
        <b/>
        <sz val="10"/>
        <color rgb="FF222222"/>
        <rFont val="Arial"/>
      </rPr>
      <t xml:space="preserve">Lineweaver–Burke </t>
    </r>
    <r>
      <rPr>
        <sz val="10"/>
        <color rgb="FF222222"/>
        <rFont val="Arial"/>
      </rPr>
      <t>plot</t>
    </r>
  </si>
  <si>
    <r>
      <rPr>
        <sz val="10"/>
        <color rgb="FF222222"/>
        <rFont val="Arial"/>
      </rPr>
      <t xml:space="preserve">presence of an
</t>
    </r>
    <r>
      <rPr>
        <b/>
        <sz val="10"/>
        <color rgb="FF222222"/>
        <rFont val="Arial"/>
      </rPr>
      <t>UNcompetitive</t>
    </r>
    <r>
      <rPr>
        <sz val="10"/>
        <color rgb="FF222222"/>
        <rFont val="Arial"/>
      </rPr>
      <t xml:space="preserve"> </t>
    </r>
    <r>
      <rPr>
        <b/>
        <sz val="10"/>
        <color rgb="FF222222"/>
        <rFont val="Arial"/>
      </rPr>
      <t>inhibitor</t>
    </r>
  </si>
  <si>
    <r>
      <rPr>
        <i/>
        <sz val="10"/>
        <color rgb="FF222222"/>
        <rFont val="Arial"/>
      </rPr>
      <t>•</t>
    </r>
    <r>
      <rPr>
        <i/>
        <sz val="14"/>
        <color rgb="FF222222"/>
        <rFont val="Arial"/>
      </rPr>
      <t xml:space="preserve">  </t>
    </r>
    <r>
      <rPr>
        <b/>
        <i/>
        <sz val="14"/>
        <color rgb="FF222222"/>
        <rFont val="Arial"/>
      </rPr>
      <t>K</t>
    </r>
    <r>
      <rPr>
        <i/>
        <sz val="8"/>
        <color rgb="FF222222"/>
        <rFont val="Arial"/>
      </rPr>
      <t xml:space="preserve">m
</t>
    </r>
    <r>
      <rPr>
        <i/>
        <sz val="10"/>
        <color rgb="FF222222"/>
        <rFont val="Arial"/>
      </rPr>
      <t>•</t>
    </r>
    <r>
      <rPr>
        <b/>
        <i/>
        <sz val="14"/>
        <color rgb="FF222222"/>
        <rFont val="Arial"/>
      </rPr>
      <t xml:space="preserve">  v</t>
    </r>
    <r>
      <rPr>
        <i/>
        <sz val="9"/>
        <color rgb="FF222222"/>
        <rFont val="Arial"/>
      </rPr>
      <t>max</t>
    </r>
  </si>
  <si>
    <r>
      <rPr>
        <sz val="10"/>
        <color rgb="FF222222"/>
        <rFont val="Arial"/>
      </rPr>
      <t xml:space="preserve">•  </t>
    </r>
    <r>
      <rPr>
        <b/>
        <sz val="10"/>
        <color rgb="FF222222"/>
        <rFont val="Arial"/>
      </rPr>
      <t>K</t>
    </r>
    <r>
      <rPr>
        <b/>
        <sz val="6"/>
        <color rgb="FF222222"/>
        <rFont val="Arial"/>
      </rPr>
      <t>m</t>
    </r>
    <r>
      <rPr>
        <b/>
        <sz val="10"/>
        <color rgb="FF222222"/>
        <rFont val="Arial"/>
      </rPr>
      <t xml:space="preserve">:  </t>
    </r>
    <r>
      <rPr>
        <sz val="10"/>
        <color rgb="FFCC0000"/>
        <rFont val="Arial"/>
      </rPr>
      <t>⬇</t>
    </r>
    <r>
      <rPr>
        <sz val="10"/>
        <color rgb="FF222222"/>
        <rFont val="Arial"/>
      </rPr>
      <t xml:space="preserve">
•  </t>
    </r>
    <r>
      <rPr>
        <b/>
        <sz val="10"/>
        <color rgb="FF222222"/>
        <rFont val="Arial"/>
      </rPr>
      <t>v</t>
    </r>
    <r>
      <rPr>
        <b/>
        <sz val="8"/>
        <color rgb="FF222222"/>
        <rFont val="Arial"/>
      </rPr>
      <t>max</t>
    </r>
    <r>
      <rPr>
        <b/>
        <sz val="10"/>
        <color rgb="FF222222"/>
        <rFont val="Arial"/>
      </rPr>
      <t xml:space="preserve">:  </t>
    </r>
    <r>
      <rPr>
        <sz val="10"/>
        <color rgb="FFCC0000"/>
        <rFont val="Arial"/>
      </rPr>
      <t>⬇</t>
    </r>
  </si>
  <si>
    <r>
      <rPr>
        <sz val="10"/>
        <color rgb="FF222222"/>
        <rFont val="Arial"/>
      </rPr>
      <t xml:space="preserve">An </t>
    </r>
    <r>
      <rPr>
        <b/>
        <sz val="10"/>
        <color rgb="FF222222"/>
        <rFont val="Arial"/>
      </rPr>
      <t>uncompetitive</t>
    </r>
    <r>
      <rPr>
        <sz val="10"/>
        <color rgb="FF222222"/>
        <rFont val="Arial"/>
      </rPr>
      <t xml:space="preserve"> inhibitor binds to an allosteric site, but only when the substrate is already bound to the enzyme. This results in an increased inffinity for substrate bound to enzyme and decreased dissociation of the enzyme–substrate complex. Therefore, uncompetitive inhibition </t>
    </r>
    <r>
      <rPr>
        <b/>
        <sz val="10"/>
        <color rgb="FF222222"/>
        <rFont val="Arial"/>
      </rPr>
      <t xml:space="preserve">results in a decrease in BOTH vmax and Km.
</t>
    </r>
    <r>
      <rPr>
        <sz val="10"/>
        <color rgb="FF222222"/>
        <rFont val="Arial"/>
      </rPr>
      <t>•  In a Lineweaver–Burke plot:  compared to the line without an inhibitor, the line with an uncompetitive inhibitor will have a more negative x-intercept and a higher y-intercept––</t>
    </r>
    <r>
      <rPr>
        <b/>
        <sz val="10"/>
        <color rgb="FF222222"/>
        <rFont val="Arial"/>
      </rPr>
      <t>a shift upwards and to the left</t>
    </r>
    <r>
      <rPr>
        <sz val="10"/>
        <color rgb="FF222222"/>
        <rFont val="Arial"/>
      </rPr>
      <t>. (parallel)
shortcut:  basically the "new line" is parallel and shifted to the LEFT.</t>
    </r>
  </si>
  <si>
    <r>
      <rPr>
        <sz val="10"/>
        <color rgb="FF222222"/>
        <rFont val="Arial"/>
      </rPr>
      <t xml:space="preserve">slope of a
</t>
    </r>
    <r>
      <rPr>
        <b/>
        <sz val="10"/>
        <color rgb="FF222222"/>
        <rFont val="Arial"/>
      </rPr>
      <t xml:space="preserve">Lineweaver–Burke </t>
    </r>
    <r>
      <rPr>
        <sz val="10"/>
        <color rgb="FF222222"/>
        <rFont val="Arial"/>
      </rPr>
      <t>plot</t>
    </r>
  </si>
  <si>
    <t>NO EFFECT in slope,
 but the entire line shifts to the left</t>
  </si>
  <si>
    <t>Enzymes</t>
  </si>
  <si>
    <t>charge on an amino acid's sidechain</t>
  </si>
  <si>
    <t xml:space="preserve">ligand affinity/stabilization </t>
  </si>
  <si>
    <r>
      <rPr>
        <sz val="10"/>
        <color rgb="FF222222"/>
        <rFont val="Arial"/>
      </rPr>
      <t xml:space="preserve">proportional
</t>
    </r>
    <r>
      <rPr>
        <i/>
        <sz val="9"/>
        <color rgb="FF222222"/>
        <rFont val="Arial"/>
      </rPr>
      <t>(if the ligand has an opposite charge to the sidechain)</t>
    </r>
  </si>
  <si>
    <r>
      <rPr>
        <sz val="10"/>
        <color rgb="FF222222"/>
        <rFont val="Arial"/>
      </rPr>
      <t xml:space="preserve">Ligands that have a </t>
    </r>
    <r>
      <rPr>
        <i/>
        <sz val="10"/>
        <color rgb="FF222222"/>
        <rFont val="Arial"/>
      </rPr>
      <t>negatively</t>
    </r>
    <r>
      <rPr>
        <sz val="10"/>
        <color rgb="FF222222"/>
        <rFont val="Arial"/>
      </rPr>
      <t xml:space="preserve"> charged group, such as </t>
    </r>
    <r>
      <rPr>
        <b/>
        <sz val="10"/>
        <color rgb="FF222222"/>
        <rFont val="Arial"/>
      </rPr>
      <t>phosphate groups</t>
    </r>
    <r>
      <rPr>
        <sz val="10"/>
        <color rgb="FF222222"/>
        <rFont val="Arial"/>
      </rPr>
      <t xml:space="preserve">, would have a high binding affinity to an enzyme active site that contains </t>
    </r>
    <r>
      <rPr>
        <i/>
        <sz val="10"/>
        <color rgb="FF222222"/>
        <rFont val="Arial"/>
      </rPr>
      <t>positively</t>
    </r>
    <r>
      <rPr>
        <sz val="10"/>
        <color rgb="FF222222"/>
        <rFont val="Arial"/>
      </rPr>
      <t xml:space="preserve"> charged side chains on an enzyme, such as His, Lys, and Arg. </t>
    </r>
    <r>
      <rPr>
        <i/>
        <sz val="10"/>
        <color rgb="FF222222"/>
        <rFont val="Arial"/>
      </rPr>
      <t>(aka ionic interactions; "opposites attract")</t>
    </r>
  </si>
  <si>
    <t>Regulation of blood pH by breathing</t>
  </si>
  <si>
    <r>
      <rPr>
        <sz val="10"/>
        <color rgb="FF222222"/>
        <rFont val="Arial"/>
      </rPr>
      <t>breathing rate
(</t>
    </r>
    <r>
      <rPr>
        <i/>
        <sz val="10"/>
        <color rgb="FF222222"/>
        <rFont val="Arial"/>
      </rPr>
      <t>ventilation/respiratory rate</t>
    </r>
    <r>
      <rPr>
        <sz val="10"/>
        <color rgb="FF222222"/>
        <rFont val="Arial"/>
      </rPr>
      <t>)</t>
    </r>
  </si>
  <si>
    <t>blood pH</t>
  </si>
  <si>
    <r>
      <rPr>
        <sz val="10"/>
        <color rgb="FF222222"/>
        <rFont val="Arial"/>
      </rPr>
      <t xml:space="preserve">During </t>
    </r>
    <r>
      <rPr>
        <b/>
        <sz val="10"/>
        <color rgb="FF222222"/>
        <rFont val="Arial"/>
      </rPr>
      <t>hypoventilation</t>
    </r>
    <r>
      <rPr>
        <sz val="10"/>
        <color rgb="FF222222"/>
        <rFont val="Arial"/>
      </rPr>
      <t xml:space="preserve">, breathing rate is slower than normal, and the lungs are not supplying enough oxygen to meet the body's demands.. and it causes blood pH to be low due to the following reason:
•  </t>
    </r>
    <r>
      <rPr>
        <i/>
        <sz val="10"/>
        <color rgb="FF222222"/>
        <rFont val="Arial"/>
      </rPr>
      <t>less</t>
    </r>
    <r>
      <rPr>
        <sz val="10"/>
        <color rgb="FF222222"/>
        <rFont val="Arial"/>
      </rPr>
      <t xml:space="preserve"> CO</t>
    </r>
    <r>
      <rPr>
        <sz val="6"/>
        <color rgb="FF222222"/>
        <rFont val="Arial"/>
      </rPr>
      <t>2</t>
    </r>
    <r>
      <rPr>
        <sz val="10"/>
        <color rgb="FF222222"/>
        <rFont val="Arial"/>
      </rPr>
      <t xml:space="preserve"> is exhaled (aka less CO</t>
    </r>
    <r>
      <rPr>
        <sz val="6"/>
        <color rgb="FF222222"/>
        <rFont val="Arial"/>
      </rPr>
      <t>2</t>
    </r>
    <r>
      <rPr>
        <sz val="10"/>
        <color rgb="FF222222"/>
        <rFont val="Arial"/>
      </rPr>
      <t xml:space="preserve"> leaves the body) than normally
∴ CO</t>
    </r>
    <r>
      <rPr>
        <sz val="6"/>
        <color rgb="FF222222"/>
        <rFont val="Arial"/>
      </rPr>
      <t>2</t>
    </r>
    <r>
      <rPr>
        <sz val="10"/>
        <color rgb="FF222222"/>
        <rFont val="Arial"/>
      </rPr>
      <t xml:space="preserve"> remains inside the body, aka the [CO</t>
    </r>
    <r>
      <rPr>
        <sz val="6"/>
        <color rgb="FF222222"/>
        <rFont val="Arial"/>
      </rPr>
      <t>2</t>
    </r>
    <r>
      <rPr>
        <sz val="10"/>
        <color rgb="FF222222"/>
        <rFont val="Arial"/>
      </rPr>
      <t xml:space="preserve">] </t>
    </r>
    <r>
      <rPr>
        <i/>
        <sz val="10"/>
        <color rgb="FF222222"/>
        <rFont val="Arial"/>
      </rPr>
      <t>inside</t>
    </r>
    <r>
      <rPr>
        <sz val="10"/>
        <color rgb="FF222222"/>
        <rFont val="Arial"/>
      </rPr>
      <t xml:space="preserve"> the body is high
∴ according to the equation   "</t>
    </r>
    <r>
      <rPr>
        <b/>
        <sz val="10"/>
        <color rgb="FF0000FF"/>
        <rFont val="Arial"/>
      </rPr>
      <t>CO</t>
    </r>
    <r>
      <rPr>
        <b/>
        <sz val="6"/>
        <color rgb="FF0000FF"/>
        <rFont val="Arial"/>
      </rPr>
      <t>2</t>
    </r>
    <r>
      <rPr>
        <b/>
        <sz val="10"/>
        <color rgb="FF0000FF"/>
        <rFont val="Arial"/>
      </rPr>
      <t xml:space="preserve"> </t>
    </r>
    <r>
      <rPr>
        <b/>
        <sz val="10"/>
        <color rgb="FF000000"/>
        <rFont val="Arial"/>
      </rPr>
      <t>+</t>
    </r>
    <r>
      <rPr>
        <b/>
        <sz val="10"/>
        <color rgb="FF0000FF"/>
        <rFont val="Arial"/>
      </rPr>
      <t xml:space="preserve"> H</t>
    </r>
    <r>
      <rPr>
        <b/>
        <sz val="6"/>
        <color rgb="FF0000FF"/>
        <rFont val="Arial"/>
      </rPr>
      <t>2</t>
    </r>
    <r>
      <rPr>
        <b/>
        <sz val="10"/>
        <color rgb="FF0000FF"/>
        <rFont val="Arial"/>
      </rPr>
      <t xml:space="preserve">O   </t>
    </r>
    <r>
      <rPr>
        <b/>
        <sz val="12"/>
        <color rgb="FF000000"/>
        <rFont val="Arial"/>
      </rPr>
      <t>⇄</t>
    </r>
    <r>
      <rPr>
        <b/>
        <sz val="10"/>
        <color rgb="FF0000FF"/>
        <rFont val="Arial"/>
      </rPr>
      <t xml:space="preserve">   H</t>
    </r>
    <r>
      <rPr>
        <b/>
        <sz val="6"/>
        <color rgb="FF0000FF"/>
        <rFont val="Arial"/>
      </rPr>
      <t>2</t>
    </r>
    <r>
      <rPr>
        <b/>
        <sz val="10"/>
        <color rgb="FF0000FF"/>
        <rFont val="Arial"/>
      </rPr>
      <t>CO</t>
    </r>
    <r>
      <rPr>
        <b/>
        <sz val="6"/>
        <color rgb="FF0000FF"/>
        <rFont val="Arial"/>
      </rPr>
      <t>3</t>
    </r>
    <r>
      <rPr>
        <b/>
        <sz val="10"/>
        <color rgb="FF000000"/>
        <rFont val="Arial"/>
      </rPr>
      <t xml:space="preserve">   </t>
    </r>
    <r>
      <rPr>
        <b/>
        <sz val="12"/>
        <color rgb="FF000000"/>
        <rFont val="Arial"/>
      </rPr>
      <t xml:space="preserve">⇄ </t>
    </r>
    <r>
      <rPr>
        <b/>
        <sz val="10"/>
        <color rgb="FF000000"/>
        <rFont val="Arial"/>
      </rPr>
      <t xml:space="preserve">  </t>
    </r>
    <r>
      <rPr>
        <b/>
        <sz val="10"/>
        <color rgb="FF0000FF"/>
        <rFont val="Arial"/>
      </rPr>
      <t xml:space="preserve">H+ </t>
    </r>
    <r>
      <rPr>
        <b/>
        <sz val="10"/>
        <color rgb="FF000000"/>
        <rFont val="Arial"/>
      </rPr>
      <t>+</t>
    </r>
    <r>
      <rPr>
        <b/>
        <sz val="10"/>
        <color rgb="FF0000FF"/>
        <rFont val="Arial"/>
      </rPr>
      <t xml:space="preserve"> HCO</t>
    </r>
    <r>
      <rPr>
        <b/>
        <sz val="6"/>
        <color rgb="FF0000FF"/>
        <rFont val="Arial"/>
      </rPr>
      <t>3–</t>
    </r>
    <r>
      <rPr>
        <sz val="10"/>
        <color rgb="FF222222"/>
        <rFont val="Arial"/>
      </rPr>
      <t>" 
∴ an increase in [CO</t>
    </r>
    <r>
      <rPr>
        <sz val="6"/>
        <color rgb="FF222222"/>
        <rFont val="Arial"/>
      </rPr>
      <t>2</t>
    </r>
    <r>
      <rPr>
        <sz val="10"/>
        <color rgb="FF222222"/>
        <rFont val="Arial"/>
      </rPr>
      <t xml:space="preserve">] will shift the equilibrium to the right → according to Le Chatlier's Principle
∴ this shift to the right will cause [H+] to increase
∴ blood pH will decrease (becomes more acidic due to more H+ ions present) 
</t>
    </r>
    <r>
      <rPr>
        <i/>
        <sz val="10"/>
        <color rgb="FF222222"/>
        <rFont val="Arial"/>
      </rPr>
      <t xml:space="preserve">(if blood pH becomes too acidic due to low [CO2] , this is refered to as </t>
    </r>
    <r>
      <rPr>
        <b/>
        <i/>
        <sz val="10"/>
        <color rgb="FF222222"/>
        <rFont val="Arial"/>
      </rPr>
      <t>respiratory acidosis</t>
    </r>
    <r>
      <rPr>
        <i/>
        <sz val="10"/>
        <color rgb="FF222222"/>
        <rFont val="Arial"/>
      </rPr>
      <t>)
(fun fact: this is why some swimmers try to hyperventilate before starting a race:  to minimize the amount of [CO2] IN their body before they begin the dive, so that DURING their dive underwater, they can extend the time before they feel the urge to exhale again due to increasing [CO2] levels as they swim... although this does increase their risk of blacking out and thus drowning lol)</t>
    </r>
  </si>
  <si>
    <r>
      <rPr>
        <sz val="10"/>
        <color rgb="FF222222"/>
        <rFont val="Arial"/>
      </rPr>
      <t>[blood CO</t>
    </r>
    <r>
      <rPr>
        <sz val="6"/>
        <color rgb="FF222222"/>
        <rFont val="Arial"/>
      </rPr>
      <t>2</t>
    </r>
    <r>
      <rPr>
        <sz val="10"/>
        <color rgb="FF222222"/>
        <rFont val="Arial"/>
      </rPr>
      <t>]</t>
    </r>
  </si>
  <si>
    <r>
      <rPr>
        <i/>
        <sz val="10"/>
        <color rgb="FF222222"/>
        <rFont val="Arial"/>
      </rPr>
      <t xml:space="preserve">refer to explanation above:  "CO2 + H2O   ⇄   H2CO3   ⇄   H+ + HCO3–" 
</t>
    </r>
    <r>
      <rPr>
        <sz val="10"/>
        <color rgb="FF222222"/>
        <rFont val="Arial"/>
      </rPr>
      <t xml:space="preserve">Increasing the concentration of CO2 would cause the equilibrium to shift to the right (via </t>
    </r>
    <r>
      <rPr>
        <b/>
        <sz val="10"/>
        <color rgb="FF222222"/>
        <rFont val="Arial"/>
      </rPr>
      <t>Le Châtlier's Principle</t>
    </r>
    <r>
      <rPr>
        <sz val="10"/>
        <color rgb="FF222222"/>
        <rFont val="Arial"/>
      </rPr>
      <t>), thus producing more H+. More H+ in the blood causes blood pH to decrease.</t>
    </r>
  </si>
  <si>
    <t>Lipids</t>
  </si>
  <si>
    <t>degree of fatty acid saturation
on the cell membrane</t>
  </si>
  <si>
    <t>fluidity of the cell membrane</t>
  </si>
  <si>
    <r>
      <rPr>
        <b/>
        <sz val="10"/>
        <color rgb="FF222222"/>
        <rFont val="Arial"/>
      </rPr>
      <t>Saturated fatty acids</t>
    </r>
    <r>
      <rPr>
        <sz val="10"/>
        <color rgb="FF222222"/>
        <rFont val="Arial"/>
      </rPr>
      <t xml:space="preserve"> can pack more tightly against each other and therefore will be more viscous. A cell membrane with </t>
    </r>
    <r>
      <rPr>
        <b/>
        <sz val="10"/>
        <color rgb="FF222222"/>
        <rFont val="Arial"/>
      </rPr>
      <t>unsaturated</t>
    </r>
    <r>
      <rPr>
        <sz val="10"/>
        <color rgb="FF222222"/>
        <rFont val="Arial"/>
      </rPr>
      <t xml:space="preserve"> </t>
    </r>
    <r>
      <rPr>
        <b/>
        <sz val="10"/>
        <color rgb="FF222222"/>
        <rFont val="Arial"/>
      </rPr>
      <t>fatty</t>
    </r>
    <r>
      <rPr>
        <sz val="10"/>
        <color rgb="FF222222"/>
        <rFont val="Arial"/>
      </rPr>
      <t xml:space="preserve"> </t>
    </r>
    <r>
      <rPr>
        <b/>
        <sz val="10"/>
        <color rgb="FF222222"/>
        <rFont val="Arial"/>
      </rPr>
      <t>acids</t>
    </r>
    <r>
      <rPr>
        <sz val="10"/>
        <color rgb="FF222222"/>
        <rFont val="Arial"/>
      </rPr>
      <t xml:space="preserve"> will have higher membrane fluidity because they cannot pack as tightly, becoming less viscous (more fluid-like).</t>
    </r>
  </si>
  <si>
    <t>Aerobic Metabolism</t>
  </si>
  <si>
    <t>proton-motive force</t>
  </si>
  <si>
    <t>energy available for generating ATP</t>
  </si>
  <si>
    <t>Assuming no inhibition occurs, protons are pumped into the intermembrane space, thereby increasing the proton-motive force. The proton-motive force is directly proportional to the energy stored in the concentration gradient; therefore, the larger the proton-motive force is, the more energy available for generating ATP. Because NADH donates electrons to the ETC at Complex I and FADH2 donates electrons to the ETC at Complex II, this explains why NADH yields more ATP than FADH2. (2.5 vs. 1.5 ATP)</t>
  </si>
  <si>
    <t>Hormonal Regulation of Metabolism</t>
  </si>
  <si>
    <t>insulin</t>
  </si>
  <si>
    <r>
      <rPr>
        <sz val="10"/>
        <color rgb="FF222222"/>
        <rFont val="Arial"/>
      </rPr>
      <t>glycogen formation
(glyco</t>
    </r>
    <r>
      <rPr>
        <u/>
        <sz val="10"/>
        <color rgb="FF222222"/>
        <rFont val="Arial"/>
      </rPr>
      <t>genesis</t>
    </r>
    <r>
      <rPr>
        <sz val="10"/>
        <color rgb="FF222222"/>
        <rFont val="Arial"/>
      </rPr>
      <t>)</t>
    </r>
  </si>
  <si>
    <r>
      <rPr>
        <b/>
        <sz val="10"/>
        <color rgb="FF222222"/>
        <rFont val="Arial"/>
      </rPr>
      <t>Insulin</t>
    </r>
    <r>
      <rPr>
        <sz val="10"/>
        <color rgb="FF222222"/>
        <rFont val="Arial"/>
      </rPr>
      <t xml:space="preserve"> is a peptide hormone that is incapable of passively diffusing through the bilayer due to its size and hydrophilicity; its receptors are located in the cell membrane.
Insulin has major effects on muscle and adipose tissue. It increases the rate of glucose transport across the cell membrane, decreases the rate of lipolysis, and increases the uptake of triglycerides and some amino acids from the blood. Essentially, insulin functions to ensure that, during times of high glucose availability, the body preferentially uses glucose for energy. Further, insulin signals for increased glucose storage, and decreased use of alternative energy sources during the postprandial state.
</t>
    </r>
    <r>
      <rPr>
        <b/>
        <sz val="10"/>
        <color rgb="FF222222"/>
        <rFont val="Arial"/>
      </rPr>
      <t>Glucagon</t>
    </r>
    <r>
      <rPr>
        <sz val="10"/>
        <color rgb="FF222222"/>
        <rFont val="Arial"/>
      </rPr>
      <t xml:space="preserve"> essentially results in the opposite metabolic processes as insulin.</t>
    </r>
  </si>
  <si>
    <r>
      <rPr>
        <sz val="10"/>
        <color rgb="FF222222"/>
        <rFont val="Arial"/>
      </rPr>
      <t>glycogen breakdown
(glycogeno</t>
    </r>
    <r>
      <rPr>
        <u/>
        <sz val="10"/>
        <color rgb="FF222222"/>
        <rFont val="Arial"/>
      </rPr>
      <t>lysis</t>
    </r>
    <r>
      <rPr>
        <sz val="10"/>
        <color rgb="FF222222"/>
        <rFont val="Arial"/>
      </rPr>
      <t>)</t>
    </r>
  </si>
  <si>
    <t>gluconeogenesis
(liver)</t>
  </si>
  <si>
    <t>lipolysis
(adipocytes)</t>
  </si>
  <si>
    <t>protein synthesis
(muscle tissue)</t>
  </si>
  <si>
    <t>General Chemistry</t>
  </si>
  <si>
    <t>Electrons</t>
  </si>
  <si>
    <t>distance of the electron
from the nucleus</t>
  </si>
  <si>
    <t>interaction with the surrounding environment</t>
  </si>
  <si>
    <r>
      <rPr>
        <sz val="10"/>
        <color rgb="FF222222"/>
        <rFont val="Arial"/>
      </rPr>
      <t xml:space="preserve">Electrons that are furthest from the nucleus have the strongest interactions with the surrounding environment and the weakest interactions with the nucleus. These electrons are called </t>
    </r>
    <r>
      <rPr>
        <b/>
        <sz val="10"/>
        <color rgb="FF222222"/>
        <rFont val="Arial"/>
      </rPr>
      <t>valence electrons</t>
    </r>
    <r>
      <rPr>
        <sz val="10"/>
        <color rgb="FF222222"/>
        <rFont val="Arial"/>
      </rPr>
      <t>; they are more likely to become involved in bonds with other atoms because they experience the least electrostatic pull form their own nucleus.</t>
    </r>
  </si>
  <si>
    <t>Atomic Structure</t>
  </si>
  <si>
    <r>
      <rPr>
        <sz val="10"/>
        <color rgb="FF222222"/>
        <rFont val="Arial"/>
      </rPr>
      <t xml:space="preserve">principle quantum number </t>
    </r>
    <r>
      <rPr>
        <b/>
        <i/>
        <sz val="10"/>
        <color rgb="FF222222"/>
        <rFont val="Arial"/>
      </rPr>
      <t>n</t>
    </r>
    <r>
      <rPr>
        <sz val="10"/>
        <color rgb="FF222222"/>
        <rFont val="Arial"/>
      </rPr>
      <t xml:space="preserve">
</t>
    </r>
    <r>
      <rPr>
        <i/>
        <sz val="9"/>
        <color rgb="FF222222"/>
        <rFont val="Arial"/>
      </rPr>
      <t>(energy level)</t>
    </r>
  </si>
  <si>
    <t>radius</t>
  </si>
  <si>
    <r>
      <rPr>
        <sz val="10"/>
        <color rgb="FF222222"/>
        <rFont val="Arial"/>
      </rPr>
      <t xml:space="preserve">The </t>
    </r>
    <r>
      <rPr>
        <b/>
        <sz val="10"/>
        <color rgb="FF222222"/>
        <rFont val="Arial"/>
      </rPr>
      <t xml:space="preserve">principal quantum number </t>
    </r>
    <r>
      <rPr>
        <b/>
        <i/>
        <sz val="10"/>
        <color rgb="FF222222"/>
        <rFont val="Arial"/>
      </rPr>
      <t>(n)</t>
    </r>
    <r>
      <rPr>
        <b/>
        <sz val="10"/>
        <color rgb="FF222222"/>
        <rFont val="Arial"/>
      </rPr>
      <t xml:space="preserve"> </t>
    </r>
    <r>
      <rPr>
        <sz val="10"/>
        <color rgb="FF222222"/>
        <rFont val="Arial"/>
      </rPr>
      <t xml:space="preserve">represents the shell of an atom. The larger the integer value of </t>
    </r>
    <r>
      <rPr>
        <i/>
        <sz val="10"/>
        <color rgb="FF222222"/>
        <rFont val="Arial"/>
      </rPr>
      <t>n</t>
    </r>
    <r>
      <rPr>
        <sz val="10"/>
        <color rgb="FF222222"/>
        <rFont val="Arial"/>
      </rPr>
      <t>, the higher the energy level and thus the higher the radius of the electron's orbit.</t>
    </r>
  </si>
  <si>
    <t>Bohr Model</t>
  </si>
  <si>
    <r>
      <rPr>
        <sz val="10"/>
        <color rgb="FF222222"/>
        <rFont val="Arial"/>
      </rPr>
      <t>principle quantum number</t>
    </r>
    <r>
      <rPr>
        <b/>
        <i/>
        <sz val="10"/>
        <color rgb="FF222222"/>
        <rFont val="Arial"/>
      </rPr>
      <t xml:space="preserve"> n</t>
    </r>
    <r>
      <rPr>
        <sz val="10"/>
        <color rgb="FF222222"/>
        <rFont val="Arial"/>
      </rPr>
      <t xml:space="preserve">
</t>
    </r>
    <r>
      <rPr>
        <i/>
        <sz val="9"/>
        <color rgb="FF222222"/>
        <rFont val="Arial"/>
      </rPr>
      <t>(energy level)</t>
    </r>
  </si>
  <si>
    <r>
      <rPr>
        <sz val="10"/>
        <color rgb="FF222222"/>
        <rFont val="Arial"/>
      </rPr>
      <t xml:space="preserve">Energy of the electon </t>
    </r>
    <r>
      <rPr>
        <b/>
        <i/>
        <sz val="10"/>
        <color rgb="FF222222"/>
        <rFont val="Arial"/>
      </rPr>
      <t>E</t>
    </r>
  </si>
  <si>
    <r>
      <rPr>
        <sz val="10"/>
        <color rgb="FF222222"/>
        <rFont val="Arial"/>
      </rPr>
      <t xml:space="preserve">demonstrated by Bohr's equation for the </t>
    </r>
    <r>
      <rPr>
        <b/>
        <sz val="10"/>
        <color rgb="FF222222"/>
        <rFont val="Arial"/>
      </rPr>
      <t>energy of the electron</t>
    </r>
    <r>
      <rPr>
        <sz val="10"/>
        <color rgb="FF222222"/>
        <rFont val="Arial"/>
      </rPr>
      <t xml:space="preserve">:
</t>
    </r>
    <r>
      <rPr>
        <b/>
        <i/>
        <sz val="10"/>
        <color rgb="FF0000FF"/>
        <rFont val="Arial"/>
      </rPr>
      <t>E = – R</t>
    </r>
    <r>
      <rPr>
        <i/>
        <sz val="7"/>
        <color rgb="FF0000FF"/>
        <rFont val="Arial"/>
      </rPr>
      <t>H</t>
    </r>
    <r>
      <rPr>
        <b/>
        <i/>
        <sz val="10"/>
        <color rgb="FF0000FF"/>
        <rFont val="Arial"/>
      </rPr>
      <t xml:space="preserve"> / n^2   </t>
    </r>
    <r>
      <rPr>
        <b/>
        <i/>
        <sz val="10"/>
        <color rgb="FF222222"/>
        <rFont val="Arial"/>
      </rPr>
      <t xml:space="preserve">  </t>
    </r>
    <r>
      <rPr>
        <i/>
        <sz val="9"/>
        <color rgb="FF222222"/>
        <rFont val="Arial"/>
      </rPr>
      <t xml:space="preserve">where </t>
    </r>
    <r>
      <rPr>
        <b/>
        <i/>
        <sz val="9"/>
        <color rgb="FF222222"/>
        <rFont val="Arial"/>
      </rPr>
      <t>R</t>
    </r>
    <r>
      <rPr>
        <i/>
        <sz val="6"/>
        <color rgb="FF222222"/>
        <rFont val="Arial"/>
      </rPr>
      <t>H</t>
    </r>
    <r>
      <rPr>
        <b/>
        <i/>
        <sz val="9"/>
        <color rgb="FF222222"/>
        <rFont val="Arial"/>
      </rPr>
      <t xml:space="preserve"> </t>
    </r>
    <r>
      <rPr>
        <i/>
        <sz val="9"/>
        <color rgb="FF222222"/>
        <rFont val="Arial"/>
      </rPr>
      <t>= Rydberg's constant = 2.18e–18</t>
    </r>
    <r>
      <rPr>
        <b/>
        <i/>
        <sz val="10"/>
        <color rgb="FF222222"/>
        <rFont val="Arial"/>
      </rPr>
      <t xml:space="preserve">
</t>
    </r>
    <r>
      <rPr>
        <sz val="10"/>
        <color rgb="FF222222"/>
        <rFont val="Arial"/>
      </rPr>
      <t xml:space="preserve">•  The energy of an electron </t>
    </r>
    <r>
      <rPr>
        <b/>
        <i/>
        <sz val="10"/>
        <color rgb="FF222222"/>
        <rFont val="Arial"/>
      </rPr>
      <t>E</t>
    </r>
    <r>
      <rPr>
        <sz val="10"/>
        <color rgb="FF222222"/>
        <rFont val="Arial"/>
      </rPr>
      <t xml:space="preserve"> increases (aka becomes less negative, approaching zero) the farther out from the nucleus that the electron is located (increasing </t>
    </r>
    <r>
      <rPr>
        <b/>
        <i/>
        <sz val="10"/>
        <color rgb="FF222222"/>
        <rFont val="Arial"/>
      </rPr>
      <t>n</t>
    </r>
    <r>
      <rPr>
        <sz val="10"/>
        <color rgb="FF222222"/>
        <rFont val="Arial"/>
      </rPr>
      <t xml:space="preserve">). This is an important point: while the magnitude of the fraction is getting smaller, mathematically, the actual value it represents is getting larger because of the negative sign in the equation (becoming less negative).
•  Another way to think of this is that a larger integer value for the principal quantum number </t>
    </r>
    <r>
      <rPr>
        <b/>
        <i/>
        <sz val="10"/>
        <color rgb="FF222222"/>
        <rFont val="Arial"/>
      </rPr>
      <t>n</t>
    </r>
    <r>
      <rPr>
        <sz val="10"/>
        <color rgb="FF222222"/>
        <rFont val="Arial"/>
      </rPr>
      <t xml:space="preserve"> indicates a larger radius, and thus higher energy, analogous to gravitational potential energy: where the higher or farther the object is above Earth, the higher its potential energy will be.</t>
    </r>
  </si>
  <si>
    <r>
      <rPr>
        <sz val="10"/>
        <color rgb="FF222222"/>
        <rFont val="Arial"/>
      </rPr>
      <t xml:space="preserve">principle quantum number </t>
    </r>
    <r>
      <rPr>
        <b/>
        <i/>
        <sz val="10"/>
        <color rgb="FF222222"/>
        <rFont val="Arial"/>
      </rPr>
      <t>n</t>
    </r>
    <r>
      <rPr>
        <i/>
        <sz val="10"/>
        <color rgb="FF222222"/>
        <rFont val="Arial"/>
      </rPr>
      <t xml:space="preserve">
</t>
    </r>
    <r>
      <rPr>
        <i/>
        <sz val="9"/>
        <color rgb="FF222222"/>
        <rFont val="Arial"/>
      </rPr>
      <t>(energy level)</t>
    </r>
  </si>
  <si>
    <r>
      <rPr>
        <sz val="10"/>
        <color rgb="FF222222"/>
        <rFont val="Arial"/>
      </rPr>
      <t>wavelength</t>
    </r>
    <r>
      <rPr>
        <b/>
        <sz val="10"/>
        <color rgb="FF222222"/>
        <rFont val="Arial"/>
      </rPr>
      <t xml:space="preserve"> λ
</t>
    </r>
    <r>
      <rPr>
        <sz val="10"/>
        <color rgb="FF222222"/>
        <rFont val="Arial"/>
      </rPr>
      <t>absorbed</t>
    </r>
  </si>
  <si>
    <r>
      <rPr>
        <sz val="10"/>
        <color rgb="FF222222"/>
        <rFont val="Arial"/>
      </rPr>
      <t xml:space="preserve">The </t>
    </r>
    <r>
      <rPr>
        <b/>
        <sz val="10"/>
        <color rgb="FF222222"/>
        <rFont val="Arial"/>
      </rPr>
      <t>principle quantum number</t>
    </r>
    <r>
      <rPr>
        <sz val="10"/>
        <color rgb="FF222222"/>
        <rFont val="Arial"/>
      </rPr>
      <t xml:space="preserve"> describes the energy level; recall that energy is inversely related to wavelength. For example,
•  the energy level </t>
    </r>
    <r>
      <rPr>
        <i/>
        <sz val="10"/>
        <color rgb="FF222222"/>
        <rFont val="Arial"/>
      </rPr>
      <t xml:space="preserve">n </t>
    </r>
    <r>
      <rPr>
        <sz val="10"/>
        <color rgb="FF222222"/>
        <rFont val="Arial"/>
      </rPr>
      <t xml:space="preserve">= 3 absorrbs </t>
    </r>
    <r>
      <rPr>
        <i/>
        <sz val="10"/>
        <color rgb="FF222222"/>
        <rFont val="Arial"/>
      </rPr>
      <t xml:space="preserve">656 nm
</t>
    </r>
    <r>
      <rPr>
        <sz val="10"/>
        <color rgb="FF222222"/>
        <rFont val="Arial"/>
      </rPr>
      <t xml:space="preserve">•  the energy level </t>
    </r>
    <r>
      <rPr>
        <i/>
        <sz val="10"/>
        <color rgb="FF222222"/>
        <rFont val="Arial"/>
      </rPr>
      <t>n = 4</t>
    </r>
    <r>
      <rPr>
        <sz val="10"/>
        <color rgb="FF222222"/>
        <rFont val="Arial"/>
      </rPr>
      <t xml:space="preserve"> absorbs </t>
    </r>
    <r>
      <rPr>
        <i/>
        <sz val="10"/>
        <color rgb="FF222222"/>
        <rFont val="Arial"/>
      </rPr>
      <t>486 nm</t>
    </r>
  </si>
  <si>
    <t>isotope number</t>
  </si>
  <si>
    <t>magnetic moment</t>
  </si>
  <si>
    <t>ODD isotope #  =  ↑ magnetic moment
EVEN isotope #  = none</t>
  </si>
  <si>
    <r>
      <rPr>
        <sz val="10"/>
        <color rgb="FF222222"/>
        <rFont val="Arial"/>
      </rPr>
      <t xml:space="preserve">Isotopes that have a </t>
    </r>
    <r>
      <rPr>
        <b/>
        <sz val="10"/>
        <color rgb="FF222222"/>
        <rFont val="Arial"/>
      </rPr>
      <t>magnetic</t>
    </r>
    <r>
      <rPr>
        <sz val="10"/>
        <color rgb="FF222222"/>
        <rFont val="Arial"/>
      </rPr>
      <t xml:space="preserve"> </t>
    </r>
    <r>
      <rPr>
        <b/>
        <sz val="10"/>
        <color rgb="FF222222"/>
        <rFont val="Arial"/>
      </rPr>
      <t>moment</t>
    </r>
    <r>
      <rPr>
        <sz val="10"/>
        <color rgb="FF222222"/>
        <rFont val="Arial"/>
      </rPr>
      <t xml:space="preserve"> </t>
    </r>
    <r>
      <rPr>
        <i/>
        <sz val="10"/>
        <color rgb="FF222222"/>
        <rFont val="Arial"/>
      </rPr>
      <t xml:space="preserve">(and can thus be imaged by an </t>
    </r>
    <r>
      <rPr>
        <b/>
        <i/>
        <sz val="10"/>
        <color rgb="FF222222"/>
        <rFont val="Arial"/>
      </rPr>
      <t>MRI</t>
    </r>
    <r>
      <rPr>
        <i/>
        <sz val="10"/>
        <color rgb="FF222222"/>
        <rFont val="Arial"/>
      </rPr>
      <t>)</t>
    </r>
    <r>
      <rPr>
        <sz val="10"/>
        <color rgb="FF222222"/>
        <rFont val="Arial"/>
      </rPr>
      <t xml:space="preserve"> are ones with an </t>
    </r>
    <r>
      <rPr>
        <b/>
        <sz val="10"/>
        <color rgb="FF222222"/>
        <rFont val="Arial"/>
      </rPr>
      <t>ODD</t>
    </r>
    <r>
      <rPr>
        <sz val="10"/>
        <color rgb="FF222222"/>
        <rFont val="Arial"/>
      </rPr>
      <t xml:space="preserve"> atomic mass number. This is because an odd atomic mass number indicates an odd number of neutrons + protons, resulting in the nucleus having a nonzero spin and magnetic moment, thus becoming affected when placed in a magnetic field.
</t>
    </r>
    <r>
      <rPr>
        <i/>
        <sz val="10"/>
        <color rgb="FF222222"/>
        <rFont val="Arial"/>
      </rPr>
      <t>(e.g. Carbon-13 and Fluorine-19 can be used in MRI because their atomic mass numbers are odd; Phosphorus-32 and Carbon-12 have mass numbers that are even, and they cannot be used in MRI because they will not be influenced by a magnetic field)</t>
    </r>
  </si>
  <si>
    <t>half-life
of an isotope</t>
  </si>
  <si>
    <r>
      <rPr>
        <sz val="10"/>
        <color rgb="FF222222"/>
        <rFont val="Arial"/>
      </rPr>
      <t xml:space="preserve">stablity of the isotope
</t>
    </r>
    <r>
      <rPr>
        <i/>
        <sz val="10"/>
        <color rgb="FF222222"/>
        <rFont val="Arial"/>
      </rPr>
      <t>(and therefore, its abundance in nature)</t>
    </r>
  </si>
  <si>
    <r>
      <rPr>
        <b/>
        <sz val="10"/>
        <color rgb="FF222222"/>
        <rFont val="Arial"/>
      </rPr>
      <t>Half-life</t>
    </r>
    <r>
      <rPr>
        <sz val="10"/>
        <color rgb="FF222222"/>
        <rFont val="Arial"/>
      </rPr>
      <t xml:space="preserve"> is a marker of stability, generally. Longer-lasting isotopes are more abundant in nature because they have not decayed as fast. In other words, an isotope with a longer half-life is more stable and is therefore more abundant in nature because the isotope has not completely decayed.</t>
    </r>
  </si>
  <si>
    <t>Emission</t>
  </si>
  <si>
    <r>
      <rPr>
        <sz val="10"/>
        <color rgb="FF222222"/>
        <rFont val="Arial"/>
      </rPr>
      <t xml:space="preserve">difference in energy
between the </t>
    </r>
    <r>
      <rPr>
        <i/>
        <sz val="10"/>
        <color rgb="FF222222"/>
        <rFont val="Arial"/>
      </rPr>
      <t>higher</t>
    </r>
    <r>
      <rPr>
        <sz val="10"/>
        <color rgb="FF222222"/>
        <rFont val="Arial"/>
      </rPr>
      <t xml:space="preserve">-energy state and the </t>
    </r>
    <r>
      <rPr>
        <i/>
        <sz val="10"/>
        <color rgb="FF222222"/>
        <rFont val="Arial"/>
      </rPr>
      <t>lower</t>
    </r>
    <r>
      <rPr>
        <sz val="10"/>
        <color rgb="FF222222"/>
        <rFont val="Arial"/>
      </rPr>
      <t>-energy state of the electron</t>
    </r>
  </si>
  <si>
    <t>energy of the emitted/absorbed photon</t>
  </si>
  <si>
    <r>
      <rPr>
        <sz val="10"/>
        <color rgb="FF222222"/>
        <rFont val="Arial"/>
      </rPr>
      <t xml:space="preserve">By combining the concepts of the </t>
    </r>
    <r>
      <rPr>
        <b/>
        <sz val="10"/>
        <color rgb="FF222222"/>
        <rFont val="Arial"/>
      </rPr>
      <t xml:space="preserve">Bohr Model </t>
    </r>
    <r>
      <rPr>
        <sz val="10"/>
        <color rgb="FF222222"/>
        <rFont val="Arial"/>
      </rPr>
      <t xml:space="preserve">and </t>
    </r>
    <r>
      <rPr>
        <b/>
        <sz val="10"/>
        <color rgb="FF222222"/>
        <rFont val="Arial"/>
      </rPr>
      <t xml:space="preserve">Planck's Equation </t>
    </r>
    <r>
      <rPr>
        <sz val="10"/>
        <color rgb="FF222222"/>
        <rFont val="Arial"/>
      </rPr>
      <t xml:space="preserve">for the energy of a quantum, the energy associated with a change in the principal quantum number from a </t>
    </r>
    <r>
      <rPr>
        <i/>
        <sz val="10"/>
        <color rgb="FF222222"/>
        <rFont val="Arial"/>
      </rPr>
      <t>higher,</t>
    </r>
    <r>
      <rPr>
        <sz val="10"/>
        <color rgb="FF222222"/>
        <rFont val="Arial"/>
      </rPr>
      <t xml:space="preserve"> </t>
    </r>
    <r>
      <rPr>
        <i/>
        <sz val="10"/>
        <color rgb="FF222222"/>
        <rFont val="Arial"/>
      </rPr>
      <t>initial</t>
    </r>
    <r>
      <rPr>
        <sz val="10"/>
        <color rgb="FF222222"/>
        <rFont val="Arial"/>
      </rPr>
      <t xml:space="preserve"> value to a </t>
    </r>
    <r>
      <rPr>
        <i/>
        <sz val="10"/>
        <color rgb="FF222222"/>
        <rFont val="Arial"/>
      </rPr>
      <t>lower,</t>
    </r>
    <r>
      <rPr>
        <sz val="10"/>
        <color rgb="FF222222"/>
        <rFont val="Arial"/>
      </rPr>
      <t xml:space="preserve"> </t>
    </r>
    <r>
      <rPr>
        <i/>
        <sz val="10"/>
        <color rgb="FF222222"/>
        <rFont val="Arial"/>
      </rPr>
      <t>final</t>
    </r>
    <r>
      <rPr>
        <sz val="10"/>
        <color rgb="FF222222"/>
        <rFont val="Arial"/>
      </rPr>
      <t xml:space="preserve"> value is equal to the energy of the </t>
    </r>
    <r>
      <rPr>
        <i/>
        <sz val="10"/>
        <color rgb="FF222222"/>
        <rFont val="Arial"/>
      </rPr>
      <t>emitted</t>
    </r>
    <r>
      <rPr>
        <sz val="10"/>
        <color rgb="FF222222"/>
        <rFont val="Arial"/>
      </rPr>
      <t xml:space="preserve"> photon. For example, a change in energy level from n=4 to n=1 will </t>
    </r>
    <r>
      <rPr>
        <b/>
        <sz val="10"/>
        <color rgb="FF222222"/>
        <rFont val="Arial"/>
      </rPr>
      <t>emit</t>
    </r>
    <r>
      <rPr>
        <sz val="10"/>
        <color rgb="FF222222"/>
        <rFont val="Arial"/>
      </rPr>
      <t xml:space="preserve"> a photon with a much higher energy than a change in energy level from n=2 to n=1. Conversely, a change in energy level from n=1 to n=4 requires the </t>
    </r>
    <r>
      <rPr>
        <b/>
        <sz val="10"/>
        <color rgb="FF222222"/>
        <rFont val="Arial"/>
      </rPr>
      <t>absorption</t>
    </r>
    <r>
      <rPr>
        <sz val="10"/>
        <color rgb="FF222222"/>
        <rFont val="Arial"/>
      </rPr>
      <t xml:space="preserve"> of a photon with a much higher energy than a change in energy level fron n=1 to n=2.</t>
    </r>
  </si>
  <si>
    <t>Ionic Bonds</t>
  </si>
  <si>
    <t>electrostatic force
between ions</t>
  </si>
  <si>
    <t>boiling point
or
melting point</t>
  </si>
  <si>
    <t>Because of the strength of the electrostatic force between the ionic bond constituents of a compound, ionic compounds have very high melting points and boiling points (in fact, much higher than those of covalent bonds). For example, the melting point of NaCl is 801ºC. Covalent compounds like carbon dioxide (CO2) tend to have lower melting and boiling points. Key concept: ionic bonds are stronger and harder to overcome than covalent bonds.</t>
  </si>
  <si>
    <t>Characteristics of a Covalent Bond</t>
  </si>
  <si>
    <r>
      <rPr>
        <sz val="10"/>
        <color rgb="FF222222"/>
        <rFont val="Arial"/>
      </rPr>
      <t xml:space="preserve">number of shared electron pairs in a covalent bond
</t>
    </r>
    <r>
      <rPr>
        <i/>
        <sz val="9"/>
        <color rgb="FF222222"/>
        <rFont val="Arial"/>
      </rPr>
      <t>(aka, bond order)</t>
    </r>
  </si>
  <si>
    <t>bond length</t>
  </si>
  <si>
    <r>
      <rPr>
        <b/>
        <sz val="10"/>
        <color rgb="FF222222"/>
        <rFont val="Arial"/>
      </rPr>
      <t>Bond length</t>
    </r>
    <r>
      <rPr>
        <sz val="10"/>
        <color rgb="FF222222"/>
        <rFont val="Arial"/>
      </rPr>
      <t xml:space="preserve"> is defined as the average distance between two nuclei of atoms in a bond. As the number of shared electron pairs increases, the two atoms are pulled closer together, resulting in a decrease in bond length. Thus for a given pair of atoms, a triple bond is shorter than a double bond, which is shorter than a single bond.</t>
    </r>
  </si>
  <si>
    <r>
      <rPr>
        <sz val="10"/>
        <color rgb="FF222222"/>
        <rFont val="Arial"/>
      </rPr>
      <t xml:space="preserve">number of shared electron pairs in a covalent bond
</t>
    </r>
    <r>
      <rPr>
        <i/>
        <sz val="9"/>
        <color rgb="FF222222"/>
        <rFont val="Arial"/>
      </rPr>
      <t>(aka, bond order)</t>
    </r>
  </si>
  <si>
    <r>
      <rPr>
        <b/>
        <sz val="10"/>
        <color rgb="FF222222"/>
        <rFont val="Arial"/>
      </rPr>
      <t xml:space="preserve">bond energy
</t>
    </r>
    <r>
      <rPr>
        <i/>
        <sz val="9"/>
        <color rgb="FF222222"/>
        <rFont val="Arial"/>
      </rPr>
      <t>(aka, bond strength)</t>
    </r>
  </si>
  <si>
    <r>
      <rPr>
        <b/>
        <sz val="10"/>
        <color rgb="FF222222"/>
        <rFont val="Arial"/>
      </rPr>
      <t>Bond energy</t>
    </r>
    <r>
      <rPr>
        <sz val="10"/>
        <color rgb="FF222222"/>
        <rFont val="Arial"/>
      </rPr>
      <t xml:space="preserve"> is defined as the energy required to </t>
    </r>
    <r>
      <rPr>
        <i/>
        <sz val="10"/>
        <color rgb="FF222222"/>
        <rFont val="Arial"/>
      </rPr>
      <t>break</t>
    </r>
    <r>
      <rPr>
        <sz val="10"/>
        <color rgb="FF222222"/>
        <rFont val="Arial"/>
      </rPr>
      <t xml:space="preserve"> a bond by separating its components into their isolated, gaseous atomic states. The greater the number of pairs of electrons shared between the atomic nuclei, the more energy is required to break the bonds holding them together. Thus, triple bonds have the greatest bond energy, and single bonds have the lowest bond energy. By convention, the greater the bond energy is, the stronger the bond.</t>
    </r>
  </si>
  <si>
    <t>bond energy</t>
  </si>
  <si>
    <t>(explained by combining the two relationships above;  e.g. triple bonds have the shortest bond legnth and greatest bond energy)</t>
  </si>
  <si>
    <t>electronegativity</t>
  </si>
  <si>
    <t xml:space="preserve">Bond length decreases with larger difference in electronegativity. In other words, the bond lengths decreases when moving to the right along the Periodic Table's rows because the more electronegative atoms have shorter atomic radii. For example, despite C2H2 and HCN both having triple bonds, the nitrogen in HCN is likely to hold the electrons closer (or in a shorter radius) than the carbons in C2H2 because N is more electronegative. </t>
  </si>
  <si>
    <t>Resonance</t>
  </si>
  <si>
    <t>number of nonzero formal charges present in a resonance structure</t>
  </si>
  <si>
    <t>stability
of the resonance structure</t>
  </si>
  <si>
    <t>The most stable resonance structures are those that minimize charge on the atoms in the molecule. As a guideline, a Lewis structure will small or no formal charges is preferred over a Lewis structure with large formal charges.</t>
  </si>
  <si>
    <r>
      <rPr>
        <sz val="10"/>
        <color rgb="FF222222"/>
        <rFont val="Arial"/>
      </rPr>
      <t xml:space="preserve">contribution of the character of the </t>
    </r>
    <r>
      <rPr>
        <b/>
        <sz val="10"/>
        <color rgb="FF222222"/>
        <rFont val="Arial"/>
      </rPr>
      <t>resonance hybrid</t>
    </r>
  </si>
  <si>
    <r>
      <rPr>
        <sz val="10"/>
        <color rgb="FF222222"/>
        <rFont val="Arial"/>
      </rPr>
      <t xml:space="preserve">The nature of the bonds within an actual compound is a hybrid of all of its resonance structures, and the actual structure of the compound is called the </t>
    </r>
    <r>
      <rPr>
        <b/>
        <sz val="10"/>
        <color rgb="FF222222"/>
        <rFont val="Arial"/>
      </rPr>
      <t>resonance hybrid</t>
    </r>
    <r>
      <rPr>
        <sz val="10"/>
        <color rgb="FF222222"/>
        <rFont val="Arial"/>
      </rPr>
      <t>. In general, the more stable the resonance structure, the more it contributes to the character of the resonance hybrid. Minor contributors usually contain formal charges, indicating decreased stability.</t>
    </r>
  </si>
  <si>
    <t>Intermolecular Forces</t>
  </si>
  <si>
    <t>intermolecular forces</t>
  </si>
  <si>
    <r>
      <rPr>
        <sz val="10"/>
        <color rgb="FF222222"/>
        <rFont val="Arial"/>
      </rPr>
      <t xml:space="preserve">A compound that exhibits </t>
    </r>
    <r>
      <rPr>
        <i/>
        <sz val="10"/>
        <color rgb="FF222222"/>
        <rFont val="Arial"/>
      </rPr>
      <t>more</t>
    </r>
    <r>
      <rPr>
        <sz val="10"/>
        <color rgb="FF222222"/>
        <rFont val="Arial"/>
      </rPr>
      <t xml:space="preserve"> </t>
    </r>
    <r>
      <rPr>
        <b/>
        <sz val="10"/>
        <color rgb="FF222222"/>
        <rFont val="Arial"/>
      </rPr>
      <t>intermolecular forces</t>
    </r>
    <r>
      <rPr>
        <sz val="10"/>
        <color rgb="FF222222"/>
        <rFont val="Arial"/>
      </rPr>
      <t xml:space="preserve"> will have a higher </t>
    </r>
    <r>
      <rPr>
        <b/>
        <sz val="10"/>
        <color rgb="FF222222"/>
        <rFont val="Arial"/>
      </rPr>
      <t xml:space="preserve">boiling point </t>
    </r>
    <r>
      <rPr>
        <sz val="10"/>
        <color rgb="FF222222"/>
        <rFont val="Arial"/>
      </rPr>
      <t xml:space="preserve">and </t>
    </r>
    <r>
      <rPr>
        <b/>
        <sz val="10"/>
        <color rgb="FF222222"/>
        <rFont val="Arial"/>
      </rPr>
      <t>melting point</t>
    </r>
    <r>
      <rPr>
        <sz val="10"/>
        <color rgb="FF222222"/>
        <rFont val="Arial"/>
      </rPr>
      <t>. Also, the stronger the intermolecular forces, such as more hydrogen bonding, the higher the boiling point.</t>
    </r>
  </si>
  <si>
    <t>surface tension</t>
  </si>
  <si>
    <t>proprotional</t>
  </si>
  <si>
    <r>
      <rPr>
        <b/>
        <sz val="10"/>
        <color rgb="FF222222"/>
        <rFont val="Arial"/>
      </rPr>
      <t>Surface tension</t>
    </r>
    <r>
      <rPr>
        <sz val="10"/>
        <color rgb="FF222222"/>
        <rFont val="Arial"/>
      </rPr>
      <t xml:space="preserve"> is defined as a measure of intermolecular forces (and </t>
    </r>
    <r>
      <rPr>
        <u/>
        <sz val="10"/>
        <color rgb="FF222222"/>
        <rFont val="Arial"/>
      </rPr>
      <t>only</t>
    </r>
    <r>
      <rPr>
        <sz val="10"/>
        <color rgb="FF222222"/>
        <rFont val="Arial"/>
      </rPr>
      <t xml:space="preserve"> intermolecular forces) acting between molecules on the surface of a liquid. </t>
    </r>
    <r>
      <rPr>
        <i/>
        <sz val="10"/>
        <color rgb="FF222222"/>
        <rFont val="Arial"/>
      </rPr>
      <t>(e.g. if molecule A can participate in hydrogen bonding while molecule B cannot, then molecule A will exhibit greater surface tension than molecule B)</t>
    </r>
  </si>
  <si>
    <t>fluid flow rate</t>
  </si>
  <si>
    <t>As flow rate increases, there is greater kinetic energy and therefore the intermolecular forces become weaker and more transient.</t>
  </si>
  <si>
    <t>Electrolytes</t>
  </si>
  <si>
    <r>
      <rPr>
        <sz val="10"/>
        <color rgb="FF222222"/>
        <rFont val="Arial"/>
      </rPr>
      <t xml:space="preserve">degree of dissocation of an ionic compound
</t>
    </r>
    <r>
      <rPr>
        <i/>
        <sz val="10"/>
        <color rgb="FF222222"/>
        <rFont val="Arial"/>
      </rPr>
      <t xml:space="preserve">(aka, </t>
    </r>
    <r>
      <rPr>
        <b/>
        <i/>
        <sz val="10"/>
        <color rgb="FF222222"/>
        <rFont val="Arial"/>
      </rPr>
      <t>solvation</t>
    </r>
    <r>
      <rPr>
        <i/>
        <sz val="10"/>
        <color rgb="FF222222"/>
        <rFont val="Arial"/>
      </rPr>
      <t>)</t>
    </r>
  </si>
  <si>
    <t>strength as an electrolyte</t>
  </si>
  <si>
    <r>
      <rPr>
        <b/>
        <sz val="10"/>
        <color rgb="FF222222"/>
        <rFont val="Arial"/>
      </rPr>
      <t xml:space="preserve">Electrolytes </t>
    </r>
    <r>
      <rPr>
        <sz val="10"/>
        <color rgb="FF222222"/>
        <rFont val="Arial"/>
      </rPr>
      <t xml:space="preserve">are solutes that enable solutions to carry currents. The electrical conducitivity of aqueous solutions is governed by the presence and concentration of </t>
    </r>
    <r>
      <rPr>
        <u/>
        <sz val="10"/>
        <color rgb="FF222222"/>
        <rFont val="Arial"/>
      </rPr>
      <t>ions</t>
    </r>
    <r>
      <rPr>
        <sz val="10"/>
        <color rgb="FF222222"/>
        <rFont val="Arial"/>
      </rPr>
      <t xml:space="preserve"> in solution; a solute is considered a strong electrolyte if it dissociates completely into its constituent ions. Examples of strong electrolytes include certain ionic compounds, such as </t>
    </r>
    <r>
      <rPr>
        <i/>
        <sz val="10"/>
        <color rgb="FF222222"/>
        <rFont val="Arial"/>
      </rPr>
      <t xml:space="preserve">NaCl </t>
    </r>
    <r>
      <rPr>
        <sz val="10"/>
        <color rgb="FF222222"/>
        <rFont val="Arial"/>
      </rPr>
      <t>and</t>
    </r>
    <r>
      <rPr>
        <i/>
        <sz val="10"/>
        <color rgb="FF222222"/>
        <rFont val="Arial"/>
      </rPr>
      <t xml:space="preserve"> KI</t>
    </r>
    <r>
      <rPr>
        <sz val="10"/>
        <color rgb="FF222222"/>
        <rFont val="Arial"/>
      </rPr>
      <t xml:space="preserve">, and molecular compounds with highly polar covalent bonds that dissociate into ions when dissolved, such as </t>
    </r>
    <r>
      <rPr>
        <i/>
        <sz val="10"/>
        <color rgb="FF222222"/>
        <rFont val="Arial"/>
      </rPr>
      <t>HCl</t>
    </r>
    <r>
      <rPr>
        <sz val="10"/>
        <color rgb="FF222222"/>
        <rFont val="Arial"/>
      </rPr>
      <t xml:space="preserve"> in water.</t>
    </r>
  </si>
  <si>
    <t>Chemical Kinetics</t>
  </si>
  <si>
    <t>substrate concentration</t>
  </si>
  <si>
    <t>enzyme turnover rate</t>
  </si>
  <si>
    <r>
      <rPr>
        <sz val="10"/>
        <color rgb="FF222222"/>
        <rFont val="Arial"/>
      </rPr>
      <t xml:space="preserve">proportional
</t>
    </r>
    <r>
      <rPr>
        <i/>
        <sz val="10"/>
        <color rgb="FF222222"/>
        <rFont val="Arial"/>
      </rPr>
      <t>(until a max rate is reached)</t>
    </r>
  </si>
  <si>
    <r>
      <rPr>
        <sz val="10"/>
        <color rgb="FF222222"/>
        <rFont val="Arial"/>
      </rPr>
      <t xml:space="preserve">High substrate conditions saturate the active sites of the enzyme, leading to </t>
    </r>
    <r>
      <rPr>
        <i/>
        <sz val="10"/>
        <color rgb="FF222222"/>
        <rFont val="Arial"/>
      </rPr>
      <t>maximal turnover</t>
    </r>
    <r>
      <rPr>
        <sz val="10"/>
        <color rgb="FF222222"/>
        <rFont val="Arial"/>
      </rPr>
      <t xml:space="preserve">. </t>
    </r>
  </si>
  <si>
    <t>Collision Theory
of Chemical Kinetics</t>
  </si>
  <si>
    <r>
      <rPr>
        <sz val="10"/>
        <color rgb="FF222222"/>
        <rFont val="Arial"/>
      </rPr>
      <t xml:space="preserve">number of </t>
    </r>
    <r>
      <rPr>
        <b/>
        <i/>
        <sz val="10"/>
        <color rgb="FF222222"/>
        <rFont val="Arial"/>
      </rPr>
      <t>effective</t>
    </r>
    <r>
      <rPr>
        <b/>
        <sz val="10"/>
        <color rgb="FF222222"/>
        <rFont val="Arial"/>
      </rPr>
      <t xml:space="preserve"> collisions </t>
    </r>
    <r>
      <rPr>
        <sz val="10"/>
        <color rgb="FF222222"/>
        <rFont val="Arial"/>
      </rPr>
      <t>per second between reacting molecules in a reaction</t>
    </r>
  </si>
  <si>
    <t>rate of reaction</t>
  </si>
  <si>
    <r>
      <rPr>
        <sz val="10"/>
        <color rgb="FF222222"/>
        <rFont val="Arial"/>
      </rPr>
      <t xml:space="preserve">Various theories have been proposed to explain the events that are taking place at the atomic levels through the process of a reaction. The </t>
    </r>
    <r>
      <rPr>
        <b/>
        <sz val="10"/>
        <color rgb="FF222222"/>
        <rFont val="Arial"/>
      </rPr>
      <t>Collision Theory of chemical kinetics</t>
    </r>
    <r>
      <rPr>
        <sz val="10"/>
        <color rgb="FF222222"/>
        <rFont val="Arial"/>
      </rPr>
      <t xml:space="preserve"> states that the rate of a reaction is proportional to the number of collisions per second between the reacting molecules. In other words, for a reaction to occur, molecules must collide with each other </t>
    </r>
    <r>
      <rPr>
        <i/>
        <sz val="10"/>
        <color rgb="FF222222"/>
        <rFont val="Arial"/>
      </rPr>
      <t>effectively</t>
    </r>
    <r>
      <rPr>
        <sz val="10"/>
        <color rgb="FF222222"/>
        <rFont val="Arial"/>
      </rPr>
      <t xml:space="preserve">... at the </t>
    </r>
    <r>
      <rPr>
        <u/>
        <sz val="10"/>
        <color rgb="FF222222"/>
        <rFont val="Arial"/>
      </rPr>
      <t>correction orientation</t>
    </r>
    <r>
      <rPr>
        <sz val="10"/>
        <color rgb="FF222222"/>
        <rFont val="Arial"/>
      </rPr>
      <t xml:space="preserve"> AND with </t>
    </r>
    <r>
      <rPr>
        <u/>
        <sz val="10"/>
        <color rgb="FF222222"/>
        <rFont val="Arial"/>
      </rPr>
      <t>sufficient energy</t>
    </r>
    <r>
      <rPr>
        <sz val="10"/>
        <color rgb="FF222222"/>
        <rFont val="Arial"/>
      </rPr>
      <t xml:space="preserve"> in order to break their existing bonds and form new ones.</t>
    </r>
  </si>
  <si>
    <r>
      <rPr>
        <sz val="10"/>
        <color rgb="FF222222"/>
        <rFont val="Arial"/>
      </rPr>
      <t xml:space="preserve">frequency factor </t>
    </r>
    <r>
      <rPr>
        <b/>
        <i/>
        <sz val="10"/>
        <color rgb="FF222222"/>
        <rFont val="Arial"/>
      </rPr>
      <t>A</t>
    </r>
  </si>
  <si>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</si>
  <si>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r>
      <rPr>
        <sz val="10"/>
        <color rgb="FF222222"/>
        <rFont val="Arial"/>
      </rPr>
      <t xml:space="preserve">based on the </t>
    </r>
    <r>
      <rPr>
        <b/>
        <sz val="10"/>
        <color rgb="FF222222"/>
        <rFont val="Arial"/>
      </rPr>
      <t>Arrhenius equation</t>
    </r>
    <r>
      <rPr>
        <sz val="10"/>
        <color rgb="FF222222"/>
        <rFont val="Arial"/>
      </rPr>
      <t xml:space="preserve">, which is a sophisticated mathemetical representation of </t>
    </r>
    <r>
      <rPr>
        <b/>
        <sz val="10"/>
        <color rgb="FF222222"/>
        <rFont val="Arial"/>
      </rPr>
      <t xml:space="preserve">Collision Theory:
</t>
    </r>
    <r>
      <rPr>
        <b/>
        <i/>
        <sz val="10"/>
        <color rgb="FF0000FF"/>
        <rFont val="Arial"/>
      </rPr>
      <t>k = Ae^(–E</t>
    </r>
    <r>
      <rPr>
        <b/>
        <i/>
        <sz val="6"/>
        <color rgb="FF0000FF"/>
        <rFont val="Arial"/>
      </rPr>
      <t xml:space="preserve">a </t>
    </r>
    <r>
      <rPr>
        <b/>
        <i/>
        <sz val="10"/>
        <color rgb="FF0000FF"/>
        <rFont val="Arial"/>
      </rPr>
      <t xml:space="preserve">/ RT)
</t>
    </r>
    <r>
      <rPr>
        <b/>
        <i/>
        <sz val="10"/>
        <color rgb="FF222222"/>
        <rFont val="Arial"/>
      </rPr>
      <t xml:space="preserve">
</t>
    </r>
    <r>
      <rPr>
        <sz val="10"/>
        <color rgb="FF222222"/>
        <rFont val="Arial"/>
      </rPr>
      <t xml:space="preserve">As the </t>
    </r>
    <r>
      <rPr>
        <b/>
        <sz val="10"/>
        <color rgb="FF222222"/>
        <rFont val="Arial"/>
      </rPr>
      <t xml:space="preserve">frequency factor </t>
    </r>
    <r>
      <rPr>
        <b/>
        <i/>
        <sz val="10"/>
        <color rgb="FF222222"/>
        <rFont val="Arial"/>
      </rPr>
      <t>A</t>
    </r>
    <r>
      <rPr>
        <i/>
        <sz val="10"/>
        <color rgb="FF222222"/>
        <rFont val="Arial"/>
      </rPr>
      <t xml:space="preserve">, </t>
    </r>
    <r>
      <rPr>
        <sz val="10"/>
        <color rgb="FF222222"/>
        <rFont val="Arial"/>
      </rPr>
      <t xml:space="preserve">a measure of how </t>
    </r>
    <r>
      <rPr>
        <i/>
        <sz val="10"/>
        <color rgb="FF222222"/>
        <rFont val="Arial"/>
      </rPr>
      <t xml:space="preserve">often </t>
    </r>
    <r>
      <rPr>
        <sz val="10"/>
        <color rgb="FF222222"/>
        <rFont val="Arial"/>
      </rPr>
      <t>molecules in a certain reaction collide, increases...  the rate constant of the reaction also increaces in a direct relationship.</t>
    </r>
  </si>
  <si>
    <r>
      <rPr>
        <sz val="10"/>
        <color rgb="FF222222"/>
        <rFont val="Arial"/>
      </rPr>
      <t xml:space="preserve">activation energy </t>
    </r>
    <r>
      <rPr>
        <b/>
        <i/>
        <sz val="10"/>
        <color rgb="FF222222"/>
        <rFont val="Arial"/>
      </rPr>
      <t>E</t>
    </r>
    <r>
      <rPr>
        <b/>
        <i/>
        <sz val="8"/>
        <color rgb="FF222222"/>
        <rFont val="Arial"/>
      </rPr>
      <t>a</t>
    </r>
  </si>
  <si>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</si>
  <si>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r>
      <rPr>
        <sz val="10"/>
        <color rgb="FF222222"/>
        <rFont val="Arial"/>
      </rPr>
      <t xml:space="preserve">based on the </t>
    </r>
    <r>
      <rPr>
        <b/>
        <sz val="10"/>
        <color rgb="FF222222"/>
        <rFont val="Arial"/>
      </rPr>
      <t>Arrhenius equation</t>
    </r>
    <r>
      <rPr>
        <sz val="10"/>
        <color rgb="FF222222"/>
        <rFont val="Arial"/>
      </rPr>
      <t xml:space="preserve">, which is a sophisticated mathemetical representation of </t>
    </r>
    <r>
      <rPr>
        <b/>
        <sz val="10"/>
        <color rgb="FF222222"/>
        <rFont val="Arial"/>
      </rPr>
      <t xml:space="preserve">Collision Theory:
</t>
    </r>
    <r>
      <rPr>
        <b/>
        <i/>
        <sz val="10"/>
        <color rgb="FF0000FF"/>
        <rFont val="Arial"/>
      </rPr>
      <t>k = Ae^(–E</t>
    </r>
    <r>
      <rPr>
        <b/>
        <i/>
        <sz val="6"/>
        <color rgb="FF0000FF"/>
        <rFont val="Arial"/>
      </rPr>
      <t xml:space="preserve">a </t>
    </r>
    <r>
      <rPr>
        <b/>
        <i/>
        <sz val="10"/>
        <color rgb="FF0000FF"/>
        <rFont val="Arial"/>
      </rPr>
      <t xml:space="preserve">/ RT)
</t>
    </r>
    <r>
      <rPr>
        <sz val="10"/>
        <color rgb="FF222222"/>
        <rFont val="Arial"/>
      </rPr>
      <t xml:space="preserve">As the magnitude of the exponent gets smaller, it actually moves from a more negative value toward zero (because of the negative sign of the exponent in the equation. Thus, mathematically, as </t>
    </r>
    <r>
      <rPr>
        <b/>
        <i/>
        <sz val="10"/>
        <color rgb="FF222222"/>
        <rFont val="Arial"/>
      </rPr>
      <t>Ea</t>
    </r>
    <r>
      <rPr>
        <sz val="10"/>
        <color rgb="FF222222"/>
        <rFont val="Arial"/>
      </rPr>
      <t xml:space="preserve"> decreases, the rate constant </t>
    </r>
    <r>
      <rPr>
        <b/>
        <i/>
        <sz val="10"/>
        <color rgb="FF222222"/>
        <rFont val="Arial"/>
      </rPr>
      <t>k</t>
    </r>
    <r>
      <rPr>
        <sz val="10"/>
        <color rgb="FF222222"/>
        <rFont val="Arial"/>
      </rPr>
      <t xml:space="preserve"> also increases. This should make sense conceptually because a low activation energy means that the reacting molecules do not need to collide with </t>
    </r>
    <r>
      <rPr>
        <i/>
        <sz val="10"/>
        <color rgb="FF222222"/>
        <rFont val="Arial"/>
      </rPr>
      <t xml:space="preserve">as much </t>
    </r>
    <r>
      <rPr>
        <sz val="10"/>
        <color rgb="FF222222"/>
        <rFont val="Arial"/>
      </rPr>
      <t>energy, and thus the number of effective collisions and reaction rate increases.</t>
    </r>
  </si>
  <si>
    <t>4 Factors that affect Reaction Rate</t>
  </si>
  <si>
    <r>
      <rPr>
        <i/>
        <sz val="10"/>
        <color rgb="FF222222"/>
        <rFont val="Arial"/>
      </rPr>
      <t>concentration</t>
    </r>
    <r>
      <rPr>
        <sz val="10"/>
        <color rgb="FF222222"/>
        <rFont val="Arial"/>
      </rPr>
      <t xml:space="preserve"> of reactants
or 
</t>
    </r>
    <r>
      <rPr>
        <i/>
        <sz val="10"/>
        <color rgb="FF222222"/>
        <rFont val="Arial"/>
      </rPr>
      <t>parital</t>
    </r>
    <r>
      <rPr>
        <sz val="10"/>
        <color rgb="FF222222"/>
        <rFont val="Arial"/>
      </rPr>
      <t xml:space="preserve"> </t>
    </r>
    <r>
      <rPr>
        <i/>
        <sz val="10"/>
        <color rgb="FF222222"/>
        <rFont val="Arial"/>
      </rPr>
      <t>pressure</t>
    </r>
    <r>
      <rPr>
        <sz val="10"/>
        <color rgb="FF222222"/>
        <rFont val="Arial"/>
      </rPr>
      <t xml:space="preserve"> of reactants
</t>
    </r>
    <r>
      <rPr>
        <i/>
        <sz val="9"/>
        <color rgb="FF222222"/>
        <rFont val="Arial"/>
      </rPr>
      <t>(aka, the number of molecules
in a reaction)</t>
    </r>
  </si>
  <si>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</si>
  <si>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t>Increasing the concentration of reactant will increase reaction rate (except for zero-order reactions) because there are more effective collisions per time. In other words, when there are more molecules, there are more opportunities for collision to occur. For reactions occuring in the gaseous state, the partial pressures of the gas reactants serve as a measure of concentration.</t>
  </si>
  <si>
    <r>
      <rPr>
        <sz val="10"/>
        <color rgb="FF222222"/>
        <rFont val="Arial"/>
      </rPr>
      <t xml:space="preserve">temperature </t>
    </r>
    <r>
      <rPr>
        <b/>
        <i/>
        <sz val="10"/>
        <color rgb="FF222222"/>
        <rFont val="Arial"/>
      </rPr>
      <t>T</t>
    </r>
  </si>
  <si>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</si>
  <si>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r>
      <rPr>
        <sz val="10"/>
        <color rgb="FF222222"/>
        <rFont val="Arial"/>
      </rPr>
      <t xml:space="preserve">proportional
</t>
    </r>
    <r>
      <rPr>
        <i/>
        <sz val="9"/>
        <color rgb="FF222222"/>
        <rFont val="Arial"/>
      </rPr>
      <t>(to an extent, until denaturation occurs)</t>
    </r>
  </si>
  <si>
    <r>
      <rPr>
        <sz val="10"/>
        <color rgb="FF222222"/>
        <rFont val="Arial"/>
      </rPr>
      <t xml:space="preserve">based on the </t>
    </r>
    <r>
      <rPr>
        <b/>
        <sz val="10"/>
        <color rgb="FF222222"/>
        <rFont val="Arial"/>
      </rPr>
      <t>Arrhenius equation</t>
    </r>
    <r>
      <rPr>
        <sz val="10"/>
        <color rgb="FF222222"/>
        <rFont val="Arial"/>
      </rPr>
      <t xml:space="preserve">, which is a sophisticated mathemetical representation of </t>
    </r>
    <r>
      <rPr>
        <b/>
        <sz val="10"/>
        <color rgb="FF222222"/>
        <rFont val="Arial"/>
      </rPr>
      <t xml:space="preserve">Collision Theory:
</t>
    </r>
    <r>
      <rPr>
        <b/>
        <i/>
        <sz val="10"/>
        <color rgb="FF0000FF"/>
        <rFont val="Arial"/>
      </rPr>
      <t>k = Ae^(–E</t>
    </r>
    <r>
      <rPr>
        <b/>
        <i/>
        <sz val="6"/>
        <color rgb="FF0000FF"/>
        <rFont val="Arial"/>
      </rPr>
      <t xml:space="preserve">a </t>
    </r>
    <r>
      <rPr>
        <b/>
        <i/>
        <sz val="10"/>
        <color rgb="FF0000FF"/>
        <rFont val="Arial"/>
      </rPr>
      <t xml:space="preserve">/ RT)
</t>
    </r>
    <r>
      <rPr>
        <sz val="10"/>
        <color rgb="FF222222"/>
        <rFont val="Arial"/>
      </rPr>
      <t xml:space="preserve">As the magnitude of the exponent gets smaller, it actually moves from a more negative value toward zero (because of the negative sign of the exponent in the equation. Thus, mathematically, as </t>
    </r>
    <r>
      <rPr>
        <b/>
        <i/>
        <sz val="10"/>
        <color rgb="FF222222"/>
        <rFont val="Arial"/>
      </rPr>
      <t>T</t>
    </r>
    <r>
      <rPr>
        <sz val="10"/>
        <color rgb="FF222222"/>
        <rFont val="Arial"/>
      </rPr>
      <t xml:space="preserve"> increases, the rate constant </t>
    </r>
    <r>
      <rPr>
        <b/>
        <i/>
        <sz val="10"/>
        <color rgb="FF222222"/>
        <rFont val="Arial"/>
      </rPr>
      <t>k</t>
    </r>
    <r>
      <rPr>
        <sz val="10"/>
        <color rgb="FF222222"/>
        <rFont val="Arial"/>
      </rPr>
      <t xml:space="preserve"> also increases. This should also make sense conceptually: increasing the temperature will increase reaction rate because the particles' kinetic energy is increased, allowing them to surpass the necessary activation energy.  HOWEVER, especially in biological systems, if the temperature is TOO high, a catalyst may denature–and consequently the reaction rate will fall dramatically.</t>
    </r>
  </si>
  <si>
    <t>effectiveness of the medium
in which a reaction occurs</t>
  </si>
  <si>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</si>
  <si>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r>
      <rPr>
        <sz val="10"/>
        <color rgb="FF222222"/>
        <rFont val="Arial"/>
      </rPr>
      <t xml:space="preserve">Changing the medium in which a reaction occurs can either increase or decrease the reaction rate, </t>
    </r>
    <r>
      <rPr>
        <i/>
        <sz val="10"/>
        <color rgb="FF222222"/>
        <rFont val="Arial"/>
      </rPr>
      <t xml:space="preserve">depending on how </t>
    </r>
    <r>
      <rPr>
        <sz val="10"/>
        <color rgb="FF222222"/>
        <rFont val="Arial"/>
      </rPr>
      <t>the reactants interact with the medium. The more effective the medium in which a reaction occurs, the greater the rate of reaction in that medium. Generally, polar solvents, such as water, increase the rate of a reaction because their molecular dipole tends to polarize the bonds of polar reactants, thereby lengthening and weaking the, permitting the reaction to occur faster.</t>
    </r>
  </si>
  <si>
    <t>presence of catalysts</t>
  </si>
  <si>
    <r>
      <rPr>
        <sz val="10"/>
        <color rgb="FF222222"/>
        <rFont val="Arial"/>
      </rPr>
      <t xml:space="preserve">rate constant </t>
    </r>
    <r>
      <rPr>
        <b/>
        <i/>
        <sz val="10"/>
        <color rgb="FF222222"/>
        <rFont val="Arial"/>
      </rPr>
      <t xml:space="preserve">k
</t>
    </r>
    <r>
      <rPr>
        <sz val="10"/>
        <color rgb="FF222222"/>
        <rFont val="Arial"/>
      </rPr>
      <t xml:space="preserve">of a reaction
</t>
    </r>
    <r>
      <rPr>
        <i/>
        <sz val="9"/>
        <color rgb="FF222222"/>
        <rFont val="Arial"/>
      </rPr>
      <t>(aka, the rate of reaction)</t>
    </r>
  </si>
  <si>
    <t>Adding a catalyst increases reaction rate because it lowers the activation energy of a reaction.</t>
  </si>
  <si>
    <t>Gas–Liquid Equilibrium</t>
  </si>
  <si>
    <t>pressure</t>
  </si>
  <si>
    <t>condensation</t>
  </si>
  <si>
    <r>
      <rPr>
        <sz val="10"/>
        <color rgb="FF222222"/>
        <rFont val="Arial"/>
      </rPr>
      <t xml:space="preserve">In a covered or closed container, liquid molecules that evaporate into the gas phase are trapped above the solution. These liquid molecules thus exert a countering pressure, which forces </t>
    </r>
    <r>
      <rPr>
        <i/>
        <sz val="10"/>
        <color rgb="FF222222"/>
        <rFont val="Arial"/>
      </rPr>
      <t>some</t>
    </r>
    <r>
      <rPr>
        <sz val="10"/>
        <color rgb="FF222222"/>
        <rFont val="Arial"/>
      </rPr>
      <t xml:space="preserve"> of the gas particles </t>
    </r>
    <r>
      <rPr>
        <i/>
        <sz val="10"/>
        <color rgb="FF222222"/>
        <rFont val="Arial"/>
      </rPr>
      <t xml:space="preserve">back into </t>
    </r>
    <r>
      <rPr>
        <sz val="10"/>
        <color rgb="FF222222"/>
        <rFont val="Arial"/>
      </rPr>
      <t xml:space="preserve">the liquid phase; this process is caleld </t>
    </r>
    <r>
      <rPr>
        <b/>
        <sz val="10"/>
        <color rgb="FF222222"/>
        <rFont val="Arial"/>
      </rPr>
      <t>condensation.</t>
    </r>
    <r>
      <rPr>
        <sz val="10"/>
        <color rgb="FF222222"/>
        <rFont val="Arial"/>
      </rPr>
      <t xml:space="preserve"> Condensation is faciliated by lower temperature or higher pressure.</t>
    </r>
  </si>
  <si>
    <t>temperature
of a gas</t>
  </si>
  <si>
    <t>temperature
of a liquid</t>
  </si>
  <si>
    <t>vapor pressure
of the evaporated particles</t>
  </si>
  <si>
    <r>
      <rPr>
        <sz val="10"/>
        <color rgb="FF222222"/>
        <rFont val="Arial"/>
      </rPr>
      <t xml:space="preserve">The pressure that a gas exerts over a liquid at equilibrium is the </t>
    </r>
    <r>
      <rPr>
        <b/>
        <sz val="10"/>
        <color rgb="FF222222"/>
        <rFont val="Arial"/>
      </rPr>
      <t>vapor</t>
    </r>
    <r>
      <rPr>
        <sz val="10"/>
        <color rgb="FF222222"/>
        <rFont val="Arial"/>
      </rPr>
      <t xml:space="preserve"> </t>
    </r>
    <r>
      <rPr>
        <b/>
        <sz val="10"/>
        <color rgb="FF222222"/>
        <rFont val="Arial"/>
      </rPr>
      <t>pressure</t>
    </r>
    <r>
      <rPr>
        <sz val="10"/>
        <color rgb="FF222222"/>
        <rFont val="Arial"/>
      </rPr>
      <t xml:space="preserve"> of the liquid. Vapor pressure increases as temperature increases because more molecules have sufficient kinetic energy to escape into the gas phase. The temperature at which the vapor pressure of the liquid equals the ambient pressure is called the </t>
    </r>
    <r>
      <rPr>
        <b/>
        <sz val="10"/>
        <color rgb="FF222222"/>
        <rFont val="Arial"/>
      </rPr>
      <t xml:space="preserve">boiling point, </t>
    </r>
    <r>
      <rPr>
        <sz val="10"/>
        <color rgb="FF222222"/>
        <rFont val="Arial"/>
      </rPr>
      <t>and this is explains why liquid boils at high temperatures or at low pressures.</t>
    </r>
  </si>
  <si>
    <t>Liquid–Solid Equilibrium</t>
  </si>
  <si>
    <t>temperature
of a solid</t>
  </si>
  <si>
    <t>energy of microstates</t>
  </si>
  <si>
    <r>
      <rPr>
        <sz val="10"/>
        <color rgb="FF222222"/>
        <rFont val="Arial"/>
      </rPr>
      <t xml:space="preserve">The availability of energy </t>
    </r>
    <r>
      <rPr>
        <b/>
        <sz val="10"/>
        <color rgb="FF222222"/>
        <rFont val="Arial"/>
      </rPr>
      <t>microstates</t>
    </r>
    <r>
      <rPr>
        <sz val="10"/>
        <color rgb="FF222222"/>
        <rFont val="Arial"/>
      </rPr>
      <t xml:space="preserve"> increases as the temperature of a solid increases. In basic terms, this means that the molecules have greater freedom of movement, and energy disperses. If the atoms or molecules in the solid phase absorb enough energy, the three-dimensional structure of the solid will break down, and the atoms will escape into the liquid phase; this transition is called </t>
    </r>
    <r>
      <rPr>
        <b/>
        <sz val="10"/>
        <color rgb="FF222222"/>
        <rFont val="Arial"/>
      </rPr>
      <t xml:space="preserve">fusion </t>
    </r>
    <r>
      <rPr>
        <sz val="10"/>
        <color rgb="FF222222"/>
        <rFont val="Arial"/>
      </rPr>
      <t xml:space="preserve">or </t>
    </r>
    <r>
      <rPr>
        <b/>
        <sz val="10"/>
        <color rgb="FF222222"/>
        <rFont val="Arial"/>
      </rPr>
      <t>melting</t>
    </r>
    <r>
      <rPr>
        <sz val="10"/>
        <color rgb="FF222222"/>
        <rFont val="Arial"/>
      </rPr>
      <t>.</t>
    </r>
  </si>
  <si>
    <t>Standard Heat of Combustion</t>
  </si>
  <si>
    <t>size of alkane reactant
in a combustion reaction</t>
  </si>
  <si>
    <t>number of combustion products</t>
  </si>
  <si>
    <r>
      <rPr>
        <b/>
        <sz val="10"/>
        <color rgb="FF222222"/>
        <rFont val="Arial"/>
      </rPr>
      <t>Combustion</t>
    </r>
    <r>
      <rPr>
        <sz val="10"/>
        <color rgb="FF222222"/>
        <rFont val="Arial"/>
      </rPr>
      <t xml:space="preserve"> often involves the reaction of a hydrocarbon with oxygen to produce carbon dioxide and water. Longer hydrocarbon chains yield greater amounts of combustion products and release more heat in the process–that is, the reaction is more exothermic. In other words, the larger the alkane reactant, the more numerous the combustion products. For example, the combustion of </t>
    </r>
    <r>
      <rPr>
        <i/>
        <sz val="10"/>
        <color rgb="FF222222"/>
        <rFont val="Arial"/>
      </rPr>
      <t>n-</t>
    </r>
    <r>
      <rPr>
        <sz val="10"/>
        <color rgb="FF222222"/>
        <rFont val="Arial"/>
      </rPr>
      <t xml:space="preserve">pentane would have a greater exothermic standard of combustion than ethane, propane, or </t>
    </r>
    <r>
      <rPr>
        <i/>
        <sz val="10"/>
        <color rgb="FF222222"/>
        <rFont val="Arial"/>
      </rPr>
      <t>n</t>
    </r>
    <r>
      <rPr>
        <sz val="10"/>
        <color rgb="FF222222"/>
        <rFont val="Arial"/>
      </rPr>
      <t>-butane.</t>
    </r>
  </si>
  <si>
    <t>Entropy</t>
  </si>
  <si>
    <t>energy distributed
into a system at a given temperature</t>
  </si>
  <si>
    <r>
      <rPr>
        <sz val="10"/>
        <color rgb="FF222222"/>
        <rFont val="Arial"/>
      </rPr>
      <t xml:space="preserve">entropy </t>
    </r>
    <r>
      <rPr>
        <b/>
        <sz val="10"/>
        <color rgb="FF222222"/>
        <rFont val="Arial"/>
      </rPr>
      <t>ΔS</t>
    </r>
    <r>
      <rPr>
        <sz val="10"/>
        <color rgb="FF222222"/>
        <rFont val="Arial"/>
      </rPr>
      <t xml:space="preserve">
of the system</t>
    </r>
  </si>
  <si>
    <r>
      <rPr>
        <b/>
        <sz val="10"/>
        <color rgb="FF222222"/>
        <rFont val="Arial"/>
      </rPr>
      <t>Entropy</t>
    </r>
    <r>
      <rPr>
        <sz val="10"/>
        <color rgb="FF222222"/>
        <rFont val="Arial"/>
      </rPr>
      <t xml:space="preserve"> is a measure of the degree to which energy has een spread out throughout a system or between its surroundings. When energy is distributed INTO a system at a given temperature, its entropy increases. When energy is distributed OUT of a system at a given temperature, its entropy decreases.</t>
    </r>
  </si>
  <si>
    <r>
      <rPr>
        <i/>
        <sz val="10"/>
        <color rgb="FF999999"/>
        <rFont val="Arial"/>
      </rPr>
      <t xml:space="preserve">Free Energy </t>
    </r>
    <r>
      <rPr>
        <b/>
        <i/>
        <sz val="10"/>
        <color rgb="FF999999"/>
        <rFont val="Arial"/>
      </rPr>
      <t>ΔG</t>
    </r>
    <r>
      <rPr>
        <i/>
        <sz val="10"/>
        <color rgb="FF999999"/>
        <rFont val="Arial"/>
      </rPr>
      <t xml:space="preserve">, </t>
    </r>
    <r>
      <rPr>
        <b/>
        <i/>
        <sz val="10"/>
        <color rgb="FF999999"/>
        <rFont val="Arial"/>
      </rPr>
      <t>K</t>
    </r>
    <r>
      <rPr>
        <i/>
        <sz val="7"/>
        <color rgb="FF999999"/>
        <rFont val="Arial"/>
      </rPr>
      <t>eq</t>
    </r>
    <r>
      <rPr>
        <i/>
        <sz val="10"/>
        <color rgb="FF999999"/>
        <rFont val="Arial"/>
      </rPr>
      <t xml:space="preserve">, and </t>
    </r>
    <r>
      <rPr>
        <b/>
        <i/>
        <sz val="10"/>
        <color rgb="FF999999"/>
        <rFont val="Arial"/>
      </rPr>
      <t>Q</t>
    </r>
  </si>
  <si>
    <r>
      <rPr>
        <i/>
        <sz val="14"/>
        <color rgb="FF222222"/>
        <rFont val="Arial"/>
      </rPr>
      <t>K</t>
    </r>
    <r>
      <rPr>
        <sz val="9"/>
        <color rgb="FF222222"/>
        <rFont val="Arial"/>
      </rPr>
      <t>eq</t>
    </r>
  </si>
  <si>
    <t>spontaneity
of a (forward) reaction</t>
  </si>
  <si>
    <r>
      <rPr>
        <sz val="10"/>
        <color rgb="FF222222"/>
        <rFont val="Arial"/>
      </rPr>
      <t xml:space="preserve">Based on the equation for </t>
    </r>
    <r>
      <rPr>
        <b/>
        <sz val="10"/>
        <color rgb="FF222222"/>
        <rFont val="Arial"/>
      </rPr>
      <t>Standard Gibbs free energy from the equilibruim constant</t>
    </r>
    <r>
      <rPr>
        <sz val="10"/>
        <color rgb="FF222222"/>
        <rFont val="Arial"/>
      </rPr>
      <t xml:space="preserve">:
</t>
    </r>
    <r>
      <rPr>
        <b/>
        <sz val="10"/>
        <color rgb="FF222222"/>
        <rFont val="Arial"/>
      </rPr>
      <t xml:space="preserve">
</t>
    </r>
    <r>
      <rPr>
        <b/>
        <sz val="10"/>
        <color rgb="FF0000FF"/>
        <rFont val="Arial"/>
      </rPr>
      <t xml:space="preserve">ΔGº = –RT ln Keq
</t>
    </r>
    <r>
      <rPr>
        <sz val="10"/>
        <color rgb="FF222222"/>
        <rFont val="Arial"/>
      </rPr>
      <t xml:space="preserve">
Mathematically, the greater the value of</t>
    </r>
    <r>
      <rPr>
        <b/>
        <sz val="10"/>
        <color rgb="FF222222"/>
        <rFont val="Arial"/>
      </rPr>
      <t xml:space="preserve"> Keq,</t>
    </r>
    <r>
      <rPr>
        <sz val="10"/>
        <color rgb="FF222222"/>
        <rFont val="Arial"/>
      </rPr>
      <t xml:space="preserve"> the more positive the value of its natural logarithm. The more positive the natural logarithm, the more negative the standard free energy change. The more negative the standard free energy change, the more spontaneous the reaction. In other words, </t>
    </r>
    <r>
      <rPr>
        <b/>
        <sz val="10"/>
        <color rgb="FF222222"/>
        <rFont val="Arial"/>
      </rPr>
      <t>↑ Keq = ↑ ln Keq = ↓ ΔGº = ↑</t>
    </r>
    <r>
      <rPr>
        <sz val="10"/>
        <color rgb="FF222222"/>
        <rFont val="Arial"/>
      </rPr>
      <t xml:space="preserve"> </t>
    </r>
    <r>
      <rPr>
        <b/>
        <sz val="10"/>
        <color rgb="FF222222"/>
        <rFont val="Arial"/>
      </rPr>
      <t>spontaneity of a reaction.</t>
    </r>
  </si>
  <si>
    <t>Atmospheric Pressure</t>
  </si>
  <si>
    <t>height above earth</t>
  </si>
  <si>
    <t>mercurcy height
in a barometer column</t>
  </si>
  <si>
    <r>
      <rPr>
        <sz val="10"/>
        <color rgb="FF222222"/>
        <rFont val="Arial"/>
      </rPr>
      <t xml:space="preserve">A reading on a barometer can be obtained by measuring the height of the mercurcy column (in mm), which will be directly proportional to the incident (usually atmospheric) pressure being applied to the mercury. </t>
    </r>
    <r>
      <rPr>
        <b/>
        <sz val="10"/>
        <color rgb="FF222222"/>
        <rFont val="Arial"/>
      </rPr>
      <t>At the top of a mountain, atmospheric pressure is lower</t>
    </r>
    <r>
      <rPr>
        <sz val="10"/>
        <color rgb="FF222222"/>
        <rFont val="Arial"/>
      </rPr>
      <t xml:space="preserve">, causing the column to fall because mercury flows out of the column under its own weight. </t>
    </r>
    <r>
      <rPr>
        <b/>
        <sz val="10"/>
        <color rgb="FF222222"/>
        <rFont val="Arial"/>
      </rPr>
      <t xml:space="preserve">Under water, hydrostatic pressure is exerted on the barometer </t>
    </r>
    <r>
      <rPr>
        <b/>
        <i/>
        <sz val="10"/>
        <color rgb="FF222222"/>
        <rFont val="Arial"/>
      </rPr>
      <t xml:space="preserve">in addition </t>
    </r>
    <r>
      <rPr>
        <b/>
        <sz val="10"/>
        <color rgb="FF222222"/>
        <rFont val="Arial"/>
      </rPr>
      <t>to atmospheric pressure</t>
    </r>
    <r>
      <rPr>
        <sz val="10"/>
        <color rgb="FF222222"/>
        <rFont val="Arial"/>
      </rPr>
      <t>, causing the column to rise because more mercury is forced into the column.</t>
    </r>
  </si>
  <si>
    <t>Weak</t>
  </si>
  <si>
    <t>depth underwater</t>
  </si>
  <si>
    <t>Ideal Gas Law</t>
  </si>
  <si>
    <r>
      <rPr>
        <sz val="10"/>
        <color rgb="FF222222"/>
        <rFont val="Arial"/>
      </rPr>
      <t xml:space="preserve">number of moles </t>
    </r>
    <r>
      <rPr>
        <b/>
        <i/>
        <sz val="10"/>
        <color rgb="FF222222"/>
        <rFont val="Arial"/>
      </rPr>
      <t xml:space="preserve">n
</t>
    </r>
    <r>
      <rPr>
        <sz val="10"/>
        <color rgb="FF222222"/>
        <rFont val="Arial"/>
      </rPr>
      <t>of a gas</t>
    </r>
  </si>
  <si>
    <r>
      <rPr>
        <sz val="10"/>
        <color rgb="FF222222"/>
        <rFont val="Arial"/>
      </rPr>
      <t xml:space="preserve">Volume </t>
    </r>
    <r>
      <rPr>
        <b/>
        <i/>
        <sz val="10"/>
        <color rgb="FF222222"/>
        <rFont val="Arial"/>
      </rPr>
      <t xml:space="preserve">V
</t>
    </r>
    <r>
      <rPr>
        <sz val="10"/>
        <color rgb="FF222222"/>
        <rFont val="Arial"/>
      </rPr>
      <t>that the gas occupies</t>
    </r>
  </si>
  <si>
    <r>
      <rPr>
        <sz val="10"/>
        <color rgb="FF222222"/>
        <rFont val="Arial"/>
      </rPr>
      <t xml:space="preserve">shown by </t>
    </r>
    <r>
      <rPr>
        <b/>
        <sz val="10"/>
        <color rgb="FF222222"/>
        <rFont val="Arial"/>
      </rPr>
      <t>Avogadro's Principle</t>
    </r>
    <r>
      <rPr>
        <sz val="10"/>
        <color rgb="FF222222"/>
        <rFont val="Arial"/>
      </rPr>
      <t xml:space="preserve"> and the</t>
    </r>
    <r>
      <rPr>
        <b/>
        <sz val="10"/>
        <color rgb="FF222222"/>
        <rFont val="Arial"/>
      </rPr>
      <t xml:space="preserve"> Ideal Gas Law</t>
    </r>
    <r>
      <rPr>
        <sz val="10"/>
        <color rgb="FF222222"/>
        <rFont val="Arial"/>
      </rPr>
      <t xml:space="preserve">:
</t>
    </r>
    <r>
      <rPr>
        <b/>
        <sz val="10"/>
        <color rgb="FF1155CC"/>
        <rFont val="Arial"/>
      </rPr>
      <t>(n</t>
    </r>
    <r>
      <rPr>
        <b/>
        <sz val="6"/>
        <color rgb="FF1155CC"/>
        <rFont val="Arial"/>
      </rPr>
      <t>1</t>
    </r>
    <r>
      <rPr>
        <b/>
        <sz val="10"/>
        <color rgb="FF1155CC"/>
        <rFont val="Arial"/>
      </rPr>
      <t>) / (V</t>
    </r>
    <r>
      <rPr>
        <b/>
        <sz val="6"/>
        <color rgb="FF1155CC"/>
        <rFont val="Arial"/>
      </rPr>
      <t>1</t>
    </r>
    <r>
      <rPr>
        <b/>
        <sz val="10"/>
        <color rgb="FF1155CC"/>
        <rFont val="Arial"/>
      </rPr>
      <t>) = constant = (n</t>
    </r>
    <r>
      <rPr>
        <b/>
        <sz val="6"/>
        <color rgb="FF1155CC"/>
        <rFont val="Arial"/>
      </rPr>
      <t>2</t>
    </r>
    <r>
      <rPr>
        <b/>
        <sz val="10"/>
        <color rgb="FF1155CC"/>
        <rFont val="Arial"/>
      </rPr>
      <t>) / (V</t>
    </r>
    <r>
      <rPr>
        <b/>
        <sz val="6"/>
        <color rgb="FF1155CC"/>
        <rFont val="Arial"/>
      </rPr>
      <t>2</t>
    </r>
    <r>
      <rPr>
        <b/>
        <sz val="10"/>
        <color rgb="FF1155CC"/>
        <rFont val="Arial"/>
      </rPr>
      <t>)</t>
    </r>
  </si>
  <si>
    <r>
      <rPr>
        <sz val="10"/>
        <color rgb="FF222222"/>
        <rFont val="Arial"/>
      </rPr>
      <t xml:space="preserve">Volume </t>
    </r>
    <r>
      <rPr>
        <b/>
        <i/>
        <sz val="10"/>
        <color rgb="FF222222"/>
        <rFont val="Arial"/>
      </rPr>
      <t xml:space="preserve">V
</t>
    </r>
    <r>
      <rPr>
        <sz val="10"/>
        <color rgb="FF222222"/>
        <rFont val="Arial"/>
      </rPr>
      <t>that a gas occupies</t>
    </r>
  </si>
  <si>
    <r>
      <rPr>
        <sz val="10"/>
        <color rgb="FF222222"/>
        <rFont val="Arial"/>
      </rPr>
      <t xml:space="preserve">Pressure </t>
    </r>
    <r>
      <rPr>
        <b/>
        <i/>
        <sz val="10"/>
        <color rgb="FF222222"/>
        <rFont val="Arial"/>
      </rPr>
      <t xml:space="preserve">P
</t>
    </r>
    <r>
      <rPr>
        <sz val="10"/>
        <color rgb="FF222222"/>
        <rFont val="Arial"/>
      </rPr>
      <t>of the gas</t>
    </r>
  </si>
  <si>
    <r>
      <rPr>
        <sz val="10"/>
        <color rgb="FF222222"/>
        <rFont val="Arial"/>
      </rPr>
      <t xml:space="preserve">shown by </t>
    </r>
    <r>
      <rPr>
        <b/>
        <sz val="10"/>
        <color rgb="FF222222"/>
        <rFont val="Arial"/>
      </rPr>
      <t xml:space="preserve">Boyle's Law </t>
    </r>
    <r>
      <rPr>
        <sz val="10"/>
        <color rgb="FF222222"/>
        <rFont val="Arial"/>
      </rPr>
      <t xml:space="preserve">and the </t>
    </r>
    <r>
      <rPr>
        <b/>
        <sz val="10"/>
        <color rgb="FF222222"/>
        <rFont val="Arial"/>
      </rPr>
      <t>Ideal Gas Law:</t>
    </r>
    <r>
      <rPr>
        <sz val="10"/>
        <color rgb="FF222222"/>
        <rFont val="Arial"/>
      </rPr>
      <t xml:space="preserve">
</t>
    </r>
    <r>
      <rPr>
        <b/>
        <sz val="10"/>
        <color rgb="FF1155CC"/>
        <rFont val="Arial"/>
      </rPr>
      <t>(P</t>
    </r>
    <r>
      <rPr>
        <b/>
        <sz val="6"/>
        <color rgb="FF1155CC"/>
        <rFont val="Arial"/>
      </rPr>
      <t>1</t>
    </r>
    <r>
      <rPr>
        <b/>
        <sz val="10"/>
        <color rgb="FF1155CC"/>
        <rFont val="Arial"/>
      </rPr>
      <t>)(V</t>
    </r>
    <r>
      <rPr>
        <b/>
        <sz val="6"/>
        <color rgb="FF1155CC"/>
        <rFont val="Arial"/>
      </rPr>
      <t>1</t>
    </r>
    <r>
      <rPr>
        <b/>
        <sz val="10"/>
        <color rgb="FF1155CC"/>
        <rFont val="Arial"/>
      </rPr>
      <t>) = constant = (P</t>
    </r>
    <r>
      <rPr>
        <b/>
        <sz val="6"/>
        <color rgb="FF1155CC"/>
        <rFont val="Arial"/>
      </rPr>
      <t>2</t>
    </r>
    <r>
      <rPr>
        <b/>
        <sz val="10"/>
        <color rgb="FF1155CC"/>
        <rFont val="Arial"/>
      </rPr>
      <t>)(V</t>
    </r>
    <r>
      <rPr>
        <b/>
        <sz val="6"/>
        <color rgb="FF1155CC"/>
        <rFont val="Arial"/>
      </rPr>
      <t>2</t>
    </r>
    <r>
      <rPr>
        <b/>
        <sz val="10"/>
        <color rgb="FF1155CC"/>
        <rFont val="Arial"/>
      </rPr>
      <t>)</t>
    </r>
  </si>
  <si>
    <r>
      <rPr>
        <sz val="10"/>
        <color rgb="FF222222"/>
        <rFont val="Arial"/>
      </rPr>
      <t xml:space="preserve">Temperature </t>
    </r>
    <r>
      <rPr>
        <b/>
        <i/>
        <sz val="10"/>
        <color rgb="FF222222"/>
        <rFont val="Arial"/>
      </rPr>
      <t>T</t>
    </r>
    <r>
      <rPr>
        <sz val="10"/>
        <color rgb="FF222222"/>
        <rFont val="Arial"/>
      </rPr>
      <t xml:space="preserve">
</t>
    </r>
    <r>
      <rPr>
        <i/>
        <sz val="8"/>
        <color rgb="FF222222"/>
        <rFont val="Arial"/>
      </rPr>
      <t>(in Kelvin)</t>
    </r>
  </si>
  <si>
    <r>
      <rPr>
        <sz val="10"/>
        <color rgb="FF222222"/>
        <rFont val="Arial"/>
      </rPr>
      <t xml:space="preserve">Volume </t>
    </r>
    <r>
      <rPr>
        <b/>
        <i/>
        <sz val="10"/>
        <color rgb="FF222222"/>
        <rFont val="Arial"/>
      </rPr>
      <t xml:space="preserve">V
</t>
    </r>
    <r>
      <rPr>
        <sz val="10"/>
        <color rgb="FF222222"/>
        <rFont val="Arial"/>
      </rPr>
      <t>that a gas occupies</t>
    </r>
  </si>
  <si>
    <r>
      <rPr>
        <sz val="10"/>
        <color rgb="FF222222"/>
        <rFont val="Arial"/>
      </rPr>
      <t xml:space="preserve">shown by </t>
    </r>
    <r>
      <rPr>
        <b/>
        <sz val="10"/>
        <color rgb="FF222222"/>
        <rFont val="Arial"/>
      </rPr>
      <t>Charles' Law</t>
    </r>
    <r>
      <rPr>
        <sz val="10"/>
        <color rgb="FF222222"/>
        <rFont val="Arial"/>
      </rPr>
      <t xml:space="preserve"> and the</t>
    </r>
    <r>
      <rPr>
        <b/>
        <sz val="10"/>
        <color rgb="FF222222"/>
        <rFont val="Arial"/>
      </rPr>
      <t xml:space="preserve"> Ideal Gas Law</t>
    </r>
    <r>
      <rPr>
        <sz val="10"/>
        <color rgb="FF222222"/>
        <rFont val="Arial"/>
      </rPr>
      <t xml:space="preserve">:
</t>
    </r>
    <r>
      <rPr>
        <b/>
        <sz val="10"/>
        <color rgb="FF1155CC"/>
        <rFont val="Arial"/>
      </rPr>
      <t>(V</t>
    </r>
    <r>
      <rPr>
        <b/>
        <sz val="6"/>
        <color rgb="FF1155CC"/>
        <rFont val="Arial"/>
      </rPr>
      <t>1</t>
    </r>
    <r>
      <rPr>
        <b/>
        <sz val="10"/>
        <color rgb="FF1155CC"/>
        <rFont val="Arial"/>
      </rPr>
      <t>) / (T</t>
    </r>
    <r>
      <rPr>
        <b/>
        <sz val="6"/>
        <color rgb="FF1155CC"/>
        <rFont val="Arial"/>
      </rPr>
      <t>1</t>
    </r>
    <r>
      <rPr>
        <b/>
        <sz val="10"/>
        <color rgb="FF1155CC"/>
        <rFont val="Arial"/>
      </rPr>
      <t>) = constant = (V</t>
    </r>
    <r>
      <rPr>
        <b/>
        <sz val="6"/>
        <color rgb="FF1155CC"/>
        <rFont val="Arial"/>
      </rPr>
      <t>2</t>
    </r>
    <r>
      <rPr>
        <b/>
        <sz val="10"/>
        <color rgb="FF1155CC"/>
        <rFont val="Arial"/>
      </rPr>
      <t>) / (T</t>
    </r>
    <r>
      <rPr>
        <b/>
        <sz val="6"/>
        <color rgb="FF1155CC"/>
        <rFont val="Arial"/>
      </rPr>
      <t>2</t>
    </r>
    <r>
      <rPr>
        <b/>
        <sz val="10"/>
        <color rgb="FF1155CC"/>
        <rFont val="Arial"/>
      </rPr>
      <t>)</t>
    </r>
  </si>
  <si>
    <r>
      <rPr>
        <sz val="10"/>
        <color rgb="FF222222"/>
        <rFont val="Arial"/>
      </rPr>
      <t xml:space="preserve">Pressure </t>
    </r>
    <r>
      <rPr>
        <b/>
        <i/>
        <sz val="10"/>
        <color rgb="FF222222"/>
        <rFont val="Arial"/>
      </rPr>
      <t>P</t>
    </r>
  </si>
  <si>
    <r>
      <rPr>
        <sz val="10"/>
        <color rgb="FF222222"/>
        <rFont val="Arial"/>
      </rPr>
      <t xml:space="preserve">Temperature </t>
    </r>
    <r>
      <rPr>
        <b/>
        <i/>
        <sz val="10"/>
        <color rgb="FF222222"/>
        <rFont val="Arial"/>
      </rPr>
      <t>T</t>
    </r>
    <r>
      <rPr>
        <sz val="10"/>
        <color rgb="FF222222"/>
        <rFont val="Arial"/>
      </rPr>
      <t xml:space="preserve">
</t>
    </r>
    <r>
      <rPr>
        <i/>
        <sz val="8"/>
        <color rgb="FF222222"/>
        <rFont val="Arial"/>
      </rPr>
      <t>(in Kelvin)</t>
    </r>
  </si>
  <si>
    <r>
      <rPr>
        <sz val="10"/>
        <color rgb="FF222222"/>
        <rFont val="Arial"/>
      </rPr>
      <t xml:space="preserve">shown by </t>
    </r>
    <r>
      <rPr>
        <b/>
        <sz val="10"/>
        <color rgb="FF222222"/>
        <rFont val="Arial"/>
      </rPr>
      <t>Gay-Lussac's Law</t>
    </r>
    <r>
      <rPr>
        <sz val="10"/>
        <color rgb="FF222222"/>
        <rFont val="Arial"/>
      </rPr>
      <t xml:space="preserve"> and the</t>
    </r>
    <r>
      <rPr>
        <b/>
        <sz val="10"/>
        <color rgb="FF222222"/>
        <rFont val="Arial"/>
      </rPr>
      <t xml:space="preserve"> Ideal Gas Law</t>
    </r>
    <r>
      <rPr>
        <sz val="10"/>
        <color rgb="FF222222"/>
        <rFont val="Arial"/>
      </rPr>
      <t xml:space="preserve">:
</t>
    </r>
    <r>
      <rPr>
        <b/>
        <sz val="10"/>
        <color rgb="FF1155CC"/>
        <rFont val="Arial"/>
      </rPr>
      <t>(P</t>
    </r>
    <r>
      <rPr>
        <b/>
        <sz val="6"/>
        <color rgb="FF1155CC"/>
        <rFont val="Arial"/>
      </rPr>
      <t>1</t>
    </r>
    <r>
      <rPr>
        <b/>
        <sz val="10"/>
        <color rgb="FF1155CC"/>
        <rFont val="Arial"/>
      </rPr>
      <t>) / (T</t>
    </r>
    <r>
      <rPr>
        <b/>
        <sz val="6"/>
        <color rgb="FF1155CC"/>
        <rFont val="Arial"/>
      </rPr>
      <t>1</t>
    </r>
    <r>
      <rPr>
        <b/>
        <sz val="10"/>
        <color rgb="FF1155CC"/>
        <rFont val="Arial"/>
      </rPr>
      <t>) = constant = (P</t>
    </r>
    <r>
      <rPr>
        <b/>
        <sz val="6"/>
        <color rgb="FF1155CC"/>
        <rFont val="Arial"/>
      </rPr>
      <t>2</t>
    </r>
    <r>
      <rPr>
        <b/>
        <sz val="10"/>
        <color rgb="FF1155CC"/>
        <rFont val="Arial"/>
      </rPr>
      <t>) / (T</t>
    </r>
    <r>
      <rPr>
        <b/>
        <sz val="6"/>
        <color rgb="FF1155CC"/>
        <rFont val="Arial"/>
      </rPr>
      <t>2</t>
    </r>
    <r>
      <rPr>
        <b/>
        <sz val="10"/>
        <color rgb="FF1155CC"/>
        <rFont val="Arial"/>
      </rPr>
      <t>)</t>
    </r>
  </si>
  <si>
    <t>Ideal Gas Law
variables</t>
  </si>
  <si>
    <r>
      <rPr>
        <u/>
        <sz val="10"/>
        <color rgb="FF222222"/>
        <rFont val="Arial"/>
      </rPr>
      <t xml:space="preserve">variables in:
</t>
    </r>
    <r>
      <rPr>
        <sz val="10"/>
        <color rgb="FF222222"/>
        <rFont val="Arial"/>
      </rPr>
      <t>Boyle's Law
Charles' Law
Gay-Lussac's Law
Avogadro's Principle</t>
    </r>
  </si>
  <si>
    <r>
      <rPr>
        <sz val="10"/>
        <color rgb="FF222222"/>
        <rFont val="Arial"/>
      </rPr>
      <t xml:space="preserve">ideal gas law:  </t>
    </r>
    <r>
      <rPr>
        <b/>
        <sz val="10"/>
        <color rgb="FF222222"/>
        <rFont val="Arial"/>
      </rPr>
      <t xml:space="preserve">PV = nRT
</t>
    </r>
    <r>
      <rPr>
        <sz val="10"/>
        <color rgb="FF222222"/>
        <rFont val="Arial"/>
      </rPr>
      <t xml:space="preserve">combined gas law: </t>
    </r>
    <r>
      <rPr>
        <b/>
        <sz val="10"/>
        <color rgb="FF222222"/>
        <rFont val="Arial"/>
      </rPr>
      <t>(P</t>
    </r>
    <r>
      <rPr>
        <b/>
        <sz val="6"/>
        <color rgb="FF222222"/>
        <rFont val="Arial"/>
      </rPr>
      <t>1</t>
    </r>
    <r>
      <rPr>
        <b/>
        <sz val="10"/>
        <color rgb="FF222222"/>
        <rFont val="Arial"/>
      </rPr>
      <t>V</t>
    </r>
    <r>
      <rPr>
        <b/>
        <sz val="6"/>
        <color rgb="FF222222"/>
        <rFont val="Arial"/>
      </rPr>
      <t>1</t>
    </r>
    <r>
      <rPr>
        <b/>
        <sz val="10"/>
        <color rgb="FF222222"/>
        <rFont val="Arial"/>
      </rPr>
      <t>) / T</t>
    </r>
    <r>
      <rPr>
        <b/>
        <sz val="6"/>
        <color rgb="FF222222"/>
        <rFont val="Arial"/>
      </rPr>
      <t>1</t>
    </r>
    <r>
      <rPr>
        <b/>
        <sz val="10"/>
        <color rgb="FF222222"/>
        <rFont val="Arial"/>
      </rPr>
      <t xml:space="preserve"> = (P</t>
    </r>
    <r>
      <rPr>
        <b/>
        <sz val="6"/>
        <color rgb="FF222222"/>
        <rFont val="Arial"/>
      </rPr>
      <t>2</t>
    </r>
    <r>
      <rPr>
        <b/>
        <sz val="10"/>
        <color rgb="FF222222"/>
        <rFont val="Arial"/>
      </rPr>
      <t>V</t>
    </r>
    <r>
      <rPr>
        <b/>
        <sz val="6"/>
        <color rgb="FF222222"/>
        <rFont val="Arial"/>
      </rPr>
      <t>2</t>
    </r>
    <r>
      <rPr>
        <b/>
        <sz val="10"/>
        <color rgb="FF222222"/>
        <rFont val="Arial"/>
      </rPr>
      <t>) / T</t>
    </r>
    <r>
      <rPr>
        <b/>
        <sz val="6"/>
        <color rgb="FF222222"/>
        <rFont val="Arial"/>
      </rPr>
      <t>2</t>
    </r>
  </si>
  <si>
    <r>
      <rPr>
        <sz val="10"/>
        <color rgb="FF222222"/>
        <rFont val="Arial"/>
      </rPr>
      <t xml:space="preserve">notice how the </t>
    </r>
    <r>
      <rPr>
        <b/>
        <sz val="10"/>
        <color rgb="FF222222"/>
        <rFont val="Arial"/>
      </rPr>
      <t>Ideal Gas Law</t>
    </r>
    <r>
      <rPr>
        <sz val="10"/>
        <color rgb="FF222222"/>
        <rFont val="Arial"/>
      </rPr>
      <t xml:space="preserve">, </t>
    </r>
    <r>
      <rPr>
        <sz val="10"/>
        <color rgb="FF1155CC"/>
        <rFont val="Arial"/>
      </rPr>
      <t xml:space="preserve"> </t>
    </r>
    <r>
      <rPr>
        <b/>
        <i/>
        <sz val="10"/>
        <color rgb="FF1155CC"/>
        <rFont val="Arial"/>
      </rPr>
      <t>PV = nRT</t>
    </r>
    <r>
      <rPr>
        <b/>
        <i/>
        <sz val="10"/>
        <color rgb="FF222222"/>
        <rFont val="Arial"/>
      </rPr>
      <t xml:space="preserve"> </t>
    </r>
    <r>
      <rPr>
        <i/>
        <sz val="10"/>
        <color rgb="FF222222"/>
        <rFont val="Arial"/>
      </rPr>
      <t xml:space="preserve">, </t>
    </r>
    <r>
      <rPr>
        <sz val="10"/>
        <color rgb="FF222222"/>
        <rFont val="Arial"/>
      </rPr>
      <t>is basically just algebraic paraphrase of all of the equations shown above (</t>
    </r>
    <r>
      <rPr>
        <b/>
        <sz val="10"/>
        <color rgb="FF222222"/>
        <rFont val="Arial"/>
      </rPr>
      <t>Boyle's Law, Charles' Law, Gay-Lussac's Law, and Avogadro's Principle)</t>
    </r>
    <r>
      <rPr>
        <sz val="10"/>
        <color rgb="FF222222"/>
        <rFont val="Arial"/>
      </rPr>
      <t xml:space="preserve"> all combined into ONE simplified equation. The relationships in the </t>
    </r>
    <r>
      <rPr>
        <i/>
        <sz val="10"/>
        <color rgb="FF222222"/>
        <rFont val="Arial"/>
      </rPr>
      <t xml:space="preserve">PV = nRT </t>
    </r>
    <r>
      <rPr>
        <sz val="10"/>
        <color rgb="FF222222"/>
        <rFont val="Arial"/>
      </rPr>
      <t xml:space="preserve">equation essentially explain in each of those individual scientist's discoveries, where </t>
    </r>
    <r>
      <rPr>
        <i/>
        <sz val="10"/>
        <color rgb="FF222222"/>
        <rFont val="Arial"/>
      </rPr>
      <t>R</t>
    </r>
    <r>
      <rPr>
        <sz val="10"/>
        <color rgb="FF222222"/>
        <rFont val="Arial"/>
      </rPr>
      <t xml:space="preserve"> is a constant (≈0.08 </t>
    </r>
    <r>
      <rPr>
        <sz val="8"/>
        <color rgb="FF222222"/>
        <rFont val="Arial"/>
      </rPr>
      <t>L</t>
    </r>
    <r>
      <rPr>
        <b/>
        <i/>
        <sz val="8"/>
        <color rgb="FF222222"/>
        <rFont val="Arial"/>
      </rPr>
      <t>⋅</t>
    </r>
    <r>
      <rPr>
        <i/>
        <sz val="8"/>
        <color rgb="FF222222"/>
        <rFont val="Arial"/>
      </rPr>
      <t>atm / K</t>
    </r>
    <r>
      <rPr>
        <b/>
        <i/>
        <sz val="8"/>
        <color rgb="FF222222"/>
        <rFont val="Arial"/>
      </rPr>
      <t>⋅</t>
    </r>
    <r>
      <rPr>
        <i/>
        <sz val="8"/>
        <color rgb="FF222222"/>
        <rFont val="Arial"/>
      </rPr>
      <t>mol</t>
    </r>
    <r>
      <rPr>
        <sz val="10"/>
        <color rgb="FF222222"/>
        <rFont val="Arial"/>
      </rPr>
      <t>)</t>
    </r>
    <r>
      <rPr>
        <sz val="8"/>
        <color rgb="FF222222"/>
        <rFont val="Arial"/>
      </rPr>
      <t xml:space="preserve">.  </t>
    </r>
    <r>
      <rPr>
        <sz val="10"/>
        <color rgb="FF222222"/>
        <rFont val="Arial"/>
      </rPr>
      <t>Hence, the ideal gas law was discovered after Boyle's Law, Charles' Law, and Dalton's Law had already been well-established.</t>
    </r>
  </si>
  <si>
    <t>Henry's Law</t>
  </si>
  <si>
    <t>partial pressure
of a gas</t>
  </si>
  <si>
    <t>solubility (concentration)
of the gas</t>
  </si>
  <si>
    <r>
      <rPr>
        <sz val="10"/>
        <color rgb="FF222222"/>
        <rFont val="Arial"/>
      </rPr>
      <t xml:space="preserve">according to </t>
    </r>
    <r>
      <rPr>
        <b/>
        <sz val="10"/>
        <color rgb="FF222222"/>
        <rFont val="Arial"/>
      </rPr>
      <t xml:space="preserve">Henry's Law:
</t>
    </r>
    <r>
      <rPr>
        <b/>
        <sz val="10"/>
        <color rgb="FF0000FF"/>
        <rFont val="Arial"/>
      </rPr>
      <t>[gas in solution]</t>
    </r>
    <r>
      <rPr>
        <b/>
        <sz val="6"/>
        <color rgb="FF0000FF"/>
        <rFont val="Arial"/>
      </rPr>
      <t>1</t>
    </r>
    <r>
      <rPr>
        <b/>
        <sz val="10"/>
        <color rgb="FF0000FF"/>
        <rFont val="Arial"/>
      </rPr>
      <t xml:space="preserve"> / P</t>
    </r>
    <r>
      <rPr>
        <b/>
        <sz val="6"/>
        <color rgb="FF0000FF"/>
        <rFont val="Arial"/>
      </rPr>
      <t>1</t>
    </r>
    <r>
      <rPr>
        <b/>
        <sz val="10"/>
        <color rgb="FF0000FF"/>
        <rFont val="Arial"/>
      </rPr>
      <t xml:space="preserve"> = [gas in solution]</t>
    </r>
    <r>
      <rPr>
        <b/>
        <sz val="6"/>
        <color rgb="FF0000FF"/>
        <rFont val="Arial"/>
      </rPr>
      <t>2</t>
    </r>
    <r>
      <rPr>
        <b/>
        <sz val="10"/>
        <color rgb="FF0000FF"/>
        <rFont val="Arial"/>
      </rPr>
      <t xml:space="preserve"> / P</t>
    </r>
    <r>
      <rPr>
        <b/>
        <sz val="6"/>
        <color rgb="FF0000FF"/>
        <rFont val="Arial"/>
      </rPr>
      <t>2</t>
    </r>
    <r>
      <rPr>
        <b/>
        <sz val="10"/>
        <color rgb="FF0000FF"/>
        <rFont val="Arial"/>
      </rPr>
      <t xml:space="preserve"> = </t>
    </r>
    <r>
      <rPr>
        <b/>
        <i/>
        <sz val="10"/>
        <color rgb="FF0000FF"/>
        <rFont val="Arial"/>
      </rPr>
      <t>k</t>
    </r>
    <r>
      <rPr>
        <b/>
        <i/>
        <sz val="6"/>
        <color rgb="FF0000FF"/>
        <rFont val="Arial"/>
      </rPr>
      <t>H</t>
    </r>
    <r>
      <rPr>
        <b/>
        <i/>
        <sz val="10"/>
        <color rgb="FF0000FF"/>
        <rFont val="Arial"/>
      </rPr>
      <t xml:space="preserve">  </t>
    </r>
    <r>
      <rPr>
        <i/>
        <sz val="10"/>
        <color rgb="FF222222"/>
        <rFont val="Arial"/>
      </rPr>
      <t xml:space="preserve">, where </t>
    </r>
    <r>
      <rPr>
        <b/>
        <i/>
        <sz val="10"/>
        <color rgb="FF222222"/>
        <rFont val="Arial"/>
      </rPr>
      <t>k</t>
    </r>
    <r>
      <rPr>
        <b/>
        <i/>
        <sz val="6"/>
        <color rgb="FF222222"/>
        <rFont val="Arial"/>
      </rPr>
      <t>H</t>
    </r>
    <r>
      <rPr>
        <i/>
        <sz val="10"/>
        <color rgb="FF222222"/>
        <rFont val="Arial"/>
      </rPr>
      <t xml:space="preserve"> is </t>
    </r>
    <r>
      <rPr>
        <b/>
        <i/>
        <sz val="10"/>
        <color rgb="FF222222"/>
        <rFont val="Arial"/>
      </rPr>
      <t>Henry's constant</t>
    </r>
    <r>
      <rPr>
        <i/>
        <sz val="10"/>
        <color rgb="FF222222"/>
        <rFont val="Arial"/>
      </rPr>
      <t xml:space="preserve"> (whose value depends on the identity of the gas)
</t>
    </r>
    <r>
      <rPr>
        <sz val="10"/>
        <color rgb="FF222222"/>
        <rFont val="Arial"/>
      </rPr>
      <t>Solubility (concentration) and pressure are directly related. In biology, this is a critically important relationship for gas and nutrient exchange. If the atmospheric pressure changes, as it does from sea level to high altitude, then the partial pressure of oxygen in the atmosphere also changes (as explained by Dalton's Law), and the amount of gas exchanged is altered accordingly; if the parital pressure of a particular gas is elevated (such as when delivering hyperbaric oxygen), the amount of gas dissolved in the blood is also elevated.</t>
    </r>
  </si>
  <si>
    <t>Kinetic Molecular Theory</t>
  </si>
  <si>
    <t>temperature
of a gas particle
(in kelvins)</t>
  </si>
  <si>
    <t>kinetic energy
of the gas particle</t>
  </si>
  <si>
    <r>
      <rPr>
        <sz val="10"/>
        <color rgb="FF222222"/>
        <rFont val="Arial"/>
      </rPr>
      <t xml:space="preserve">According to the </t>
    </r>
    <r>
      <rPr>
        <b/>
        <sz val="10"/>
        <color rgb="FF222222"/>
        <rFont val="Arial"/>
      </rPr>
      <t>Kinetic Molecular Theory</t>
    </r>
    <r>
      <rPr>
        <sz val="10"/>
        <color rgb="FF222222"/>
        <rFont val="Arial"/>
      </rPr>
      <t xml:space="preserve"> of gases, 
</t>
    </r>
    <r>
      <rPr>
        <b/>
        <sz val="10"/>
        <color rgb="FF0000FF"/>
        <rFont val="Arial"/>
      </rPr>
      <t>Kinetic Energy = (1/2)mv^2  = (3/2)(</t>
    </r>
    <r>
      <rPr>
        <b/>
        <i/>
        <sz val="10"/>
        <color rgb="FF0000FF"/>
        <rFont val="Arial"/>
      </rPr>
      <t>k</t>
    </r>
    <r>
      <rPr>
        <b/>
        <i/>
        <sz val="7"/>
        <color rgb="FF0000FF"/>
        <rFont val="Arial"/>
      </rPr>
      <t>B</t>
    </r>
    <r>
      <rPr>
        <b/>
        <i/>
        <sz val="10"/>
        <color rgb="FF0000FF"/>
        <rFont val="Arial"/>
      </rPr>
      <t>)(T)</t>
    </r>
    <r>
      <rPr>
        <b/>
        <sz val="10"/>
        <color rgb="FF0000FF"/>
        <rFont val="Arial"/>
      </rPr>
      <t xml:space="preserve">
</t>
    </r>
    <r>
      <rPr>
        <sz val="10"/>
        <color rgb="FF222222"/>
        <rFont val="Arial"/>
      </rPr>
      <t xml:space="preserve">
where </t>
    </r>
    <r>
      <rPr>
        <b/>
        <sz val="10"/>
        <color rgb="FF222222"/>
        <rFont val="Arial"/>
      </rPr>
      <t>k</t>
    </r>
    <r>
      <rPr>
        <b/>
        <sz val="7"/>
        <color rgb="FF222222"/>
        <rFont val="Arial"/>
      </rPr>
      <t>B</t>
    </r>
    <r>
      <rPr>
        <sz val="10"/>
        <color rgb="FF222222"/>
        <rFont val="Arial"/>
      </rPr>
      <t xml:space="preserve"> is the </t>
    </r>
    <r>
      <rPr>
        <b/>
        <sz val="10"/>
        <color rgb="FF222222"/>
        <rFont val="Arial"/>
      </rPr>
      <t xml:space="preserve">Botlzmann constant </t>
    </r>
    <r>
      <rPr>
        <sz val="10"/>
        <color rgb="FF222222"/>
        <rFont val="Arial"/>
      </rPr>
      <t>(1.38e–23 J/K). From the equation, we can see that the average kinetic energy of a gas particle is proportional to the absolute temperature of the gas (in kelvins), and it is the same for ALL gases at a given temperature, irrespective of the chemical identity or atomic mass.</t>
    </r>
  </si>
  <si>
    <t>Maxwell–
Boltzmann
Distribution Curve</t>
  </si>
  <si>
    <t>temperature
of a molecule
(in kelvins)</t>
  </si>
  <si>
    <t>speed
of the molecule</t>
  </si>
  <si>
    <r>
      <rPr>
        <i/>
        <sz val="8"/>
        <color rgb="FF222222"/>
        <rFont val="Arial"/>
      </rPr>
      <t xml:space="preserve">(also essentially the same explanation as above, since Kinetic Energy and speed are directly proporitonal)
</t>
    </r>
    <r>
      <rPr>
        <sz val="10"/>
        <color rgb="FF222222"/>
        <rFont val="Arial"/>
      </rPr>
      <t xml:space="preserve">As shown in a </t>
    </r>
    <r>
      <rPr>
        <b/>
        <sz val="10"/>
        <color rgb="FF222222"/>
        <rFont val="Arial"/>
      </rPr>
      <t xml:space="preserve">Maxwell–Boltzmann distribution curve </t>
    </r>
    <r>
      <rPr>
        <sz val="10"/>
        <color rgb="FF222222"/>
        <rFont val="Arial"/>
      </rPr>
      <t>and the equation</t>
    </r>
    <r>
      <rPr>
        <b/>
        <sz val="10"/>
        <color rgb="FF222222"/>
        <rFont val="Arial"/>
      </rPr>
      <t xml:space="preserve"> </t>
    </r>
    <r>
      <rPr>
        <sz val="10"/>
        <color rgb="FF222222"/>
        <rFont val="Arial"/>
      </rPr>
      <t>for</t>
    </r>
    <r>
      <rPr>
        <b/>
        <sz val="10"/>
        <color rgb="FF222222"/>
        <rFont val="Arial"/>
      </rPr>
      <t xml:space="preserve"> Root-Mean-Square Speed (</t>
    </r>
    <r>
      <rPr>
        <b/>
        <i/>
        <sz val="10"/>
        <color rgb="FF222222"/>
        <rFont val="Arial"/>
      </rPr>
      <t>u</t>
    </r>
    <r>
      <rPr>
        <b/>
        <i/>
        <sz val="6"/>
        <color rgb="FF222222"/>
        <rFont val="Arial"/>
      </rPr>
      <t>rms</t>
    </r>
    <r>
      <rPr>
        <b/>
        <i/>
        <sz val="10"/>
        <color rgb="FF222222"/>
        <rFont val="Arial"/>
      </rPr>
      <t xml:space="preserve">):
</t>
    </r>
    <r>
      <rPr>
        <sz val="10"/>
        <color rgb="FF222222"/>
        <rFont val="Arial"/>
      </rPr>
      <t xml:space="preserve">molecules at higher temperatures move at faster speeds.
</t>
    </r>
    <r>
      <rPr>
        <i/>
        <u/>
        <sz val="9"/>
        <color rgb="FF0000FF"/>
        <rFont val="Arial"/>
      </rPr>
      <t>http://www.entropy-book.com/wp-content/uploads/2013/10/Fig.-3-graph-hot-cold-correct.jpg</t>
    </r>
  </si>
  <si>
    <t>molar mass
of a molecule</t>
  </si>
  <si>
    <r>
      <rPr>
        <sz val="10"/>
        <color rgb="FF222222"/>
        <rFont val="Arial"/>
      </rPr>
      <t xml:space="preserve">As shown in a </t>
    </r>
    <r>
      <rPr>
        <b/>
        <sz val="10"/>
        <color rgb="FF222222"/>
        <rFont val="Arial"/>
      </rPr>
      <t>Maxwell–Boltzmann distribution curve</t>
    </r>
    <r>
      <rPr>
        <sz val="10"/>
        <color rgb="FF222222"/>
        <rFont val="Arial"/>
      </rPr>
      <t xml:space="preserve"> and the equation for </t>
    </r>
    <r>
      <rPr>
        <b/>
        <sz val="10"/>
        <color rgb="FF222222"/>
        <rFont val="Arial"/>
      </rPr>
      <t>Root-Mean-Square Speed (</t>
    </r>
    <r>
      <rPr>
        <b/>
        <i/>
        <sz val="10"/>
        <color rgb="FF222222"/>
        <rFont val="Arial"/>
      </rPr>
      <t>u</t>
    </r>
    <r>
      <rPr>
        <b/>
        <i/>
        <sz val="6"/>
        <color rgb="FF222222"/>
        <rFont val="Arial"/>
      </rPr>
      <t>rms</t>
    </r>
    <r>
      <rPr>
        <b/>
        <sz val="10"/>
        <color rgb="FF222222"/>
        <rFont val="Arial"/>
      </rPr>
      <t xml:space="preserve">):
</t>
    </r>
    <r>
      <rPr>
        <sz val="10"/>
        <color rgb="FF222222"/>
        <rFont val="Arial"/>
      </rPr>
      <t xml:space="preserve">the larger a molecule is, the slower they move. For example, a Helium gas particle (which has a molar mass of 4 g/mol) will move faster than Xenon gas particle (which has a molar mass of 131.3 g/mol) because Helium is lighter in weight.
</t>
    </r>
    <r>
      <rPr>
        <i/>
        <u/>
        <sz val="9"/>
        <color rgb="FF0000FF"/>
        <rFont val="Arial"/>
      </rPr>
      <t>http://www.entropy-book.com/wp-content/uploads/2013/10/Fig.-3-graph-hot-cold-correct.jpg</t>
    </r>
  </si>
  <si>
    <t>Graham's Law of Diffusion &amp; Effusion</t>
  </si>
  <si>
    <t>rate of diffusion/effusion
of that molecule</t>
  </si>
  <si>
    <r>
      <rPr>
        <sz val="10"/>
        <color rgb="FF222222"/>
        <rFont val="Arial"/>
      </rPr>
      <t xml:space="preserve">As shown by </t>
    </r>
    <r>
      <rPr>
        <b/>
        <sz val="10"/>
        <color rgb="FF222222"/>
        <rFont val="Arial"/>
      </rPr>
      <t xml:space="preserve">Graham's Law of Diffusion and Effusion:
</t>
    </r>
    <r>
      <rPr>
        <b/>
        <i/>
        <sz val="10"/>
        <color rgb="FF0000FF"/>
        <rFont val="Arial"/>
      </rPr>
      <t>r</t>
    </r>
    <r>
      <rPr>
        <b/>
        <i/>
        <sz val="6"/>
        <color rgb="FF0000FF"/>
        <rFont val="Arial"/>
      </rPr>
      <t>1</t>
    </r>
    <r>
      <rPr>
        <b/>
        <i/>
        <sz val="10"/>
        <color rgb="FF0000FF"/>
        <rFont val="Arial"/>
      </rPr>
      <t xml:space="preserve"> / r</t>
    </r>
    <r>
      <rPr>
        <b/>
        <i/>
        <sz val="6"/>
        <color rgb="FF0000FF"/>
        <rFont val="Arial"/>
      </rPr>
      <t>2</t>
    </r>
    <r>
      <rPr>
        <b/>
        <i/>
        <sz val="10"/>
        <color rgb="FF0000FF"/>
        <rFont val="Arial"/>
      </rPr>
      <t xml:space="preserve"> = √(M</t>
    </r>
    <r>
      <rPr>
        <b/>
        <i/>
        <sz val="6"/>
        <color rgb="FF0000FF"/>
        <rFont val="Arial"/>
      </rPr>
      <t>2</t>
    </r>
    <r>
      <rPr>
        <b/>
        <i/>
        <sz val="10"/>
        <color rgb="FF0000FF"/>
        <rFont val="Arial"/>
      </rPr>
      <t xml:space="preserve"> / M</t>
    </r>
    <r>
      <rPr>
        <b/>
        <i/>
        <sz val="6"/>
        <color rgb="FF0000FF"/>
        <rFont val="Arial"/>
      </rPr>
      <t>1</t>
    </r>
    <r>
      <rPr>
        <b/>
        <i/>
        <sz val="10"/>
        <color rgb="FF0000FF"/>
        <rFont val="Arial"/>
      </rPr>
      <t xml:space="preserve">)
</t>
    </r>
    <r>
      <rPr>
        <b/>
        <i/>
        <sz val="10"/>
        <color rgb="FF222222"/>
        <rFont val="Arial"/>
      </rPr>
      <t xml:space="preserve">
</t>
    </r>
    <r>
      <rPr>
        <sz val="10"/>
        <color rgb="FF222222"/>
        <rFont val="Arial"/>
      </rPr>
      <t>From this equation, we can see that, mathematically, a gas that has a molar mass 4 times that of another gas will travel half as fast as the lighter gas. Conceptually, because all gas particles have the same average kinetic energy at the same temperature (KE = (1/2)mv^2), it must be true that particles with greater mass travel at a slower average speed. Since diffusion and effusion both deal with the movement of molecules, then larger molecules with larger molar masses will diffuse/effuse more slowly than smaller molecules with lighter molar masses. In other words, heavier molecule = slower speed = slower rate of diffusion/effusion.</t>
    </r>
  </si>
  <si>
    <t>Characteristics 
of an
Ideal Gas</t>
  </si>
  <si>
    <t>intermolecular interactions</t>
  </si>
  <si>
    <t>ideal gas behavior</t>
  </si>
  <si>
    <r>
      <rPr>
        <sz val="10"/>
        <color rgb="FF222222"/>
        <rFont val="Arial"/>
      </rPr>
      <t xml:space="preserve">By definition, an </t>
    </r>
    <r>
      <rPr>
        <b/>
        <sz val="10"/>
        <color rgb="FF222222"/>
        <rFont val="Arial"/>
      </rPr>
      <t>Ideal Gas</t>
    </r>
    <r>
      <rPr>
        <sz val="10"/>
        <color rgb="FF222222"/>
        <rFont val="Arial"/>
      </rPr>
      <t xml:space="preserve"> is a gas that does NOT participate in any intermolecular interactions.</t>
    </r>
  </si>
  <si>
    <t>Characteristics
of an 
Ideal Gas</t>
  </si>
  <si>
    <t>pressure
exerted by a sample of gas</t>
  </si>
  <si>
    <r>
      <rPr>
        <sz val="10"/>
        <color rgb="FF222222"/>
        <rFont val="Arial"/>
      </rPr>
      <t xml:space="preserve">As the pressure of a gas increases, the particles are pushed closer and closer together. The closer they are, the more they participate in intermolecular forces. By definition, an </t>
    </r>
    <r>
      <rPr>
        <b/>
        <sz val="10"/>
        <color rgb="FF222222"/>
        <rFont val="Arial"/>
      </rPr>
      <t>Ideal Gas</t>
    </r>
    <r>
      <rPr>
        <sz val="10"/>
        <color rgb="FF222222"/>
        <rFont val="Arial"/>
      </rPr>
      <t xml:space="preserve"> is a gas that does NOT participate in any intermolecular interactions. For example, oyxgen behaves more </t>
    </r>
    <r>
      <rPr>
        <i/>
        <sz val="10"/>
        <color rgb="FF222222"/>
        <rFont val="Arial"/>
      </rPr>
      <t xml:space="preserve">ideally </t>
    </r>
    <r>
      <rPr>
        <sz val="10"/>
        <color rgb="FF222222"/>
        <rFont val="Arial"/>
      </rPr>
      <t>when its partial pressure is 1 atm rather than at 50 atm.</t>
    </r>
  </si>
  <si>
    <r>
      <rPr>
        <sz val="10"/>
        <color rgb="FF222222"/>
        <rFont val="Arial"/>
      </rPr>
      <t xml:space="preserve">As the temperature of a gas is decreased, the average speed of the gas molecules decreases and the attractive intermolecular forces become increasingly significant. By definition, an </t>
    </r>
    <r>
      <rPr>
        <b/>
        <sz val="10"/>
        <color rgb="FF222222"/>
        <rFont val="Arial"/>
      </rPr>
      <t>Ideal</t>
    </r>
    <r>
      <rPr>
        <sz val="10"/>
        <color rgb="FF222222"/>
        <rFont val="Arial"/>
      </rPr>
      <t xml:space="preserve"> </t>
    </r>
    <r>
      <rPr>
        <b/>
        <sz val="10"/>
        <color rgb="FF222222"/>
        <rFont val="Arial"/>
      </rPr>
      <t>Gas</t>
    </r>
    <r>
      <rPr>
        <sz val="10"/>
        <color rgb="FF222222"/>
        <rFont val="Arial"/>
      </rPr>
      <t xml:space="preserve"> is a gas that does NOT participate in any intermolecular interactions. For example, oxygen gas behaves more ideally at 500ºK than at 200ºK.</t>
    </r>
  </si>
  <si>
    <t>volume a container 
containing a sample of gas</t>
  </si>
  <si>
    <r>
      <rPr>
        <sz val="10"/>
        <color rgb="FF222222"/>
        <rFont val="Arial"/>
      </rPr>
      <t xml:space="preserve">Decreasing the volume of a sample of gas makes it behave </t>
    </r>
    <r>
      <rPr>
        <i/>
        <sz val="10"/>
        <color rgb="FF222222"/>
        <rFont val="Arial"/>
      </rPr>
      <t>less ideally</t>
    </r>
    <r>
      <rPr>
        <sz val="10"/>
        <color rgb="FF222222"/>
        <rFont val="Arial"/>
      </rPr>
      <t xml:space="preserve"> because the individual gas particles are in closer proximity in a smaller volume. Thus, this makes them more likely to engage in intermolecular interactions. However, by definition, an </t>
    </r>
    <r>
      <rPr>
        <b/>
        <sz val="10"/>
        <color rgb="FF222222"/>
        <rFont val="Arial"/>
      </rPr>
      <t>Ideal</t>
    </r>
    <r>
      <rPr>
        <sz val="10"/>
        <color rgb="FF222222"/>
        <rFont val="Arial"/>
      </rPr>
      <t xml:space="preserve"> </t>
    </r>
    <r>
      <rPr>
        <b/>
        <sz val="10"/>
        <color rgb="FF222222"/>
        <rFont val="Arial"/>
      </rPr>
      <t>Gas</t>
    </r>
    <r>
      <rPr>
        <sz val="10"/>
        <color rgb="FF222222"/>
        <rFont val="Arial"/>
      </rPr>
      <t xml:space="preserve"> is a gas that does NOT participate in any intermolecular reactions. For example, oxygen behaves more ideally when inside a 50 L container than a 50 mL container.</t>
    </r>
  </si>
  <si>
    <t>Solutions</t>
  </si>
  <si>
    <t>dissolution</t>
  </si>
  <si>
    <r>
      <rPr>
        <b/>
        <sz val="9"/>
        <color rgb="FF222222"/>
        <rFont val="Arial"/>
      </rPr>
      <t>ΔS</t>
    </r>
    <r>
      <rPr>
        <sz val="9"/>
        <color rgb="FF222222"/>
        <rFont val="Arial"/>
      </rPr>
      <t xml:space="preserve"> 
of the SOLUTE</t>
    </r>
  </si>
  <si>
    <r>
      <rPr>
        <b/>
        <sz val="10"/>
        <color rgb="FF222222"/>
        <rFont val="Arial"/>
      </rPr>
      <t>[1] Entropy</t>
    </r>
    <r>
      <rPr>
        <sz val="10"/>
        <color rgb="FF222222"/>
        <rFont val="Arial"/>
      </rPr>
      <t xml:space="preserve"> ican be thought of as the measure of molecular disorder, or the number of energy microstates available to a system at a given temperature. Therefore, at constant temperature and pressure, entropy of a solute </t>
    </r>
    <r>
      <rPr>
        <i/>
        <sz val="10"/>
        <color rgb="FF222222"/>
        <rFont val="Arial"/>
      </rPr>
      <t>always increases</t>
    </r>
    <r>
      <rPr>
        <sz val="10"/>
        <color rgb="FF222222"/>
        <rFont val="Arial"/>
      </rPr>
      <t xml:space="preserve"> upon dissolution. For example, when NaCl dissolves into water, the rigidly ordered arrangement of the Na and Cl ions is broken up and freed from their lattice arrangment to have a greater degree of freedom to move around in different ways in the solution </t>
    </r>
    <r>
      <rPr>
        <i/>
        <sz val="10"/>
        <color rgb="FF222222"/>
        <rFont val="Arial"/>
      </rPr>
      <t>(aka their energy is more distributed and their entropy increases).</t>
    </r>
  </si>
  <si>
    <r>
      <rPr>
        <b/>
        <sz val="9"/>
        <color rgb="FF222222"/>
        <rFont val="Arial"/>
      </rPr>
      <t>ΔS</t>
    </r>
    <r>
      <rPr>
        <sz val="9"/>
        <color rgb="FF222222"/>
        <rFont val="Arial"/>
      </rPr>
      <t xml:space="preserve"> 
of the SOLVENT</t>
    </r>
  </si>
  <si>
    <r>
      <rPr>
        <b/>
        <sz val="10"/>
        <color rgb="FF222222"/>
        <rFont val="Arial"/>
      </rPr>
      <t>[2]</t>
    </r>
    <r>
      <rPr>
        <i/>
        <sz val="10"/>
        <color rgb="FF222222"/>
        <rFont val="Arial"/>
      </rPr>
      <t xml:space="preserve"> (following up from the NaCl example from above) </t>
    </r>
    <r>
      <rPr>
        <sz val="10"/>
        <color rgb="FF222222"/>
        <rFont val="Arial"/>
      </rPr>
      <t xml:space="preserve">Unlike the solute during dissolution, the solvent (such as water) becomes </t>
    </r>
    <r>
      <rPr>
        <i/>
        <sz val="10"/>
        <color rgb="FF222222"/>
        <rFont val="Arial"/>
      </rPr>
      <t xml:space="preserve">more </t>
    </r>
    <r>
      <rPr>
        <sz val="10"/>
        <color rgb="FF222222"/>
        <rFont val="Arial"/>
      </rPr>
      <t>restricted in its movement because it is now interacting with the ions. Thus the number of energy microstates available to water (that is, the water molecules' ability to move around in different ways) is reduced, so the entropy of water decreases.</t>
    </r>
  </si>
  <si>
    <r>
      <rPr>
        <b/>
        <sz val="9"/>
        <color rgb="FF222222"/>
        <rFont val="Arial"/>
      </rPr>
      <t>ΔS</t>
    </r>
    <r>
      <rPr>
        <sz val="9"/>
        <color rgb="FF222222"/>
        <rFont val="Arial"/>
      </rPr>
      <t xml:space="preserve"> 
of the overall system</t>
    </r>
  </si>
  <si>
    <r>
      <rPr>
        <b/>
        <sz val="10"/>
        <color rgb="FF222222"/>
        <rFont val="Arial"/>
      </rPr>
      <t>[3]</t>
    </r>
    <r>
      <rPr>
        <sz val="10"/>
        <color rgb="FF222222"/>
        <rFont val="Arial"/>
      </rPr>
      <t xml:space="preserve"> In the end, the increase in the entropy experienced by the dissolved solute (NaCl) is greater than the decrease in entropy experienced by the water, so the overall entropy change is positive–energy is, overall, dispersed by the dissoluation of NaCl in water. In this particular example, because of the relatively low endothermicity and relatively large positive change in entropy, this explains why NaCl spontaneously dissolves in liquid water.</t>
    </r>
  </si>
  <si>
    <t>concentration of solute
added to a solvent</t>
  </si>
  <si>
    <t>density of the solution</t>
  </si>
  <si>
    <t>As aqueous soltuions become more concentrated with solute, their densities become significantly different from that of pure water; most water-solutble solutes have molar masses signifcantly greater than that of water, so the density of the solution increases as the concentration increases. This phenomenon is related to boiling point elevation and freezing point depression.</t>
  </si>
  <si>
    <t>Solubility Product Constants</t>
  </si>
  <si>
    <t>temperature</t>
  </si>
  <si>
    <r>
      <rPr>
        <sz val="10"/>
        <color rgb="FF222222"/>
        <rFont val="Arial"/>
      </rPr>
      <t xml:space="preserve">solubility product </t>
    </r>
    <r>
      <rPr>
        <b/>
        <sz val="10"/>
        <color rgb="FF222222"/>
        <rFont val="Arial"/>
      </rPr>
      <t>K</t>
    </r>
    <r>
      <rPr>
        <b/>
        <i/>
        <sz val="8"/>
        <color rgb="FF222222"/>
        <rFont val="Arial"/>
      </rPr>
      <t>sp</t>
    </r>
    <r>
      <rPr>
        <i/>
        <sz val="8"/>
        <color rgb="FF222222"/>
        <rFont val="Arial"/>
      </rPr>
      <t xml:space="preserve">
</t>
    </r>
    <r>
      <rPr>
        <sz val="10"/>
        <color rgb="FF222222"/>
        <rFont val="Arial"/>
      </rPr>
      <t>for non-gas solutes</t>
    </r>
  </si>
  <si>
    <r>
      <rPr>
        <sz val="10"/>
        <color rgb="FF222222"/>
        <rFont val="Arial"/>
      </rPr>
      <t xml:space="preserve">Solubility product constants, </t>
    </r>
    <r>
      <rPr>
        <b/>
        <sz val="10"/>
        <color rgb="FF222222"/>
        <rFont val="Arial"/>
      </rPr>
      <t>like ALL other equilibrium constants (Keq, Ka, Kb, and Kw)</t>
    </r>
    <r>
      <rPr>
        <sz val="10"/>
        <color rgb="FF222222"/>
        <rFont val="Arial"/>
      </rPr>
      <t>, are temperature DEPENDENT. Generally speaking, the solubility product constant increases with increasing temperatures for non-gas solutes and decreases for gas solutes.</t>
    </r>
  </si>
  <si>
    <r>
      <rPr>
        <sz val="10"/>
        <color rgb="FF222222"/>
        <rFont val="Arial"/>
      </rPr>
      <t xml:space="preserve">solubility product </t>
    </r>
    <r>
      <rPr>
        <b/>
        <sz val="10"/>
        <color rgb="FF222222"/>
        <rFont val="Arial"/>
      </rPr>
      <t>K</t>
    </r>
    <r>
      <rPr>
        <b/>
        <i/>
        <sz val="8"/>
        <color rgb="FF222222"/>
        <rFont val="Arial"/>
      </rPr>
      <t>sp</t>
    </r>
    <r>
      <rPr>
        <i/>
        <sz val="8"/>
        <color rgb="FF222222"/>
        <rFont val="Arial"/>
      </rPr>
      <t xml:space="preserve">
</t>
    </r>
    <r>
      <rPr>
        <sz val="10"/>
        <color rgb="FF222222"/>
        <rFont val="Arial"/>
      </rPr>
      <t>for gas solutes</t>
    </r>
  </si>
  <si>
    <t>Higher pressures favor dissolution of gas solutes, and therefore the Ksp will be larger for gases at higher pressures than at lower ones. For example, as you dive deeper into the ocean where the pressure is higher, the more nitrogen gas that will be dissovled into your blood because nitrogen gas is the main inert gas in the air we breathe. If you rise too quickly to the surface, nitrogen gas bubbles will form in your bloodstream and can damage your tissue, which is very painful and potentially fatal if not properly treated.</t>
  </si>
  <si>
    <r>
      <rPr>
        <sz val="10"/>
        <color rgb="FF222222"/>
        <rFont val="Arial"/>
      </rPr>
      <t>ion product (</t>
    </r>
    <r>
      <rPr>
        <i/>
        <sz val="10"/>
        <color rgb="FF222222"/>
        <rFont val="Arial"/>
      </rPr>
      <t>IP)</t>
    </r>
  </si>
  <si>
    <r>
      <rPr>
        <sz val="10"/>
        <color rgb="FF222222"/>
        <rFont val="Arial"/>
      </rPr>
      <t xml:space="preserve">solubility product </t>
    </r>
    <r>
      <rPr>
        <b/>
        <sz val="10"/>
        <color rgb="FF222222"/>
        <rFont val="Arial"/>
      </rPr>
      <t>K</t>
    </r>
    <r>
      <rPr>
        <b/>
        <i/>
        <sz val="8"/>
        <color rgb="FF222222"/>
        <rFont val="Arial"/>
      </rPr>
      <t>sp</t>
    </r>
  </si>
  <si>
    <r>
      <rPr>
        <sz val="10"/>
        <color rgb="FF222222"/>
        <rFont val="Arial"/>
      </rPr>
      <t xml:space="preserve">If IP &lt; Ksp:           </t>
    </r>
    <r>
      <rPr>
        <b/>
        <sz val="10"/>
        <color rgb="FF222222"/>
        <rFont val="Arial"/>
      </rPr>
      <t xml:space="preserve">unsaturated
</t>
    </r>
    <r>
      <rPr>
        <sz val="10"/>
        <color rgb="FF222222"/>
        <rFont val="Arial"/>
      </rPr>
      <t xml:space="preserve">If IP = Ksp:               </t>
    </r>
    <r>
      <rPr>
        <b/>
        <sz val="10"/>
        <color rgb="FF222222"/>
        <rFont val="Arial"/>
      </rPr>
      <t xml:space="preserve">saturated
</t>
    </r>
    <r>
      <rPr>
        <sz val="10"/>
        <color rgb="FF222222"/>
        <rFont val="Arial"/>
      </rPr>
      <t xml:space="preserve">If Ksp &lt; IP:     </t>
    </r>
    <r>
      <rPr>
        <b/>
        <sz val="10"/>
        <color rgb="FF222222"/>
        <rFont val="Arial"/>
      </rPr>
      <t>supersaturated</t>
    </r>
  </si>
  <si>
    <t>•  when IP &lt; Ksp, the solution is unsaturated, and the solute will continue to dissolve
•  when IP = Ksp, the solution is saturated, and the solution is at equilibrium (ΔG = 0)
•  when IP &gt; Ksp, the solution is supersaturated, and precipitation will occur</t>
  </si>
  <si>
    <t>formation of complex ions</t>
  </si>
  <si>
    <t>solubility of a salt (containing the same metal)
in solution</t>
  </si>
  <si>
    <r>
      <rPr>
        <sz val="10"/>
        <color rgb="FF222222"/>
        <rFont val="Arial"/>
      </rPr>
      <t xml:space="preserve">The formation of </t>
    </r>
    <r>
      <rPr>
        <b/>
        <sz val="10"/>
        <color rgb="FF222222"/>
        <rFont val="Arial"/>
      </rPr>
      <t>complex</t>
    </r>
    <r>
      <rPr>
        <sz val="10"/>
        <color rgb="FF222222"/>
        <rFont val="Arial"/>
      </rPr>
      <t xml:space="preserve"> </t>
    </r>
    <r>
      <rPr>
        <b/>
        <sz val="10"/>
        <color rgb="FF222222"/>
        <rFont val="Arial"/>
      </rPr>
      <t>ions</t>
    </r>
    <r>
      <rPr>
        <sz val="10"/>
        <color rgb="FF222222"/>
        <rFont val="Arial"/>
      </rPr>
      <t xml:space="preserve"> increases the solubility of a salt in solution. Because a complex ion contains multiple polar bonds between the ligands and the central metal ion (</t>
    </r>
    <r>
      <rPr>
        <i/>
        <sz val="10"/>
        <color rgb="FF222222"/>
        <rFont val="Arial"/>
      </rPr>
      <t>based on the definition of a complex ion)</t>
    </r>
    <r>
      <rPr>
        <sz val="10"/>
        <color rgb="FF222222"/>
        <rFont val="Arial"/>
      </rPr>
      <t>, it should be able to engage in a very large amount of dipole-dipole interactions. This stabilizes the dissolution of the complex ion. The end result is that such complexes tend to have VERY high Ksp values, termed "Kf" to represent the formation or stability constant of the complex in solution. The very high Kf value of the complex ion is significantly larger than the Ksp of the salt providing the metal ion to the complex, which partially explains why the initial dissolution of the salt is the rate-limiting step of complex ion formation. As an amount of metal ion is being used up to form the complex ion itself, the dissociation reaction of the salt shifts to the right, providing more metal for complex ion formation.</t>
    </r>
  </si>
  <si>
    <t>The Common Ion Effect</t>
  </si>
  <si>
    <r>
      <rPr>
        <sz val="10"/>
        <color rgb="FF222222"/>
        <rFont val="Arial"/>
      </rPr>
      <t xml:space="preserve">concentration of a solution
with a constituent ion of the salt being dissolved </t>
    </r>
    <r>
      <rPr>
        <i/>
        <sz val="10"/>
        <color rgb="FF222222"/>
        <rFont val="Arial"/>
      </rPr>
      <t>(aka, the concentration of common ions)</t>
    </r>
  </si>
  <si>
    <t>solubility of the salt</t>
  </si>
  <si>
    <r>
      <rPr>
        <sz val="10"/>
        <color rgb="FF222222"/>
        <rFont val="Arial"/>
      </rPr>
      <t xml:space="preserve">The solubility of a salt is considerably reduced when it is dissolved in a solution that already contains one of its constituent salts as compared to its solubility in a pure solvent. This reduction in molar solubility is called the </t>
    </r>
    <r>
      <rPr>
        <b/>
        <sz val="10"/>
        <color rgb="FF222222"/>
        <rFont val="Arial"/>
      </rPr>
      <t>Common Ion Effect</t>
    </r>
    <r>
      <rPr>
        <sz val="10"/>
        <color rgb="FF222222"/>
        <rFont val="Arial"/>
      </rPr>
      <t xml:space="preserve">, which is really just </t>
    </r>
    <r>
      <rPr>
        <b/>
        <sz val="10"/>
        <color rgb="FF222222"/>
        <rFont val="Arial"/>
      </rPr>
      <t>Le Châlier's Principle</t>
    </r>
    <r>
      <rPr>
        <sz val="10"/>
        <color rgb="FF222222"/>
        <rFont val="Arial"/>
      </rPr>
      <t xml:space="preserve"> in action. For example, if a salt such as NaBr is dissolved into water already containing Na+ ions (from some other salt, perhaps NaCl), the solution will dissolve </t>
    </r>
    <r>
      <rPr>
        <i/>
        <sz val="10"/>
        <color rgb="FF222222"/>
        <rFont val="Arial"/>
      </rPr>
      <t>less</t>
    </r>
    <r>
      <rPr>
        <sz val="10"/>
        <color rgb="FF222222"/>
        <rFont val="Arial"/>
      </rPr>
      <t xml:space="preserve"> NaBr than would an equal amount of pure water. Because the solution already contains one of the constituent ions from the products side of the dissiociation of NaBr, the system will shift toward the left side, reforming solid NaBr. As a result, the molar solubility of the solid is reduced, and less of the solid dissolves in the solution (although Ksp remains constant because.... Ksp... is dependent... only on... temperature)</t>
    </r>
  </si>
  <si>
    <t>Raoult's Law</t>
  </si>
  <si>
    <r>
      <rPr>
        <sz val="10"/>
        <color rgb="FF222222"/>
        <rFont val="Arial"/>
      </rPr>
      <t xml:space="preserve">concentration of
(volatile) </t>
    </r>
    <r>
      <rPr>
        <b/>
        <sz val="10"/>
        <color rgb="FF222222"/>
        <rFont val="Arial"/>
      </rPr>
      <t>solute</t>
    </r>
    <r>
      <rPr>
        <sz val="10"/>
        <color rgb="FF222222"/>
        <rFont val="Arial"/>
      </rPr>
      <t xml:space="preserve">
added to a solvent</t>
    </r>
  </si>
  <si>
    <r>
      <rPr>
        <sz val="10"/>
        <color rgb="FF222222"/>
        <rFont val="Arial"/>
      </rPr>
      <t xml:space="preserve">vapor pressure
of the solvent
</t>
    </r>
    <r>
      <rPr>
        <i/>
        <sz val="8"/>
        <color rgb="FF222222"/>
        <rFont val="Arial"/>
      </rPr>
      <t>(in ideal solutions)</t>
    </r>
  </si>
  <si>
    <r>
      <rPr>
        <sz val="10"/>
        <color rgb="FF222222"/>
        <rFont val="Arial"/>
      </rPr>
      <t xml:space="preserve">As demonstrated by </t>
    </r>
    <r>
      <rPr>
        <b/>
        <sz val="10"/>
        <color rgb="FF222222"/>
        <rFont val="Arial"/>
      </rPr>
      <t xml:space="preserve">Raoult's Law:
</t>
    </r>
    <r>
      <rPr>
        <b/>
        <i/>
        <sz val="10"/>
        <color rgb="FF0000FF"/>
        <rFont val="Arial"/>
      </rPr>
      <t>P</t>
    </r>
    <r>
      <rPr>
        <b/>
        <i/>
        <sz val="6"/>
        <color rgb="FF0000FF"/>
        <rFont val="Arial"/>
      </rPr>
      <t>A</t>
    </r>
    <r>
      <rPr>
        <b/>
        <i/>
        <sz val="10"/>
        <color rgb="FF0000FF"/>
        <rFont val="Arial"/>
      </rPr>
      <t xml:space="preserve"> = X</t>
    </r>
    <r>
      <rPr>
        <b/>
        <i/>
        <sz val="6"/>
        <color rgb="FF0000FF"/>
        <rFont val="Arial"/>
      </rPr>
      <t xml:space="preserve">A </t>
    </r>
    <r>
      <rPr>
        <b/>
        <i/>
        <sz val="10"/>
        <color rgb="FF0000FF"/>
        <rFont val="Arial"/>
      </rPr>
      <t>Pº</t>
    </r>
    <r>
      <rPr>
        <b/>
        <i/>
        <sz val="6"/>
        <color rgb="FF0000FF"/>
        <rFont val="Arial"/>
      </rPr>
      <t>A</t>
    </r>
    <r>
      <rPr>
        <b/>
        <i/>
        <sz val="10"/>
        <color rgb="FF0000FF"/>
        <rFont val="Arial"/>
      </rPr>
      <t xml:space="preserve">
</t>
    </r>
    <r>
      <rPr>
        <b/>
        <i/>
        <sz val="10"/>
        <color rgb="FF222222"/>
        <rFont val="Arial"/>
      </rPr>
      <t xml:space="preserve">
</t>
    </r>
    <r>
      <rPr>
        <i/>
        <sz val="10"/>
        <color rgb="FF222222"/>
        <rFont val="Arial"/>
      </rPr>
      <t xml:space="preserve">where </t>
    </r>
    <r>
      <rPr>
        <b/>
        <i/>
        <sz val="10"/>
        <color rgb="FF222222"/>
        <rFont val="Arial"/>
      </rPr>
      <t>P</t>
    </r>
    <r>
      <rPr>
        <b/>
        <i/>
        <sz val="6"/>
        <color rgb="FF222222"/>
        <rFont val="Arial"/>
      </rPr>
      <t>A</t>
    </r>
    <r>
      <rPr>
        <i/>
        <sz val="10"/>
        <color rgb="FF222222"/>
        <rFont val="Arial"/>
      </rPr>
      <t xml:space="preserve"> is the vapor pressure of solvent A when solutes are present, </t>
    </r>
    <r>
      <rPr>
        <b/>
        <i/>
        <sz val="10"/>
        <color rgb="FF222222"/>
        <rFont val="Arial"/>
      </rPr>
      <t>X</t>
    </r>
    <r>
      <rPr>
        <b/>
        <i/>
        <sz val="6"/>
        <color rgb="FF222222"/>
        <rFont val="Arial"/>
      </rPr>
      <t>A</t>
    </r>
    <r>
      <rPr>
        <i/>
        <sz val="10"/>
        <color rgb="FF222222"/>
        <rFont val="Arial"/>
      </rPr>
      <t xml:space="preserve"> is the mole fraction of the sol</t>
    </r>
    <r>
      <rPr>
        <i/>
        <u/>
        <sz val="10"/>
        <color rgb="FF222222"/>
        <rFont val="Arial"/>
      </rPr>
      <t>vent</t>
    </r>
    <r>
      <rPr>
        <i/>
        <sz val="10"/>
        <color rgb="FF222222"/>
        <rFont val="Arial"/>
      </rPr>
      <t xml:space="preserve"> A in the solution, and </t>
    </r>
    <r>
      <rPr>
        <b/>
        <i/>
        <sz val="10"/>
        <color rgb="FF222222"/>
        <rFont val="Arial"/>
      </rPr>
      <t>Pº</t>
    </r>
    <r>
      <rPr>
        <b/>
        <i/>
        <sz val="6"/>
        <color rgb="FF222222"/>
        <rFont val="Arial"/>
      </rPr>
      <t>A</t>
    </r>
    <r>
      <rPr>
        <i/>
        <sz val="10"/>
        <color rgb="FF222222"/>
        <rFont val="Arial"/>
      </rPr>
      <t xml:space="preserve"> is the vapor pressure of solvent A in its pure state.</t>
    </r>
    <r>
      <rPr>
        <b/>
        <i/>
        <sz val="10"/>
        <color rgb="FF222222"/>
        <rFont val="Arial"/>
      </rPr>
      <t xml:space="preserve">  </t>
    </r>
    <r>
      <rPr>
        <sz val="10"/>
        <color rgb="FF222222"/>
        <rFont val="Arial"/>
      </rPr>
      <t xml:space="preserve">As more solute is added to the solvent, the mole fraction of solvent is decreased, causing the vapor pressure of the solvent to decrease proportionately.
Raoult's Law explains the phenomenon of </t>
    </r>
    <r>
      <rPr>
        <b/>
        <sz val="10"/>
        <color rgb="FF222222"/>
        <rFont val="Arial"/>
      </rPr>
      <t>Vapor Pressure Depression</t>
    </r>
    <r>
      <rPr>
        <sz val="10"/>
        <color rgb="FF222222"/>
        <rFont val="Arial"/>
      </rPr>
      <t>.</t>
    </r>
  </si>
  <si>
    <r>
      <rPr>
        <sz val="10"/>
        <color rgb="FF222222"/>
        <rFont val="Arial"/>
      </rPr>
      <t xml:space="preserve">concentration of
(volatile) </t>
    </r>
    <r>
      <rPr>
        <b/>
        <sz val="10"/>
        <color rgb="FF222222"/>
        <rFont val="Arial"/>
      </rPr>
      <t>solute</t>
    </r>
    <r>
      <rPr>
        <sz val="10"/>
        <color rgb="FF222222"/>
        <rFont val="Arial"/>
      </rPr>
      <t xml:space="preserve">
added to a solvent</t>
    </r>
  </si>
  <si>
    <r>
      <rPr>
        <sz val="10"/>
        <color rgb="FF222222"/>
        <rFont val="Arial"/>
      </rPr>
      <t xml:space="preserve">boiling point
of the solvent
</t>
    </r>
    <r>
      <rPr>
        <i/>
        <sz val="9"/>
        <color rgb="FF222222"/>
        <rFont val="Arial"/>
      </rPr>
      <t>(in ideal solutions)</t>
    </r>
  </si>
  <si>
    <r>
      <rPr>
        <sz val="10"/>
        <color rgb="FF222222"/>
        <rFont val="Arial"/>
      </rPr>
      <t xml:space="preserve">Recall that the </t>
    </r>
    <r>
      <rPr>
        <b/>
        <sz val="10"/>
        <color rgb="FF222222"/>
        <rFont val="Arial"/>
      </rPr>
      <t>boiling point</t>
    </r>
    <r>
      <rPr>
        <sz val="10"/>
        <color rgb="FF222222"/>
        <rFont val="Arial"/>
      </rPr>
      <t xml:space="preserve"> is the temperature at which vapor pressure of the liquid equals ambient (incident) pressure. Thus, vapor pressure depression goes hand in hand with </t>
    </r>
    <r>
      <rPr>
        <b/>
        <sz val="10"/>
        <color rgb="FF222222"/>
        <rFont val="Arial"/>
      </rPr>
      <t>Boiling Point Elevation</t>
    </r>
    <r>
      <rPr>
        <sz val="10"/>
        <color rgb="FF222222"/>
        <rFont val="Arial"/>
      </rPr>
      <t>;  the lowering of a solution's vapor pressure would mean that a higher temperature is required to match atmospheric pressure, thereby raising the boiling point. For example, salt water boils at a higher temperature than pure water due to the concentration of solute (NaCl) added to the water.</t>
    </r>
  </si>
  <si>
    <r>
      <rPr>
        <sz val="10"/>
        <color rgb="FF222222"/>
        <rFont val="Arial"/>
      </rPr>
      <t xml:space="preserve">concentration of
(volatile) </t>
    </r>
    <r>
      <rPr>
        <b/>
        <sz val="10"/>
        <color rgb="FF222222"/>
        <rFont val="Arial"/>
      </rPr>
      <t>solute</t>
    </r>
    <r>
      <rPr>
        <sz val="10"/>
        <color rgb="FF222222"/>
        <rFont val="Arial"/>
      </rPr>
      <t xml:space="preserve">
added to a solvent</t>
    </r>
  </si>
  <si>
    <r>
      <rPr>
        <sz val="10"/>
        <color rgb="FF222222"/>
        <rFont val="Arial"/>
      </rPr>
      <t xml:space="preserve">freezing point
of the solvent
</t>
    </r>
    <r>
      <rPr>
        <i/>
        <sz val="9"/>
        <color rgb="FF222222"/>
        <rFont val="Arial"/>
      </rPr>
      <t>(in ideal solutions)</t>
    </r>
  </si>
  <si>
    <t>The presence of solute particles in a solution interferes with the formation of the lattice arrangement of solvent molecules associated with the solid state. Thus, a greater amount of energy must be removed from the solution (resulting in a lower temperature) in order for the solution to solidify. For example, pure water freezes at 0ºC, but for every mole of solute dissovled in 1 kg of water, the freezing point is lowered by 1.86ºC. This effect is the explanation for why we salt icy roads in the winter.</t>
  </si>
  <si>
    <r>
      <rPr>
        <sz val="10"/>
        <color rgb="FF222222"/>
        <rFont val="Arial"/>
      </rPr>
      <t xml:space="preserve">concentration of
(volatile) </t>
    </r>
    <r>
      <rPr>
        <b/>
        <sz val="10"/>
        <color rgb="FF222222"/>
        <rFont val="Arial"/>
      </rPr>
      <t>solute</t>
    </r>
    <r>
      <rPr>
        <sz val="10"/>
        <color rgb="FF222222"/>
        <rFont val="Arial"/>
      </rPr>
      <t xml:space="preserve">
added to a solvent</t>
    </r>
  </si>
  <si>
    <r>
      <rPr>
        <sz val="10"/>
        <color rgb="FF222222"/>
        <rFont val="Arial"/>
      </rPr>
      <t xml:space="preserve">evaporation rate
of solvent
</t>
    </r>
    <r>
      <rPr>
        <i/>
        <sz val="8"/>
        <color rgb="FF222222"/>
        <rFont val="Arial"/>
      </rPr>
      <t>(in ideal solutions)</t>
    </r>
  </si>
  <si>
    <r>
      <rPr>
        <sz val="10"/>
        <color rgb="FF222222"/>
        <rFont val="Arial"/>
      </rPr>
      <t xml:space="preserve">Examining </t>
    </r>
    <r>
      <rPr>
        <b/>
        <sz val="10"/>
        <color rgb="FF222222"/>
        <rFont val="Arial"/>
      </rPr>
      <t xml:space="preserve">Raoult's Law </t>
    </r>
    <r>
      <rPr>
        <sz val="10"/>
        <color rgb="FF222222"/>
        <rFont val="Arial"/>
      </rPr>
      <t>on a molecular level,</t>
    </r>
    <r>
      <rPr>
        <b/>
        <sz val="10"/>
        <color rgb="FF222222"/>
        <rFont val="Arial"/>
      </rPr>
      <t xml:space="preserve"> </t>
    </r>
    <r>
      <rPr>
        <sz val="10"/>
        <color rgb="FF222222"/>
        <rFont val="Arial"/>
      </rPr>
      <t>the presence of the solute molecules can block the evaporation of solvent molecules also.</t>
    </r>
  </si>
  <si>
    <r>
      <rPr>
        <sz val="10"/>
        <color rgb="FF222222"/>
        <rFont val="Arial"/>
      </rPr>
      <t xml:space="preserve">concentration of
(volatile) </t>
    </r>
    <r>
      <rPr>
        <b/>
        <sz val="10"/>
        <color rgb="FF222222"/>
        <rFont val="Arial"/>
      </rPr>
      <t>solute</t>
    </r>
    <r>
      <rPr>
        <sz val="10"/>
        <color rgb="FF222222"/>
        <rFont val="Arial"/>
      </rPr>
      <t xml:space="preserve">
added to a solvent</t>
    </r>
  </si>
  <si>
    <t>condensation rate
of the solvent</t>
  </si>
  <si>
    <t>NONE</t>
  </si>
  <si>
    <r>
      <rPr>
        <sz val="10"/>
        <color rgb="FF222222"/>
        <rFont val="Arial"/>
      </rPr>
      <t xml:space="preserve">The condensation rate of a solvent is </t>
    </r>
    <r>
      <rPr>
        <i/>
        <sz val="10"/>
        <color rgb="FF222222"/>
        <rFont val="Arial"/>
      </rPr>
      <t>unaffected</t>
    </r>
    <r>
      <rPr>
        <sz val="10"/>
        <color rgb="FF222222"/>
        <rFont val="Arial"/>
      </rPr>
      <t xml:space="preserve"> by the presence of solute particles in solution.</t>
    </r>
  </si>
  <si>
    <t>van't Hoff factor</t>
  </si>
  <si>
    <r>
      <rPr>
        <sz val="10"/>
        <color rgb="FF222222"/>
        <rFont val="Arial"/>
      </rPr>
      <t xml:space="preserve">number of particles into which a compound dissociaties in a solution
</t>
    </r>
    <r>
      <rPr>
        <i/>
        <sz val="10"/>
        <color rgb="FF222222"/>
        <rFont val="Arial"/>
      </rPr>
      <t xml:space="preserve">(aka, the </t>
    </r>
    <r>
      <rPr>
        <b/>
        <i/>
        <sz val="10"/>
        <color rgb="FF222222"/>
        <rFont val="Arial"/>
      </rPr>
      <t>van' Hoff factor</t>
    </r>
    <r>
      <rPr>
        <sz val="10"/>
        <color rgb="FF222222"/>
        <rFont val="Arial"/>
      </rPr>
      <t>)</t>
    </r>
  </si>
  <si>
    <t>•    boiling point elevation
•  freezing point depression
•  melting point depression</t>
  </si>
  <si>
    <r>
      <rPr>
        <sz val="10"/>
        <color rgb="FF222222"/>
        <rFont val="Arial"/>
      </rPr>
      <t xml:space="preserve">As shown by the equations for </t>
    </r>
    <r>
      <rPr>
        <b/>
        <sz val="10"/>
        <color rgb="FF222222"/>
        <rFont val="Arial"/>
      </rPr>
      <t>Boiling Point Elevation</t>
    </r>
    <r>
      <rPr>
        <sz val="10"/>
        <color rgb="FF222222"/>
        <rFont val="Arial"/>
      </rPr>
      <t xml:space="preserve"> and </t>
    </r>
    <r>
      <rPr>
        <b/>
        <sz val="10"/>
        <color rgb="FF222222"/>
        <rFont val="Arial"/>
      </rPr>
      <t xml:space="preserve">Freezing Point Depression:
</t>
    </r>
    <r>
      <rPr>
        <b/>
        <i/>
        <sz val="10"/>
        <color rgb="FF0000FF"/>
        <rFont val="Arial"/>
      </rPr>
      <t>ΔT</t>
    </r>
    <r>
      <rPr>
        <b/>
        <i/>
        <sz val="6"/>
        <color rgb="FF0000FF"/>
        <rFont val="Arial"/>
      </rPr>
      <t>b</t>
    </r>
    <r>
      <rPr>
        <b/>
        <i/>
        <sz val="10"/>
        <color rgb="FF0000FF"/>
        <rFont val="Arial"/>
      </rPr>
      <t xml:space="preserve">  = i K</t>
    </r>
    <r>
      <rPr>
        <b/>
        <i/>
        <sz val="6"/>
        <color rgb="FF0000FF"/>
        <rFont val="Arial"/>
      </rPr>
      <t>b</t>
    </r>
    <r>
      <rPr>
        <b/>
        <i/>
        <sz val="10"/>
        <color rgb="FF0000FF"/>
        <rFont val="Arial"/>
      </rPr>
      <t xml:space="preserve"> m</t>
    </r>
    <r>
      <rPr>
        <b/>
        <i/>
        <sz val="10"/>
        <color rgb="FF222222"/>
        <rFont val="Arial"/>
      </rPr>
      <t xml:space="preserve">     </t>
    </r>
    <r>
      <rPr>
        <sz val="10"/>
        <color rgb="FF222222"/>
        <rFont val="Arial"/>
      </rPr>
      <t xml:space="preserve">and     </t>
    </r>
    <r>
      <rPr>
        <b/>
        <i/>
        <sz val="10"/>
        <color rgb="FF0000FF"/>
        <rFont val="Arial"/>
      </rPr>
      <t>ΔT</t>
    </r>
    <r>
      <rPr>
        <b/>
        <i/>
        <sz val="6"/>
        <color rgb="FF0000FF"/>
        <rFont val="Arial"/>
      </rPr>
      <t>f</t>
    </r>
    <r>
      <rPr>
        <b/>
        <i/>
        <sz val="10"/>
        <color rgb="FF0000FF"/>
        <rFont val="Arial"/>
      </rPr>
      <t xml:space="preserve">  = i K</t>
    </r>
    <r>
      <rPr>
        <b/>
        <i/>
        <sz val="6"/>
        <color rgb="FF0000FF"/>
        <rFont val="Arial"/>
      </rPr>
      <t>f</t>
    </r>
    <r>
      <rPr>
        <b/>
        <i/>
        <sz val="10"/>
        <color rgb="FF0000FF"/>
        <rFont val="Arial"/>
      </rPr>
      <t xml:space="preserve"> m</t>
    </r>
    <r>
      <rPr>
        <b/>
        <i/>
        <sz val="10"/>
        <color rgb="FF222222"/>
        <rFont val="Arial"/>
      </rPr>
      <t xml:space="preserve">
</t>
    </r>
    <r>
      <rPr>
        <sz val="10"/>
        <color rgb="FF222222"/>
        <rFont val="Arial"/>
      </rPr>
      <t xml:space="preserve">where ΔTb is the increase in boiling point and ΔTf is freezing point depression. The variable </t>
    </r>
    <r>
      <rPr>
        <i/>
        <sz val="10"/>
        <color rgb="FF222222"/>
        <rFont val="Arial"/>
      </rPr>
      <t>i</t>
    </r>
    <r>
      <rPr>
        <sz val="10"/>
        <color rgb="FF222222"/>
        <rFont val="Arial"/>
      </rPr>
      <t xml:space="preserve"> is the van't Hoff factor, which corresponds to the number of particles into which a compound dissociates in solution. For example, </t>
    </r>
    <r>
      <rPr>
        <i/>
        <sz val="10"/>
        <color rgb="FF222222"/>
        <rFont val="Arial"/>
      </rPr>
      <t>i = 2</t>
    </r>
    <r>
      <rPr>
        <sz val="10"/>
        <color rgb="FF222222"/>
        <rFont val="Arial"/>
      </rPr>
      <t xml:space="preserve"> for NaCl because each formula unit of NaCl dissociates into two particles–a sodium ion and a chloride ion–when it dissolves. Covalent molecules such as glucose do not readily dissociate in water and thus have </t>
    </r>
    <r>
      <rPr>
        <i/>
        <sz val="10"/>
        <color rgb="FF222222"/>
        <rFont val="Arial"/>
      </rPr>
      <t>i</t>
    </r>
    <r>
      <rPr>
        <sz val="10"/>
        <color rgb="FF222222"/>
        <rFont val="Arial"/>
      </rPr>
      <t xml:space="preserve"> values of 1.</t>
    </r>
    <r>
      <rPr>
        <i/>
        <sz val="10"/>
        <color rgb="FF222222"/>
        <rFont val="Arial"/>
      </rPr>
      <t xml:space="preserve"> </t>
    </r>
    <r>
      <rPr>
        <sz val="10"/>
        <color rgb="FF222222"/>
        <rFont val="Arial"/>
      </rPr>
      <t xml:space="preserve">The larger the value of </t>
    </r>
    <r>
      <rPr>
        <i/>
        <sz val="10"/>
        <color rgb="FF222222"/>
        <rFont val="Arial"/>
      </rPr>
      <t>i</t>
    </r>
    <r>
      <rPr>
        <sz val="10"/>
        <color rgb="FF222222"/>
        <rFont val="Arial"/>
      </rPr>
      <t>, the larger the boiling point elevation or the larger the freezing point depression.</t>
    </r>
  </si>
  <si>
    <t>Osmotic Pressure</t>
  </si>
  <si>
    <t>• molarity of a solution
• temperature
• the van't Hoff factor</t>
  </si>
  <si>
    <t>osmotic pressure</t>
  </si>
  <si>
    <r>
      <rPr>
        <sz val="10"/>
        <color rgb="FF222222"/>
        <rFont val="Arial"/>
      </rPr>
      <t xml:space="preserve">As shown by the equation for </t>
    </r>
    <r>
      <rPr>
        <b/>
        <sz val="10"/>
        <color rgb="FF222222"/>
        <rFont val="Arial"/>
      </rPr>
      <t xml:space="preserve">Osmotic Pressure:
</t>
    </r>
    <r>
      <rPr>
        <b/>
        <sz val="10"/>
        <color rgb="FF0000FF"/>
        <rFont val="Times New Roman"/>
      </rPr>
      <t xml:space="preserve">Π = </t>
    </r>
    <r>
      <rPr>
        <b/>
        <i/>
        <sz val="10"/>
        <color rgb="FF0000FF"/>
        <rFont val="Times New Roman"/>
      </rPr>
      <t>iM</t>
    </r>
    <r>
      <rPr>
        <b/>
        <sz val="10"/>
        <color rgb="FF0000FF"/>
        <rFont val="Times New Roman"/>
      </rPr>
      <t xml:space="preserve">RT
</t>
    </r>
    <r>
      <rPr>
        <b/>
        <sz val="10"/>
        <color rgb="FF222222"/>
        <rFont val="Arial"/>
      </rPr>
      <t xml:space="preserve">
</t>
    </r>
    <r>
      <rPr>
        <i/>
        <sz val="10"/>
        <color rgb="FF222222"/>
        <rFont val="Arial"/>
      </rPr>
      <t xml:space="preserve">where </t>
    </r>
    <r>
      <rPr>
        <b/>
        <sz val="10"/>
        <color rgb="FF222222"/>
        <rFont val="Times New Roman"/>
      </rPr>
      <t>Π</t>
    </r>
    <r>
      <rPr>
        <i/>
        <sz val="10"/>
        <color rgb="FF222222"/>
        <rFont val="Arial"/>
      </rPr>
      <t xml:space="preserve"> is the osmotic pressure, i is the van't Hoff factor, M is the molarity of the solution, R is the ideal gas constant, and T is the temperature.</t>
    </r>
  </si>
  <si>
    <t>Acid–Base
Chemistry</t>
  </si>
  <si>
    <r>
      <rPr>
        <sz val="14"/>
        <color rgb="FF222222"/>
        <rFont val="Arial"/>
      </rPr>
      <t>K</t>
    </r>
    <r>
      <rPr>
        <sz val="9"/>
        <color rgb="FF222222"/>
        <rFont val="Arial"/>
      </rPr>
      <t>w</t>
    </r>
  </si>
  <si>
    <r>
      <rPr>
        <b/>
        <sz val="10"/>
        <color rgb="FF222222"/>
        <rFont val="Arial"/>
      </rPr>
      <t xml:space="preserve">Like ALL equilibrium constants, the value for </t>
    </r>
    <r>
      <rPr>
        <b/>
        <i/>
        <sz val="10"/>
        <color rgb="FF222222"/>
        <rFont val="Arial"/>
      </rPr>
      <t>K</t>
    </r>
    <r>
      <rPr>
        <b/>
        <sz val="10"/>
        <color rgb="FF222222"/>
        <rFont val="Arial"/>
      </rPr>
      <t xml:space="preserve"> is dependent ONLY on temperatur</t>
    </r>
    <r>
      <rPr>
        <sz val="10"/>
        <color rgb="FF222222"/>
        <rFont val="Arial"/>
      </rPr>
      <t>e. The equilibrium constant Kw is no different. Isolated changes in concentration, pressure, volume, etc will NOT affect Kw. However, at different temperatures, the value for Kw changes proportionally. At temperatures above 298 K, Kw will increase; this is a direct result of the endothermic nature of the autoionization reaction.</t>
    </r>
  </si>
  <si>
    <t>pH</t>
  </si>
  <si>
    <t>pOH</t>
  </si>
  <si>
    <t>Given the fact that pH + pOH = 14, as pH increases, pOH decreases by the same amount.</t>
  </si>
  <si>
    <r>
      <rPr>
        <sz val="14"/>
        <color rgb="FF222222"/>
        <rFont val="Arial"/>
      </rPr>
      <t>[H</t>
    </r>
    <r>
      <rPr>
        <sz val="8"/>
        <color rgb="FF222222"/>
        <rFont val="Arial"/>
      </rPr>
      <t>3</t>
    </r>
    <r>
      <rPr>
        <sz val="14"/>
        <color rgb="FF222222"/>
        <rFont val="Arial"/>
      </rPr>
      <t>O+]</t>
    </r>
  </si>
  <si>
    <r>
      <rPr>
        <sz val="10"/>
        <color rgb="FF222222"/>
        <rFont val="Arial"/>
      </rPr>
      <t xml:space="preserve">A </t>
    </r>
    <r>
      <rPr>
        <b/>
        <sz val="10"/>
        <color rgb="FF222222"/>
        <rFont val="Arial"/>
      </rPr>
      <t>p scale</t>
    </r>
    <r>
      <rPr>
        <sz val="10"/>
        <color rgb="FF222222"/>
        <rFont val="Arial"/>
      </rPr>
      <t xml:space="preserve"> is defined as the negative logarithm of the number of items. Therefore, mathematically, low pH indicates a relative excess of hydrogen ions, and the solution is acidic; high pH (or low pOH) indicates a relative excess of hydroxide ions, and the solution is basic.</t>
    </r>
  </si>
  <si>
    <t>[OH-]</t>
  </si>
  <si>
    <r>
      <rPr>
        <sz val="14"/>
        <color rgb="FF222222"/>
        <rFont val="Arial"/>
      </rPr>
      <t>K</t>
    </r>
    <r>
      <rPr>
        <sz val="10"/>
        <color rgb="FF222222"/>
        <rFont val="Arial"/>
      </rPr>
      <t>a</t>
    </r>
  </si>
  <si>
    <t>acidity (dissociation) "strength"</t>
  </si>
  <si>
    <r>
      <rPr>
        <sz val="10"/>
        <color rgb="FF222222"/>
        <rFont val="Arial"/>
      </rPr>
      <t xml:space="preserve">The </t>
    </r>
    <r>
      <rPr>
        <b/>
        <sz val="10"/>
        <color rgb="FF222222"/>
        <rFont val="Arial"/>
      </rPr>
      <t>strongest</t>
    </r>
    <r>
      <rPr>
        <sz val="10"/>
        <color rgb="FF222222"/>
        <rFont val="Arial"/>
      </rPr>
      <t xml:space="preserve"> acids, such as HCl, have </t>
    </r>
    <r>
      <rPr>
        <b/>
        <sz val="10"/>
        <color rgb="FF222222"/>
        <rFont val="Arial"/>
      </rPr>
      <t>high</t>
    </r>
    <r>
      <rPr>
        <sz val="10"/>
        <color rgb="FF222222"/>
        <rFont val="Arial"/>
      </rPr>
      <t xml:space="preserve"> Ka's  </t>
    </r>
    <r>
      <rPr>
        <i/>
        <sz val="10"/>
        <color rgb="FF222222"/>
        <rFont val="Arial"/>
      </rPr>
      <t>(and low K</t>
    </r>
    <r>
      <rPr>
        <i/>
        <sz val="8"/>
        <color rgb="FF222222"/>
        <rFont val="Arial"/>
      </rPr>
      <t>b</t>
    </r>
    <r>
      <rPr>
        <i/>
        <sz val="10"/>
        <color rgb="FF222222"/>
        <rFont val="Arial"/>
      </rPr>
      <t>'s)</t>
    </r>
  </si>
  <si>
    <r>
      <rPr>
        <sz val="14"/>
        <color rgb="FF222222"/>
        <rFont val="Arial"/>
      </rPr>
      <t>K</t>
    </r>
    <r>
      <rPr>
        <sz val="10"/>
        <color rgb="FF222222"/>
        <rFont val="Arial"/>
      </rPr>
      <t>b</t>
    </r>
  </si>
  <si>
    <t>basicity (dissociation) "strength"</t>
  </si>
  <si>
    <r>
      <rPr>
        <sz val="10"/>
        <color rgb="FF222222"/>
        <rFont val="Arial"/>
      </rPr>
      <t xml:space="preserve">The </t>
    </r>
    <r>
      <rPr>
        <b/>
        <sz val="10"/>
        <color rgb="FF222222"/>
        <rFont val="Arial"/>
      </rPr>
      <t>strongest</t>
    </r>
    <r>
      <rPr>
        <sz val="10"/>
        <color rgb="FF222222"/>
        <rFont val="Arial"/>
      </rPr>
      <t xml:space="preserve"> bases, such as NaOH, </t>
    </r>
    <r>
      <rPr>
        <b/>
        <sz val="10"/>
        <color rgb="FF222222"/>
        <rFont val="Arial"/>
      </rPr>
      <t>have</t>
    </r>
    <r>
      <rPr>
        <sz val="10"/>
        <color rgb="FF222222"/>
        <rFont val="Arial"/>
      </rPr>
      <t xml:space="preserve"> high Kb's  </t>
    </r>
    <r>
      <rPr>
        <i/>
        <sz val="10"/>
        <color rgb="FF222222"/>
        <rFont val="Arial"/>
      </rPr>
      <t>(and low K</t>
    </r>
    <r>
      <rPr>
        <i/>
        <sz val="8"/>
        <color rgb="FF222222"/>
        <rFont val="Arial"/>
      </rPr>
      <t>a</t>
    </r>
    <r>
      <rPr>
        <i/>
        <sz val="10"/>
        <color rgb="FF222222"/>
        <rFont val="Arial"/>
      </rPr>
      <t>'s)</t>
    </r>
  </si>
  <si>
    <r>
      <rPr>
        <sz val="14"/>
        <color rgb="FF222222"/>
        <rFont val="Arial"/>
      </rPr>
      <t>pK</t>
    </r>
    <r>
      <rPr>
        <sz val="10"/>
        <color rgb="FF222222"/>
        <rFont val="Arial"/>
      </rPr>
      <t>a</t>
    </r>
  </si>
  <si>
    <r>
      <rPr>
        <sz val="10"/>
        <color rgb="FF222222"/>
        <rFont val="Arial"/>
      </rPr>
      <t xml:space="preserve">The </t>
    </r>
    <r>
      <rPr>
        <b/>
        <sz val="10"/>
        <color rgb="FF222222"/>
        <rFont val="Arial"/>
      </rPr>
      <t>strongest</t>
    </r>
    <r>
      <rPr>
        <sz val="10"/>
        <color rgb="FF222222"/>
        <rFont val="Arial"/>
      </rPr>
      <t xml:space="preserve"> acids, such as HCl, have </t>
    </r>
    <r>
      <rPr>
        <b/>
        <sz val="10"/>
        <color rgb="FF222222"/>
        <rFont val="Arial"/>
      </rPr>
      <t>low</t>
    </r>
    <r>
      <rPr>
        <sz val="10"/>
        <color rgb="FF222222"/>
        <rFont val="Arial"/>
      </rPr>
      <t xml:space="preserve"> pKa's  </t>
    </r>
    <r>
      <rPr>
        <i/>
        <sz val="10"/>
        <color rgb="FF222222"/>
        <rFont val="Arial"/>
      </rPr>
      <t>(and high pK</t>
    </r>
    <r>
      <rPr>
        <i/>
        <sz val="8"/>
        <color rgb="FF222222"/>
        <rFont val="Arial"/>
      </rPr>
      <t>b</t>
    </r>
    <r>
      <rPr>
        <i/>
        <sz val="10"/>
        <color rgb="FF222222"/>
        <rFont val="Arial"/>
      </rPr>
      <t>'s)</t>
    </r>
  </si>
  <si>
    <r>
      <rPr>
        <sz val="14"/>
        <color rgb="FF222222"/>
        <rFont val="Arial"/>
      </rPr>
      <t>pK</t>
    </r>
    <r>
      <rPr>
        <sz val="10"/>
        <color rgb="FF222222"/>
        <rFont val="Arial"/>
      </rPr>
      <t>b</t>
    </r>
  </si>
  <si>
    <r>
      <rPr>
        <sz val="10"/>
        <color rgb="FF222222"/>
        <rFont val="Arial"/>
      </rPr>
      <t xml:space="preserve">The </t>
    </r>
    <r>
      <rPr>
        <b/>
        <sz val="10"/>
        <color rgb="FF222222"/>
        <rFont val="Arial"/>
      </rPr>
      <t>strongest</t>
    </r>
    <r>
      <rPr>
        <sz val="10"/>
        <color rgb="FF222222"/>
        <rFont val="Arial"/>
      </rPr>
      <t xml:space="preserve"> bases, such as NaOH, have </t>
    </r>
    <r>
      <rPr>
        <b/>
        <sz val="10"/>
        <color rgb="FF222222"/>
        <rFont val="Arial"/>
      </rPr>
      <t>low</t>
    </r>
    <r>
      <rPr>
        <sz val="10"/>
        <color rgb="FF222222"/>
        <rFont val="Arial"/>
      </rPr>
      <t xml:space="preserve"> pKb's  </t>
    </r>
    <r>
      <rPr>
        <i/>
        <sz val="10"/>
        <color rgb="FF222222"/>
        <rFont val="Arial"/>
      </rPr>
      <t>(and high pK</t>
    </r>
    <r>
      <rPr>
        <i/>
        <sz val="8"/>
        <color rgb="FF222222"/>
        <rFont val="Arial"/>
      </rPr>
      <t>a</t>
    </r>
    <r>
      <rPr>
        <i/>
        <sz val="10"/>
        <color rgb="FF222222"/>
        <rFont val="Arial"/>
      </rPr>
      <t>'s)</t>
    </r>
  </si>
  <si>
    <t>electronegative elements positioned near an acidic proton</t>
  </si>
  <si>
    <r>
      <rPr>
        <sz val="10"/>
        <color rgb="FF222222"/>
        <rFont val="Arial"/>
      </rPr>
      <t xml:space="preserve">One important theme for acid strength is the </t>
    </r>
    <r>
      <rPr>
        <b/>
        <sz val="10"/>
        <color rgb="FF222222"/>
        <rFont val="Arial"/>
      </rPr>
      <t>Effect of Induction.</t>
    </r>
    <r>
      <rPr>
        <sz val="10"/>
        <color rgb="FF222222"/>
        <rFont val="Arial"/>
      </rPr>
      <t xml:space="preserve"> Electronegative elements positioned near an acidic proton increase acid strength by pulling electron density out of the bond holding the acidic proton. This weakens proton bonding and facilitates dissociation. Thus, acids that have electronegative elements nearer to acidic hydrogens are stronger than those that do not.
</t>
    </r>
    <r>
      <rPr>
        <i/>
        <u/>
        <sz val="9"/>
        <color rgb="FF0000FF"/>
        <rFont val="Arial"/>
      </rPr>
      <t>http://schoolbag.info/chemistry/mcat_2/mcat_2.files/image580.jpg</t>
    </r>
  </si>
  <si>
    <t>the concentrations of the conjugate pair [A-] and [HA]
while maintaining the same ratio of [A-]/[HA]</t>
  </si>
  <si>
    <t>buffering capacity</t>
  </si>
  <si>
    <r>
      <rPr>
        <sz val="10"/>
        <color rgb="FF222222"/>
        <rFont val="Arial"/>
      </rPr>
      <t xml:space="preserve">The buffering capacity is defined as the ability to which a system can resist changes in pH. According to the Henderson–Hasselbalch equation:
</t>
    </r>
    <r>
      <rPr>
        <b/>
        <sz val="10"/>
        <color rgb="FF0000FF"/>
        <rFont val="Arial"/>
      </rPr>
      <t xml:space="preserve">pH = pKa + log[A-]/[HA]
</t>
    </r>
    <r>
      <rPr>
        <sz val="10"/>
        <color rgb="FF222222"/>
        <rFont val="Arial"/>
      </rPr>
      <t xml:space="preserve">
Clearly, changing the ratio of the conjugate base to the acid will lead to a change in pH of the buffer solution. But what about changing the concentrations while maintaining a constant ratio? What would happen if the concentrations of both the acid and the conjugate base were doubled? While the pH would not change since the ratio of [A-]/[HA] is the same, the buffering capacity would in fact double. In other words, the addition of a small amount of acid or base to this system will now cause even less deviation in pH.</t>
    </r>
  </si>
  <si>
    <t>Electrochemistry</t>
  </si>
  <si>
    <t>ΔGº</t>
  </si>
  <si>
    <r>
      <rPr>
        <sz val="10"/>
        <color rgb="FF222222"/>
        <rFont val="Arial"/>
      </rPr>
      <t xml:space="preserve">• </t>
    </r>
    <r>
      <rPr>
        <sz val="14"/>
        <color rgb="FF222222"/>
        <rFont val="Arial"/>
      </rPr>
      <t xml:space="preserve"> emf
</t>
    </r>
    <r>
      <rPr>
        <sz val="11"/>
        <color rgb="FF222222"/>
        <rFont val="Arial"/>
      </rPr>
      <t xml:space="preserve">• </t>
    </r>
    <r>
      <rPr>
        <sz val="14"/>
        <color rgb="FF222222"/>
        <rFont val="Arial"/>
      </rPr>
      <t xml:space="preserve">  </t>
    </r>
    <r>
      <rPr>
        <b/>
        <i/>
        <sz val="15"/>
        <color rgb="FF222222"/>
        <rFont val="Times New Roman"/>
      </rPr>
      <t>Eº</t>
    </r>
    <r>
      <rPr>
        <b/>
        <sz val="9"/>
        <color rgb="FF222222"/>
        <rFont val="Times New Roman"/>
      </rPr>
      <t>cell</t>
    </r>
  </si>
  <si>
    <r>
      <rPr>
        <sz val="10"/>
        <color rgb="FF222222"/>
        <rFont val="Arial"/>
      </rPr>
      <t xml:space="preserve">One way to describe electrochemical cells includes the </t>
    </r>
    <r>
      <rPr>
        <b/>
        <sz val="10"/>
        <color rgb="FF222222"/>
        <rFont val="Arial"/>
      </rPr>
      <t>electromotive force (emf)</t>
    </r>
    <r>
      <rPr>
        <sz val="10"/>
        <color rgb="FF222222"/>
        <rFont val="Arial"/>
      </rPr>
      <t xml:space="preserve">, which corresponds to the voltage or electrical potential difference of the cell.
•  if the emf is +, the cell is able to release energy (–ΔG), which means it is spontaneous
•  if the emf is –, the cell must absorb energy (+ΔG), which means it is nonspontaneous
It is important to note that ΔGº and Eºcell will ALWAYS have opposite signs. </t>
    </r>
  </si>
  <si>
    <t>effectiveness of batteries</t>
  </si>
  <si>
    <t>All batteries are influenced by temperature changes. For instance, in lead–acid batteries in cars, like most galvanic cells, tend to fail the most often in cold weather.</t>
  </si>
  <si>
    <t>number of electrons exchanged during a redox reaction</t>
  </si>
  <si>
    <t>chemical change induced
in an electrolytic (+ΔG) cell</t>
  </si>
  <si>
    <t>proporitonal</t>
  </si>
  <si>
    <r>
      <rPr>
        <b/>
        <sz val="10"/>
        <color rgb="FF222222"/>
        <rFont val="Arial"/>
      </rPr>
      <t>Michael Faraday's laws</t>
    </r>
    <r>
      <rPr>
        <sz val="10"/>
        <color rgb="FF222222"/>
        <rFont val="Arial"/>
      </rPr>
      <t xml:space="preserve"> state that the liberation of gas and deposition of elements on electrodes is directly proportional to the number of moles of electrons being transferred during the oxidation–reduction reaction. Here, normality or game equivalent weights is used. These observations are proxy measurements of the amount of current flowing in a circuit.</t>
    </r>
  </si>
  <si>
    <r>
      <rPr>
        <sz val="10"/>
        <color rgb="FF222222"/>
        <rFont val="Arial"/>
      </rPr>
      <t xml:space="preserve">reduction potential, </t>
    </r>
    <r>
      <rPr>
        <sz val="13"/>
        <color rgb="FF222222"/>
        <rFont val="Arial"/>
      </rPr>
      <t xml:space="preserve"> </t>
    </r>
    <r>
      <rPr>
        <i/>
        <sz val="13"/>
        <color rgb="FF222222"/>
        <rFont val="Times New Roman"/>
      </rPr>
      <t xml:space="preserve">E </t>
    </r>
    <r>
      <rPr>
        <sz val="9"/>
        <color rgb="FF222222"/>
        <rFont val="Arial"/>
      </rPr>
      <t>red</t>
    </r>
  </si>
  <si>
    <r>
      <rPr>
        <sz val="10"/>
        <color rgb="FF222222"/>
        <rFont val="Arial"/>
      </rPr>
      <t xml:space="preserve">tendency of a species to gain electrons and be </t>
    </r>
    <r>
      <rPr>
        <b/>
        <sz val="10"/>
        <color rgb="FF222222"/>
        <rFont val="Arial"/>
      </rPr>
      <t>reduced</t>
    </r>
  </si>
  <si>
    <r>
      <rPr>
        <sz val="10"/>
        <color rgb="FF222222"/>
        <rFont val="Arial"/>
      </rPr>
      <t xml:space="preserve">The species in a reaction that will be oxidized or reduced can be determined from the </t>
    </r>
    <r>
      <rPr>
        <b/>
        <sz val="10"/>
        <color rgb="FF222222"/>
        <rFont val="Arial"/>
      </rPr>
      <t xml:space="preserve">reduction potential </t>
    </r>
    <r>
      <rPr>
        <sz val="10"/>
        <color rgb="FF222222"/>
        <rFont val="Arial"/>
      </rPr>
      <t>of each species, defined as the tendency of a species to gain electrons and to be reduced. Each species has its own intrinsic reduction potential; the more positive the potential, the greater the tendency to be reduced.</t>
    </r>
  </si>
  <si>
    <r>
      <rPr>
        <sz val="10"/>
        <color rgb="FF222222"/>
        <rFont val="Arial"/>
      </rPr>
      <t xml:space="preserve">reduction potential, </t>
    </r>
    <r>
      <rPr>
        <sz val="13"/>
        <color rgb="FF222222"/>
        <rFont val="Arial"/>
      </rPr>
      <t xml:space="preserve"> </t>
    </r>
    <r>
      <rPr>
        <i/>
        <sz val="13"/>
        <color rgb="FF222222"/>
        <rFont val="Times New Roman"/>
      </rPr>
      <t xml:space="preserve">E </t>
    </r>
    <r>
      <rPr>
        <sz val="9"/>
        <color rgb="FF222222"/>
        <rFont val="Arial"/>
      </rPr>
      <t>red</t>
    </r>
  </si>
  <si>
    <r>
      <rPr>
        <sz val="10"/>
        <color rgb="FF222222"/>
        <rFont val="Arial"/>
      </rPr>
      <t xml:space="preserve">tendency of a species to lose electrons and be </t>
    </r>
    <r>
      <rPr>
        <b/>
        <sz val="10"/>
        <color rgb="FF222222"/>
        <rFont val="Arial"/>
      </rPr>
      <t>oxidized</t>
    </r>
  </si>
  <si>
    <r>
      <rPr>
        <sz val="10"/>
        <color rgb="FF222222"/>
        <rFont val="Arial"/>
      </rPr>
      <t xml:space="preserve">Since </t>
    </r>
    <r>
      <rPr>
        <b/>
        <sz val="10"/>
        <color rgb="FF222222"/>
        <rFont val="Arial"/>
      </rPr>
      <t>reduction potential</t>
    </r>
    <r>
      <rPr>
        <sz val="10"/>
        <color rgb="FF222222"/>
        <rFont val="Arial"/>
      </rPr>
      <t xml:space="preserve"> is defined as the tendency to be reduced, a less positive Eºred means a greater tendency for oxidation to occur because oxidation and reduction are opposite processes.</t>
    </r>
  </si>
  <si>
    <t>Electromotive Force and Thermodynamics</t>
  </si>
  <si>
    <t>number of moles of electrons exchanged during a redox reaciton</t>
  </si>
  <si>
    <r>
      <rPr>
        <sz val="10"/>
        <color rgb="FF222222"/>
        <rFont val="Arial"/>
      </rPr>
      <t xml:space="preserve">Based on the equation relating </t>
    </r>
    <r>
      <rPr>
        <b/>
        <sz val="10"/>
        <color rgb="FF222222"/>
        <rFont val="Arial"/>
      </rPr>
      <t xml:space="preserve">Gibbs Free Energy </t>
    </r>
    <r>
      <rPr>
        <sz val="10"/>
        <color rgb="FF222222"/>
        <rFont val="Arial"/>
      </rPr>
      <t xml:space="preserve">and </t>
    </r>
    <r>
      <rPr>
        <b/>
        <sz val="10"/>
        <color rgb="FF222222"/>
        <rFont val="Arial"/>
      </rPr>
      <t xml:space="preserve">Electromotive Force:
</t>
    </r>
    <r>
      <rPr>
        <b/>
        <sz val="10"/>
        <color rgb="FF0000FF"/>
        <rFont val="Arial"/>
      </rPr>
      <t>ΔGº = –</t>
    </r>
    <r>
      <rPr>
        <b/>
        <i/>
        <sz val="10"/>
        <color rgb="FF0000FF"/>
        <rFont val="Arial"/>
      </rPr>
      <t xml:space="preserve">n </t>
    </r>
    <r>
      <rPr>
        <b/>
        <sz val="10"/>
        <color rgb="FF0000FF"/>
        <rFont val="Arial"/>
      </rPr>
      <t xml:space="preserve">F Eºcell
</t>
    </r>
    <r>
      <rPr>
        <sz val="10"/>
        <color rgb="FF222222"/>
        <rFont val="Arial"/>
      </rPr>
      <t xml:space="preserve">
the negative sign on the right side of the equation shows that a redox reaction that transfers more moles of electrons is more spontaneous (more negative ΔGº) than a redox reaciton that transfers less moles of electrons.</t>
    </r>
  </si>
  <si>
    <r>
      <rPr>
        <i/>
        <sz val="18"/>
        <color rgb="FF222222"/>
        <rFont val="Arial"/>
      </rPr>
      <t>K</t>
    </r>
    <r>
      <rPr>
        <i/>
        <sz val="9"/>
        <color rgb="FF222222"/>
        <rFont val="Arial"/>
      </rPr>
      <t>eq</t>
    </r>
  </si>
  <si>
    <r>
      <rPr>
        <b/>
        <i/>
        <sz val="18"/>
        <color rgb="FF222222"/>
        <rFont val="Times New Roman"/>
      </rPr>
      <t>Eº</t>
    </r>
    <r>
      <rPr>
        <sz val="9"/>
        <color rgb="FF222222"/>
        <rFont val="Times New Roman"/>
      </rPr>
      <t>cell</t>
    </r>
  </si>
  <si>
    <r>
      <rPr>
        <sz val="10"/>
        <color rgb="FF222222"/>
        <rFont val="Arial"/>
      </rPr>
      <t>•  if Keq &lt; 1, Eº</t>
    </r>
    <r>
      <rPr>
        <sz val="9"/>
        <color rgb="FF222222"/>
        <rFont val="Arial"/>
      </rPr>
      <t>cell</t>
    </r>
    <r>
      <rPr>
        <sz val="10"/>
        <color rgb="FF222222"/>
        <rFont val="Arial"/>
      </rPr>
      <t xml:space="preserve"> is negative
•   if Keq &gt; 1, Eº</t>
    </r>
    <r>
      <rPr>
        <sz val="9"/>
        <color rgb="FF222222"/>
        <rFont val="Arial"/>
      </rPr>
      <t>cell</t>
    </r>
    <r>
      <rPr>
        <sz val="10"/>
        <color rgb="FF222222"/>
        <rFont val="Arial"/>
      </rPr>
      <t xml:space="preserve"> is positive
•     if Keq = 1, Eº</t>
    </r>
    <r>
      <rPr>
        <sz val="7"/>
        <color rgb="FF222222"/>
        <rFont val="Arial"/>
      </rPr>
      <t>cell</t>
    </r>
    <r>
      <rPr>
        <sz val="10"/>
        <color rgb="FF222222"/>
        <rFont val="Arial"/>
      </rPr>
      <t xml:space="preserve"> is 0.</t>
    </r>
  </si>
  <si>
    <r>
      <rPr>
        <sz val="10"/>
        <color rgb="FF222222"/>
        <rFont val="Arial"/>
      </rPr>
      <t xml:space="preserve">By combining different equations for </t>
    </r>
    <r>
      <rPr>
        <b/>
        <sz val="10"/>
        <color rgb="FF222222"/>
        <rFont val="Arial"/>
      </rPr>
      <t xml:space="preserve">Gibbs Free Energy:
ΔGº = –n F Eºcell </t>
    </r>
    <r>
      <rPr>
        <sz val="10"/>
        <color rgb="FF222222"/>
        <rFont val="Arial"/>
      </rPr>
      <t xml:space="preserve">    and     </t>
    </r>
    <r>
      <rPr>
        <b/>
        <sz val="10"/>
        <color rgb="FF222222"/>
        <rFont val="Arial"/>
      </rPr>
      <t>ΔGº = –R</t>
    </r>
    <r>
      <rPr>
        <b/>
        <i/>
        <sz val="10"/>
        <color rgb="FF222222"/>
        <rFont val="Arial"/>
      </rPr>
      <t xml:space="preserve">T </t>
    </r>
    <r>
      <rPr>
        <b/>
        <sz val="10"/>
        <color rgb="FF222222"/>
        <rFont val="Arial"/>
      </rPr>
      <t>ln Keq</t>
    </r>
    <r>
      <rPr>
        <sz val="10"/>
        <color rgb="FF222222"/>
        <rFont val="Arial"/>
      </rPr>
      <t xml:space="preserve">     to get:
</t>
    </r>
    <r>
      <rPr>
        <b/>
        <sz val="10"/>
        <color rgb="FF0000FF"/>
        <rFont val="Arial"/>
      </rPr>
      <t>–n F Eºcell = R</t>
    </r>
    <r>
      <rPr>
        <b/>
        <i/>
        <sz val="10"/>
        <color rgb="FF0000FF"/>
        <rFont val="Arial"/>
      </rPr>
      <t>T</t>
    </r>
    <r>
      <rPr>
        <b/>
        <sz val="10"/>
        <color rgb="FF0000FF"/>
        <rFont val="Arial"/>
      </rPr>
      <t xml:space="preserve"> ln Keq</t>
    </r>
    <r>
      <rPr>
        <sz val="10"/>
        <color rgb="FF222222"/>
        <rFont val="Arial"/>
      </rPr>
      <t xml:space="preserve">
Mathematically, when the equilibrium constant </t>
    </r>
    <r>
      <rPr>
        <i/>
        <sz val="10"/>
        <color rgb="FF222222"/>
        <rFont val="Arial"/>
      </rPr>
      <t>Keq</t>
    </r>
    <r>
      <rPr>
        <sz val="10"/>
        <color rgb="FF222222"/>
        <rFont val="Arial"/>
      </rPr>
      <t xml:space="preserve"> is less than 1 (meaning that the equilibrium state favors the reactants), the Eºcell  will be negative because the natural logarithm of any number between 0 and 1 is negative. These properties are characteristic of </t>
    </r>
    <r>
      <rPr>
        <b/>
        <sz val="10"/>
        <color rgb="FF222222"/>
        <rFont val="Arial"/>
      </rPr>
      <t>Electrolytic cells</t>
    </r>
    <r>
      <rPr>
        <sz val="10"/>
        <color rgb="FF222222"/>
        <rFont val="Arial"/>
      </rPr>
      <t xml:space="preserve">, which house nonspontaneous redox reactions. Instead, if Keq is greater than 1 (meaning that the equilbrium state favors the products), the Eºcell will be positive because the natural logithm of any number greater than 1 is positive; these properties are characteristic of </t>
    </r>
    <r>
      <rPr>
        <b/>
        <sz val="10"/>
        <color rgb="FF222222"/>
        <rFont val="Arial"/>
      </rPr>
      <t xml:space="preserve">Galvanic cells, </t>
    </r>
    <r>
      <rPr>
        <sz val="10"/>
        <color rgb="FF222222"/>
        <rFont val="Arial"/>
      </rPr>
      <t xml:space="preserve">which house spontanoues redox reactions. And when Keq is equal to 1, then ln(1) is 0, so Eºcell  is 0.
</t>
    </r>
  </si>
  <si>
    <t>number of ions
present in solution
(total # of cations + anions after dissociation)</t>
  </si>
  <si>
    <t>electrical conductivity
(electrolyte strength)</t>
  </si>
  <si>
    <r>
      <rPr>
        <sz val="10"/>
        <color rgb="FF222222"/>
        <rFont val="Arial"/>
      </rPr>
      <t>In comparing MgCl</t>
    </r>
    <r>
      <rPr>
        <sz val="6"/>
        <color rgb="FF222222"/>
        <rFont val="Arial"/>
      </rPr>
      <t>2</t>
    </r>
    <r>
      <rPr>
        <sz val="10"/>
        <color rgb="FF222222"/>
        <rFont val="Arial"/>
      </rPr>
      <t xml:space="preserve"> and HNO</t>
    </r>
    <r>
      <rPr>
        <sz val="6"/>
        <color rgb="FF222222"/>
        <rFont val="Arial"/>
      </rPr>
      <t>3</t>
    </r>
    <r>
      <rPr>
        <sz val="10"/>
        <color rgb="FF222222"/>
        <rFont val="Arial"/>
      </rPr>
      <t>, since MgCl</t>
    </r>
    <r>
      <rPr>
        <sz val="6"/>
        <color rgb="FF222222"/>
        <rFont val="Arial"/>
      </rPr>
      <t>2</t>
    </r>
    <r>
      <rPr>
        <sz val="10"/>
        <color rgb="FF222222"/>
        <rFont val="Arial"/>
      </rPr>
      <t xml:space="preserve"> dissociates into 3 ions total in solution (one Mg</t>
    </r>
    <r>
      <rPr>
        <sz val="6"/>
        <color rgb="FF222222"/>
        <rFont val="Arial"/>
      </rPr>
      <t>2+</t>
    </r>
    <r>
      <rPr>
        <sz val="10"/>
        <color rgb="FF222222"/>
        <rFont val="Arial"/>
      </rPr>
      <t xml:space="preserve"> and two Cl- ions), and HNO</t>
    </r>
    <r>
      <rPr>
        <sz val="6"/>
        <color rgb="FF222222"/>
        <rFont val="Arial"/>
      </rPr>
      <t>3</t>
    </r>
    <r>
      <rPr>
        <sz val="10"/>
        <color rgb="FF222222"/>
        <rFont val="Arial"/>
      </rPr>
      <t xml:space="preserve"> dissociates into 2 ions total (one H+ and one NO</t>
    </r>
    <r>
      <rPr>
        <sz val="6"/>
        <color rgb="FF222222"/>
        <rFont val="Arial"/>
      </rPr>
      <t>3-</t>
    </r>
    <r>
      <rPr>
        <sz val="10"/>
        <color rgb="FF222222"/>
        <rFont val="Arial"/>
      </rPr>
      <t xml:space="preserve"> ion), MgCl2 is said to have a higher electrical conductivity and is a better </t>
    </r>
    <r>
      <rPr>
        <b/>
        <sz val="10"/>
        <color rgb="FF222222"/>
        <rFont val="Arial"/>
      </rPr>
      <t>electrolyte</t>
    </r>
    <r>
      <rPr>
        <sz val="10"/>
        <color rgb="FF222222"/>
        <rFont val="Arial"/>
      </rPr>
      <t>.</t>
    </r>
  </si>
  <si>
    <t># of free (nonbonded) electrons</t>
  </si>
  <si>
    <t>electrical conductivity</t>
  </si>
  <si>
    <r>
      <rPr>
        <sz val="10"/>
        <color rgb="FF222222"/>
        <rFont val="Arial"/>
      </rPr>
      <t xml:space="preserve">Materials such as graphite are </t>
    </r>
    <r>
      <rPr>
        <i/>
        <sz val="10"/>
        <color rgb="FF222222"/>
        <rFont val="Arial"/>
      </rPr>
      <t>good</t>
    </r>
    <r>
      <rPr>
        <sz val="10"/>
        <color rgb="FF222222"/>
        <rFont val="Arial"/>
      </rPr>
      <t xml:space="preserve"> electrical conductors because its structure consists of carbons that are covalently bonded to 3 other atoms (recall that cabon is tetrahedral), leaving a "sea" of free electrons that can conduct electricity. In contrast, diamond is a </t>
    </r>
    <r>
      <rPr>
        <i/>
        <sz val="10"/>
        <color rgb="FF222222"/>
        <rFont val="Arial"/>
      </rPr>
      <t>poor</t>
    </r>
    <r>
      <rPr>
        <sz val="10"/>
        <color rgb="FF222222"/>
        <rFont val="Arial"/>
      </rPr>
      <t xml:space="preserve"> conductor because each of its carbon atoms are bound to 4 other atoms, leaving no free electrons.</t>
    </r>
  </si>
  <si>
    <t>Spectroscopy</t>
  </si>
  <si>
    <r>
      <rPr>
        <i/>
        <sz val="10"/>
        <color rgb="FF222222"/>
        <rFont val="Arial"/>
      </rPr>
      <t xml:space="preserve">visible region </t>
    </r>
    <r>
      <rPr>
        <sz val="10"/>
        <color rgb="FF222222"/>
        <rFont val="Arial"/>
      </rPr>
      <t>of the electromagnetic specrum</t>
    </r>
    <r>
      <rPr>
        <i/>
        <sz val="10"/>
        <color rgb="FF222222"/>
        <rFont val="Arial"/>
      </rPr>
      <t xml:space="preserve">
</t>
    </r>
    <r>
      <rPr>
        <b/>
        <sz val="10"/>
        <color rgb="FFFF0000"/>
        <rFont val="Arial"/>
      </rPr>
      <t>R</t>
    </r>
    <r>
      <rPr>
        <b/>
        <sz val="10"/>
        <color rgb="FFE69138"/>
        <rFont val="Arial"/>
      </rPr>
      <t>O</t>
    </r>
    <r>
      <rPr>
        <b/>
        <sz val="10"/>
        <color rgb="FFFFFF00"/>
        <rFont val="Arial"/>
      </rPr>
      <t>Y</t>
    </r>
    <r>
      <rPr>
        <b/>
        <sz val="10"/>
        <color rgb="FF222222"/>
        <rFont val="Arial"/>
      </rPr>
      <t xml:space="preserve"> </t>
    </r>
    <r>
      <rPr>
        <b/>
        <sz val="10"/>
        <color rgb="FF6AA84F"/>
        <rFont val="Arial"/>
      </rPr>
      <t>G</t>
    </r>
    <r>
      <rPr>
        <b/>
        <sz val="10"/>
        <color rgb="FF222222"/>
        <rFont val="Arial"/>
      </rPr>
      <t xml:space="preserve"> </t>
    </r>
    <r>
      <rPr>
        <b/>
        <sz val="10"/>
        <color rgb="FF0000FF"/>
        <rFont val="Arial"/>
      </rPr>
      <t>B</t>
    </r>
    <r>
      <rPr>
        <b/>
        <sz val="10"/>
        <color rgb="FFFF00FF"/>
        <rFont val="Arial"/>
      </rPr>
      <t>V</t>
    </r>
  </si>
  <si>
    <r>
      <rPr>
        <sz val="10"/>
        <color rgb="FF222222"/>
        <rFont val="Arial"/>
      </rPr>
      <t xml:space="preserve">•  wavelength </t>
    </r>
    <r>
      <rPr>
        <b/>
        <sz val="10"/>
        <color rgb="FF222222"/>
        <rFont val="Arial"/>
      </rPr>
      <t>λ</t>
    </r>
    <r>
      <rPr>
        <sz val="10"/>
        <color rgb="FF222222"/>
        <rFont val="Arial"/>
      </rPr>
      <t xml:space="preserve">
•  frequency </t>
    </r>
    <r>
      <rPr>
        <b/>
        <sz val="10"/>
        <color rgb="FF222222"/>
        <rFont val="Arial"/>
      </rPr>
      <t>ƒ</t>
    </r>
    <r>
      <rPr>
        <sz val="10"/>
        <color rgb="FF222222"/>
        <rFont val="Arial"/>
      </rPr>
      <t xml:space="preserve"> and energy </t>
    </r>
    <r>
      <rPr>
        <b/>
        <i/>
        <sz val="10"/>
        <color rgb="FF222222"/>
        <rFont val="Arial"/>
      </rPr>
      <t>E</t>
    </r>
  </si>
  <si>
    <r>
      <rPr>
        <sz val="10"/>
        <color rgb="FF222222"/>
        <rFont val="Arial"/>
      </rPr>
      <t xml:space="preserve">•  wavelength </t>
    </r>
    <r>
      <rPr>
        <i/>
        <sz val="10"/>
        <color rgb="FF222222"/>
        <rFont val="Arial"/>
      </rPr>
      <t>decreases</t>
    </r>
    <r>
      <rPr>
        <sz val="10"/>
        <color rgb="FF222222"/>
        <rFont val="Arial"/>
      </rPr>
      <t xml:space="preserve"> from left to right
•  frequency &amp; energy </t>
    </r>
    <r>
      <rPr>
        <i/>
        <sz val="10"/>
        <color rgb="FF222222"/>
        <rFont val="Arial"/>
      </rPr>
      <t>increases</t>
    </r>
    <r>
      <rPr>
        <sz val="10"/>
        <color rgb="FF222222"/>
        <rFont val="Arial"/>
      </rPr>
      <t xml:space="preserve"> from left to right
</t>
    </r>
  </si>
  <si>
    <r>
      <rPr>
        <b/>
        <sz val="10"/>
        <color rgb="FFFF0000"/>
        <rFont val="Arial"/>
      </rPr>
      <t>Red</t>
    </r>
    <r>
      <rPr>
        <sz val="10"/>
        <color rgb="FF222222"/>
        <rFont val="Arial"/>
      </rPr>
      <t xml:space="preserve">    </t>
    </r>
    <r>
      <rPr>
        <b/>
        <sz val="10"/>
        <color rgb="FFE69138"/>
        <rFont val="Arial"/>
      </rPr>
      <t>Orange</t>
    </r>
    <r>
      <rPr>
        <b/>
        <sz val="10"/>
        <color rgb="FF222222"/>
        <rFont val="Arial"/>
      </rPr>
      <t xml:space="preserve"> </t>
    </r>
    <r>
      <rPr>
        <sz val="10"/>
        <color rgb="FF222222"/>
        <rFont val="Arial"/>
      </rPr>
      <t xml:space="preserve">   </t>
    </r>
    <r>
      <rPr>
        <b/>
        <sz val="10"/>
        <color rgb="FFFFFF00"/>
        <rFont val="Arial"/>
      </rPr>
      <t>Yellow</t>
    </r>
    <r>
      <rPr>
        <sz val="10"/>
        <color rgb="FF222222"/>
        <rFont val="Arial"/>
      </rPr>
      <t xml:space="preserve">    </t>
    </r>
    <r>
      <rPr>
        <b/>
        <sz val="10"/>
        <color rgb="FF6AA84F"/>
        <rFont val="Arial"/>
      </rPr>
      <t>Green</t>
    </r>
    <r>
      <rPr>
        <sz val="10"/>
        <color rgb="FF222222"/>
        <rFont val="Arial"/>
      </rPr>
      <t xml:space="preserve">     </t>
    </r>
    <r>
      <rPr>
        <b/>
        <sz val="10"/>
        <color rgb="FF0000FF"/>
        <rFont val="Arial"/>
      </rPr>
      <t xml:space="preserve">Blue </t>
    </r>
    <r>
      <rPr>
        <sz val="10"/>
        <color rgb="FF222222"/>
        <rFont val="Arial"/>
      </rPr>
      <t xml:space="preserve">    </t>
    </r>
    <r>
      <rPr>
        <b/>
        <sz val="10"/>
        <color rgb="FF9900FF"/>
        <rFont val="Arial"/>
      </rPr>
      <t xml:space="preserve">Violet
</t>
    </r>
    <r>
      <rPr>
        <b/>
        <sz val="10"/>
        <color rgb="FF222222"/>
        <rFont val="Arial"/>
      </rPr>
      <t xml:space="preserve">700       600          575          500        450       400       </t>
    </r>
    <r>
      <rPr>
        <b/>
        <sz val="8"/>
        <color rgb="FF222222"/>
        <rFont val="Arial"/>
      </rPr>
      <t xml:space="preserve"> </t>
    </r>
    <r>
      <rPr>
        <i/>
        <sz val="8"/>
        <color rgb="FF222222"/>
        <rFont val="Arial"/>
      </rPr>
      <t>(</t>
    </r>
    <r>
      <rPr>
        <i/>
        <u/>
        <sz val="8"/>
        <color rgb="FF222222"/>
        <rFont val="Arial"/>
      </rPr>
      <t>approximate</t>
    </r>
    <r>
      <rPr>
        <i/>
        <sz val="8"/>
        <color rgb="FF222222"/>
        <rFont val="Arial"/>
      </rPr>
      <t xml:space="preserve"> wavelengths absorbed)
</t>
    </r>
    <r>
      <rPr>
        <sz val="10"/>
        <color rgb="FF222222"/>
        <rFont val="Arial"/>
      </rPr>
      <t xml:space="preserve">
↑ wavelength (~700 nm)                               ↓ wavelength (~400 nm)
↓ frequency and energy                                ↑ frequency and energy                                                                        </t>
    </r>
  </si>
  <si>
    <t>wavelength absorption of a sunscreen</t>
  </si>
  <si>
    <t>ability of the sunscreen to block UV light</t>
  </si>
  <si>
    <r>
      <rPr>
        <sz val="10"/>
        <color rgb="FF222222"/>
        <rFont val="Arial"/>
      </rPr>
      <t xml:space="preserve">in a </t>
    </r>
    <r>
      <rPr>
        <i/>
        <sz val="10"/>
        <color rgb="FF222222"/>
        <rFont val="Arial"/>
      </rPr>
      <t>wavelength vs. absorption plot</t>
    </r>
    <r>
      <rPr>
        <sz val="10"/>
        <color rgb="FF222222"/>
        <rFont val="Arial"/>
      </rPr>
      <t>, the area under the curve represents the amount of UV light a sunscreen can absorb. For a given sunscreen, more area under the curve = more effective sunscreen</t>
    </r>
  </si>
  <si>
    <t>Organic Chemistry</t>
  </si>
  <si>
    <t>Organic
Chemistry</t>
  </si>
  <si>
    <r>
      <rPr>
        <sz val="10"/>
        <color rgb="FF222222"/>
        <rFont val="Arial"/>
      </rPr>
      <t xml:space="preserve">strength of bond
</t>
    </r>
    <r>
      <rPr>
        <sz val="8"/>
        <color rgb="FF222222"/>
        <rFont val="Arial"/>
      </rPr>
      <t>(single &lt; double &lt; triple)</t>
    </r>
  </si>
  <si>
    <t>vibration frequency</t>
  </si>
  <si>
    <r>
      <rPr>
        <sz val="10"/>
        <color rgb="FF222222"/>
        <rFont val="Arial"/>
      </rPr>
      <t xml:space="preserve">due to combining the concept that bonds are like springs with Hooke's Law
</t>
    </r>
    <r>
      <rPr>
        <sz val="8"/>
        <color rgb="FF0000FF"/>
        <rFont val="Arial"/>
      </rPr>
      <t>https://www.youtube.com/watch?v=ETdNsO7mKXM</t>
    </r>
  </si>
  <si>
    <t>mass of atoms in a bond</t>
  </si>
  <si>
    <r>
      <rPr>
        <sz val="10"/>
        <color rgb="FF222222"/>
        <rFont val="Arial"/>
      </rPr>
      <t xml:space="preserve">due to combining the concept that bonds are like springs with Hooke's Law
</t>
    </r>
    <r>
      <rPr>
        <sz val="8"/>
        <color rgb="FF0000FF"/>
        <rFont val="Arial"/>
      </rPr>
      <t>https://www.youtube.com/watch?v=ETdNsO7mKXM</t>
    </r>
  </si>
  <si>
    <t>Organic Reactions</t>
  </si>
  <si>
    <t>basicity</t>
  </si>
  <si>
    <t>leaving group</t>
  </si>
  <si>
    <t xml:space="preserve">weaker bases = better leaving groups because they can stablize extra electrons. </t>
  </si>
  <si>
    <t>presence of Electron-Withdrawing Groups</t>
  </si>
  <si>
    <t>acidity</t>
  </si>
  <si>
    <r>
      <rPr>
        <sz val="10"/>
        <color rgb="FF222222"/>
        <rFont val="Arial"/>
      </rPr>
      <t xml:space="preserve">Based on the </t>
    </r>
    <r>
      <rPr>
        <b/>
        <sz val="10"/>
        <color rgb="FF222222"/>
        <rFont val="Arial"/>
      </rPr>
      <t xml:space="preserve">Effect of Induction, </t>
    </r>
    <r>
      <rPr>
        <sz val="10"/>
        <color rgb="FF222222"/>
        <rFont val="Arial"/>
      </rPr>
      <t xml:space="preserve">the presence of an EWG </t>
    </r>
    <r>
      <rPr>
        <i/>
        <sz val="10"/>
        <color rgb="FF222222"/>
        <rFont val="Arial"/>
      </rPr>
      <t xml:space="preserve">(and especially the closer its proximimity to the acidic hydrogen), </t>
    </r>
    <r>
      <rPr>
        <sz val="10"/>
        <color rgb="FF222222"/>
        <rFont val="Arial"/>
      </rPr>
      <t>results in increased acidity because the EWG stabilizes the conjugate base of that compound via resonance. In contrast, the presence of an EDG decreases acidity because it destabilizes the compound.</t>
    </r>
  </si>
  <si>
    <t>ring strain</t>
  </si>
  <si>
    <t>reactivity</t>
  </si>
  <si>
    <t>4-membered ring structures (like Beta Lactams in penicillin) are more reactive than 6-ring structures due to ring strain.</t>
  </si>
  <si>
    <t>Ultraviolet (UV) Spectroscopy</t>
  </si>
  <si>
    <t>wavenumber</t>
  </si>
  <si>
    <t>frequency</t>
  </si>
  <si>
    <r>
      <rPr>
        <b/>
        <sz val="10"/>
        <color rgb="FF222222"/>
        <rFont val="Arial"/>
      </rPr>
      <t>Wavenumber</t>
    </r>
    <r>
      <rPr>
        <sz val="10"/>
        <color rgb="FF222222"/>
        <rFont val="Arial"/>
      </rPr>
      <t xml:space="preserve"> (defined as 1/λ) is inversely proportional to wavelength, and directly proportional to frequency (c/λ).</t>
    </r>
  </si>
  <si>
    <r>
      <rPr>
        <sz val="10"/>
        <color rgb="FF222222"/>
        <rFont val="Arial"/>
      </rPr>
      <t xml:space="preserve">extent of </t>
    </r>
    <r>
      <rPr>
        <b/>
        <sz val="10"/>
        <color rgb="FF222222"/>
        <rFont val="Arial"/>
      </rPr>
      <t xml:space="preserve">conjugation
</t>
    </r>
    <r>
      <rPr>
        <sz val="10"/>
        <color rgb="FF222222"/>
        <rFont val="Arial"/>
      </rPr>
      <t>within a compound</t>
    </r>
  </si>
  <si>
    <r>
      <rPr>
        <b/>
        <sz val="10"/>
        <color rgb="FF222222"/>
        <rFont val="Arial"/>
      </rPr>
      <t>wavelength</t>
    </r>
    <r>
      <rPr>
        <sz val="10"/>
        <color rgb="FF222222"/>
        <rFont val="Arial"/>
      </rPr>
      <t xml:space="preserve"> of maximum absorbance in UV spectroscopy</t>
    </r>
  </si>
  <si>
    <r>
      <rPr>
        <sz val="10"/>
        <color rgb="FF222222"/>
        <rFont val="Arial"/>
      </rPr>
      <t xml:space="preserve">In </t>
    </r>
    <r>
      <rPr>
        <b/>
        <sz val="10"/>
        <color rgb="FF222222"/>
        <rFont val="Arial"/>
      </rPr>
      <t>UV spectroscopy</t>
    </r>
    <r>
      <rPr>
        <sz val="10"/>
        <color rgb="FF222222"/>
        <rFont val="Arial"/>
      </rPr>
      <t xml:space="preserve">, UV spectra are obtained by passing UV light through a sample that is usually dissolved in an inert, nonabsorbing solvent, and then recording the absorbance. The absorbance is then plotted against wavelength. The </t>
    </r>
    <r>
      <rPr>
        <b/>
        <sz val="10"/>
        <color rgb="FF222222"/>
        <rFont val="Arial"/>
      </rPr>
      <t>absorbance</t>
    </r>
    <r>
      <rPr>
        <sz val="10"/>
        <color rgb="FF222222"/>
        <rFont val="Arial"/>
      </rPr>
      <t xml:space="preserve"> is caused by </t>
    </r>
    <r>
      <rPr>
        <b/>
        <sz val="10"/>
        <color rgb="FF222222"/>
        <rFont val="Arial"/>
      </rPr>
      <t>electronic transitions</t>
    </r>
    <r>
      <rPr>
        <sz val="10"/>
        <color rgb="FF222222"/>
        <rFont val="Arial"/>
      </rPr>
      <t xml:space="preserve"> </t>
    </r>
    <r>
      <rPr>
        <b/>
        <sz val="10"/>
        <color rgb="FF222222"/>
        <rFont val="Arial"/>
      </rPr>
      <t xml:space="preserve">between orbitals. </t>
    </r>
    <r>
      <rPr>
        <sz val="10"/>
        <color rgb="FF222222"/>
        <rFont val="Arial"/>
      </rPr>
      <t>The biggest piece of information we get from this technique is the wavelength of the maximum absorbance, which tells us the extent of conjugation within conjugated systems:  the more conjugated the compound, the lower the energy of the transition and the greater the wavelength of absorbance.</t>
    </r>
  </si>
  <si>
    <r>
      <rPr>
        <sz val="10"/>
        <color rgb="FF222222"/>
        <rFont val="Arial"/>
      </rPr>
      <t xml:space="preserve">extent of </t>
    </r>
    <r>
      <rPr>
        <b/>
        <sz val="10"/>
        <color rgb="FF222222"/>
        <rFont val="Arial"/>
      </rPr>
      <t xml:space="preserve">conjugation
</t>
    </r>
    <r>
      <rPr>
        <sz val="10"/>
        <color rgb="FF222222"/>
        <rFont val="Arial"/>
      </rPr>
      <t>within a compound</t>
    </r>
  </si>
  <si>
    <r>
      <rPr>
        <b/>
        <sz val="10"/>
        <color rgb="FF222222"/>
        <rFont val="Arial"/>
      </rPr>
      <t>wavenumber</t>
    </r>
    <r>
      <rPr>
        <sz val="10"/>
        <color rgb="FF222222"/>
        <rFont val="Arial"/>
      </rPr>
      <t xml:space="preserve"> of maximum absorbance in UV spectroscopy</t>
    </r>
  </si>
  <si>
    <r>
      <rPr>
        <sz val="10"/>
        <color rgb="FF222222"/>
        <rFont val="Arial"/>
      </rPr>
      <t xml:space="preserve">By definition, </t>
    </r>
    <r>
      <rPr>
        <b/>
        <sz val="10"/>
        <color rgb="FF222222"/>
        <rFont val="Arial"/>
      </rPr>
      <t>wavenumber = 1 / λ.</t>
    </r>
    <r>
      <rPr>
        <sz val="10"/>
        <color rgb="FF222222"/>
        <rFont val="Arial"/>
      </rPr>
      <t xml:space="preserve"> Based on the explanation above that increased conjugation results in increased wavelength absorbance, then this means that increased conjugation will result in a lower wavenumber.</t>
    </r>
  </si>
  <si>
    <r>
      <rPr>
        <sz val="10"/>
        <color rgb="FF222222"/>
        <rFont val="Arial"/>
      </rPr>
      <t xml:space="preserve">difference in energy between </t>
    </r>
    <r>
      <rPr>
        <b/>
        <sz val="10"/>
        <color rgb="FF222222"/>
        <rFont val="Arial"/>
      </rPr>
      <t>LUMO</t>
    </r>
    <r>
      <rPr>
        <sz val="10"/>
        <color rgb="FF222222"/>
        <rFont val="Arial"/>
      </rPr>
      <t xml:space="preserve"> and </t>
    </r>
    <r>
      <rPr>
        <b/>
        <sz val="10"/>
        <color rgb="FF222222"/>
        <rFont val="Arial"/>
      </rPr>
      <t>HOMO</t>
    </r>
  </si>
  <si>
    <r>
      <rPr>
        <sz val="10"/>
        <color rgb="FF222222"/>
        <rFont val="Arial"/>
      </rPr>
      <t xml:space="preserve">absorption </t>
    </r>
    <r>
      <rPr>
        <b/>
        <sz val="10"/>
        <color rgb="FF222222"/>
        <rFont val="Arial"/>
      </rPr>
      <t>wavelength</t>
    </r>
  </si>
  <si>
    <r>
      <rPr>
        <b/>
        <sz val="10"/>
        <color rgb="FF222222"/>
        <rFont val="Arial"/>
      </rPr>
      <t xml:space="preserve">UV spectroscopy </t>
    </r>
    <r>
      <rPr>
        <sz val="10"/>
        <color rgb="FF222222"/>
        <rFont val="Arial"/>
      </rPr>
      <t xml:space="preserve">works because moleucles with </t>
    </r>
    <r>
      <rPr>
        <b/>
        <sz val="10"/>
        <color rgb="FF222222"/>
        <rFont val="Arial"/>
      </rPr>
      <t>π</t>
    </r>
    <r>
      <rPr>
        <sz val="10"/>
        <color rgb="FF222222"/>
        <rFont val="Arial"/>
      </rPr>
      <t xml:space="preserve">-electrons or nonbonding electrons can be </t>
    </r>
    <r>
      <rPr>
        <b/>
        <sz val="10"/>
        <color rgb="FF222222"/>
        <rFont val="Arial"/>
      </rPr>
      <t>excited by UV light to higher-energy antibonding orbitals</t>
    </r>
    <r>
      <rPr>
        <sz val="10"/>
        <color rgb="FF222222"/>
        <rFont val="Arial"/>
      </rPr>
      <t xml:space="preserve">. Molecules with a lower energy gap between </t>
    </r>
    <r>
      <rPr>
        <b/>
        <sz val="10"/>
        <color rgb="FF222222"/>
        <rFont val="Arial"/>
      </rPr>
      <t>highest occupied molecular orbital (HOMO)</t>
    </r>
    <r>
      <rPr>
        <sz val="10"/>
        <color rgb="FF222222"/>
        <rFont val="Arial"/>
      </rPr>
      <t xml:space="preserve"> and </t>
    </r>
    <r>
      <rPr>
        <b/>
        <sz val="10"/>
        <color rgb="FF222222"/>
        <rFont val="Arial"/>
      </rPr>
      <t>lowest unoccupied molecular orbital (LUMO)</t>
    </r>
    <r>
      <rPr>
        <sz val="10"/>
        <color rgb="FF222222"/>
        <rFont val="Arial"/>
      </rPr>
      <t xml:space="preserve"> are more easily excited and can absorb longer wavelengths (lower frequencies) with lower energy.
In other words, </t>
    </r>
    <r>
      <rPr>
        <b/>
        <sz val="10"/>
        <color rgb="FF222222"/>
        <rFont val="Arial"/>
      </rPr>
      <t xml:space="preserve">HOMO </t>
    </r>
    <r>
      <rPr>
        <sz val="10"/>
        <color rgb="FF222222"/>
        <rFont val="Arial"/>
      </rPr>
      <t xml:space="preserve">stands for highest occupied molecular orbital; </t>
    </r>
    <r>
      <rPr>
        <b/>
        <sz val="10"/>
        <color rgb="FF222222"/>
        <rFont val="Arial"/>
      </rPr>
      <t>LUMO</t>
    </r>
    <r>
      <rPr>
        <sz val="10"/>
        <color rgb="FF222222"/>
        <rFont val="Arial"/>
      </rPr>
      <t xml:space="preserve"> stands for lowest unoccupied molecular orbital. In UV spectroscopy, electrons are excited from the HOMO to the LUMO. The smaller difference in energy between the two, the longer the wavelengths that can be absorbed by the molecule in UV spectroscopy.</t>
    </r>
  </si>
  <si>
    <t>H–NMR Spectroscopy</t>
  </si>
  <si>
    <r>
      <rPr>
        <sz val="10"/>
        <color rgb="FF222222"/>
        <rFont val="Arial"/>
      </rPr>
      <t xml:space="preserve">number of </t>
    </r>
    <r>
      <rPr>
        <i/>
        <sz val="10"/>
        <color rgb="FF222222"/>
        <rFont val="Arial"/>
      </rPr>
      <t>chemically</t>
    </r>
    <r>
      <rPr>
        <sz val="10"/>
        <color rgb="FF222222"/>
        <rFont val="Arial"/>
      </rPr>
      <t xml:space="preserve"> </t>
    </r>
    <r>
      <rPr>
        <i/>
        <sz val="10"/>
        <color rgb="FF222222"/>
        <rFont val="Arial"/>
      </rPr>
      <t>equivalent</t>
    </r>
    <r>
      <rPr>
        <sz val="10"/>
        <color rgb="FF222222"/>
        <rFont val="Arial"/>
      </rPr>
      <t xml:space="preserve"> </t>
    </r>
    <r>
      <rPr>
        <b/>
        <sz val="10"/>
        <color rgb="FF222222"/>
        <rFont val="Arial"/>
      </rPr>
      <t>protons</t>
    </r>
    <r>
      <rPr>
        <sz val="10"/>
        <color rgb="FF222222"/>
        <rFont val="Arial"/>
      </rPr>
      <t xml:space="preserve"> in a compound</t>
    </r>
  </si>
  <si>
    <r>
      <rPr>
        <sz val="10"/>
        <color rgb="FF222222"/>
        <rFont val="Arial"/>
      </rPr>
      <t xml:space="preserve">height (or area under the curve) of the peak
produced by the protons
in an H–NMR Spectrum
</t>
    </r>
    <r>
      <rPr>
        <i/>
        <sz val="9"/>
        <color rgb="FF222222"/>
        <rFont val="Arial"/>
      </rPr>
      <t xml:space="preserve">(also known as </t>
    </r>
    <r>
      <rPr>
        <b/>
        <i/>
        <sz val="9"/>
        <color rgb="FF222222"/>
        <rFont val="Arial"/>
      </rPr>
      <t>integration</t>
    </r>
    <r>
      <rPr>
        <i/>
        <sz val="9"/>
        <color rgb="FF222222"/>
        <rFont val="Arial"/>
      </rPr>
      <t>)</t>
    </r>
  </si>
  <si>
    <r>
      <rPr>
        <sz val="10"/>
        <color rgb="FF222222"/>
        <rFont val="Arial"/>
      </rPr>
      <t xml:space="preserve">In H–NMR, each unique group of protons has its own peak. The </t>
    </r>
    <r>
      <rPr>
        <b/>
        <sz val="10"/>
        <color rgb="FF222222"/>
        <rFont val="Arial"/>
      </rPr>
      <t xml:space="preserve">integration </t>
    </r>
    <r>
      <rPr>
        <sz val="10"/>
        <color rgb="FF222222"/>
        <rFont val="Arial"/>
      </rPr>
      <t>(area under the curve) of this peak is proportional to the number of protons contained under hte peak.</t>
    </r>
  </si>
  <si>
    <r>
      <rPr>
        <sz val="10"/>
        <color rgb="FF222222"/>
        <rFont val="Arial"/>
      </rPr>
      <t xml:space="preserve">number of </t>
    </r>
    <r>
      <rPr>
        <b/>
        <sz val="10"/>
        <color rgb="FF222222"/>
        <rFont val="Arial"/>
      </rPr>
      <t>electronegative</t>
    </r>
    <r>
      <rPr>
        <sz val="10"/>
        <color rgb="FF222222"/>
        <rFont val="Arial"/>
      </rPr>
      <t xml:space="preserve"> atoms close in proximity to a proton (H atom)</t>
    </r>
  </si>
  <si>
    <r>
      <rPr>
        <sz val="10"/>
        <color rgb="FF222222"/>
        <rFont val="Arial"/>
      </rPr>
      <t xml:space="preserve">•  </t>
    </r>
    <r>
      <rPr>
        <b/>
        <sz val="10"/>
        <color rgb="FF222222"/>
        <rFont val="Arial"/>
      </rPr>
      <t>deshielding</t>
    </r>
    <r>
      <rPr>
        <sz val="10"/>
        <color rgb="FF222222"/>
        <rFont val="Arial"/>
      </rPr>
      <t xml:space="preserve"> of the proton
•  distance </t>
    </r>
    <r>
      <rPr>
        <b/>
        <sz val="10"/>
        <color rgb="FF222222"/>
        <rFont val="Arial"/>
      </rPr>
      <t>D</t>
    </r>
    <r>
      <rPr>
        <sz val="10"/>
        <color rgb="FF222222"/>
        <rFont val="Arial"/>
      </rPr>
      <t>ownfield (to the left) in an H–NMR spectrum</t>
    </r>
  </si>
  <si>
    <r>
      <rPr>
        <sz val="10"/>
        <color rgb="FF222222"/>
        <rFont val="Arial"/>
      </rPr>
      <t xml:space="preserve">When electronegative atoms are attached near a hydrogen (the proton), these atoms pull electron density away from the surrounding atoms, thus </t>
    </r>
    <r>
      <rPr>
        <b/>
        <sz val="10"/>
        <color rgb="FF222222"/>
        <rFont val="Arial"/>
      </rPr>
      <t>deshielding</t>
    </r>
    <r>
      <rPr>
        <sz val="10"/>
        <color rgb="FF222222"/>
        <rFont val="Arial"/>
      </rPr>
      <t xml:space="preserve"> the proton from a magnetic field. The more the proton's electron density is pulled away, the less it can "shield" itself from the applied magnetic field, resulting in a reading further downfield (to the left) in an H–NMR spectrum.</t>
    </r>
  </si>
  <si>
    <r>
      <rPr>
        <sz val="10"/>
        <color rgb="FF222222"/>
        <rFont val="Arial"/>
      </rPr>
      <t xml:space="preserve">number of </t>
    </r>
    <r>
      <rPr>
        <b/>
        <sz val="10"/>
        <color rgb="FF222222"/>
        <rFont val="Arial"/>
      </rPr>
      <t>electron-DONATING groups</t>
    </r>
    <r>
      <rPr>
        <sz val="10"/>
        <color rgb="FF222222"/>
        <rFont val="Arial"/>
      </rPr>
      <t xml:space="preserve"> close in proximity to a proton (H atom)</t>
    </r>
  </si>
  <si>
    <r>
      <rPr>
        <sz val="10"/>
        <color rgb="FF222222"/>
        <rFont val="Arial"/>
      </rPr>
      <t xml:space="preserve">•  </t>
    </r>
    <r>
      <rPr>
        <b/>
        <sz val="10"/>
        <color rgb="FF222222"/>
        <rFont val="Arial"/>
      </rPr>
      <t>shielding</t>
    </r>
    <r>
      <rPr>
        <sz val="10"/>
        <color rgb="FF222222"/>
        <rFont val="Arial"/>
      </rPr>
      <t xml:space="preserve"> of the proton
•  distance </t>
    </r>
    <r>
      <rPr>
        <b/>
        <sz val="10"/>
        <color rgb="FF222222"/>
        <rFont val="Arial"/>
      </rPr>
      <t>Upfield</t>
    </r>
    <r>
      <rPr>
        <sz val="10"/>
        <color rgb="FF222222"/>
        <rFont val="Arial"/>
      </rPr>
      <t xml:space="preserve"> (to the right) in an H–NMR spectrum</t>
    </r>
  </si>
  <si>
    <r>
      <rPr>
        <sz val="10"/>
        <color rgb="FF222222"/>
        <rFont val="Arial"/>
      </rPr>
      <t xml:space="preserve">With the same reasoning as above, we know that if we had an </t>
    </r>
    <r>
      <rPr>
        <b/>
        <sz val="10"/>
        <color rgb="FF222222"/>
        <rFont val="Arial"/>
      </rPr>
      <t>electron-donating group</t>
    </r>
    <r>
      <rPr>
        <sz val="10"/>
        <color rgb="FF222222"/>
        <rFont val="Arial"/>
      </rPr>
      <t xml:space="preserve">, such as a silicon atom, it would help </t>
    </r>
    <r>
      <rPr>
        <b/>
        <sz val="10"/>
        <color rgb="FF222222"/>
        <rFont val="Arial"/>
      </rPr>
      <t>shield</t>
    </r>
    <r>
      <rPr>
        <sz val="10"/>
        <color rgb="FF222222"/>
        <rFont val="Arial"/>
      </rPr>
      <t xml:space="preserve"> the H nuclei and give it a position further upfield (to the right.</t>
    </r>
  </si>
  <si>
    <t>Separations &amp; Purifications</t>
  </si>
  <si>
    <r>
      <rPr>
        <sz val="10"/>
        <color rgb="FF222222"/>
        <rFont val="Arial"/>
      </rPr>
      <t xml:space="preserve">which compound </t>
    </r>
    <r>
      <rPr>
        <u/>
        <sz val="10"/>
        <color rgb="FF222222"/>
        <rFont val="Arial"/>
      </rPr>
      <t>elutes</t>
    </r>
    <r>
      <rPr>
        <sz val="10"/>
        <color rgb="FF222222"/>
        <rFont val="Arial"/>
      </rPr>
      <t xml:space="preserve"> </t>
    </r>
    <r>
      <rPr>
        <i/>
        <sz val="10"/>
        <color rgb="FF222222"/>
        <rFont val="Arial"/>
      </rPr>
      <t>first</t>
    </r>
  </si>
  <si>
    <r>
      <rPr>
        <sz val="10"/>
        <color rgb="FF222222"/>
        <rFont val="Arial"/>
      </rPr>
      <t xml:space="preserve">similarity to the </t>
    </r>
    <r>
      <rPr>
        <u/>
        <sz val="10"/>
        <color rgb="FF222222"/>
        <rFont val="Arial"/>
      </rPr>
      <t>mobile</t>
    </r>
    <r>
      <rPr>
        <sz val="10"/>
        <color rgb="FF222222"/>
        <rFont val="Arial"/>
      </rPr>
      <t xml:space="preserve"> phase</t>
    </r>
  </si>
  <si>
    <r>
      <rPr>
        <sz val="10"/>
        <color rgb="FF222222"/>
        <rFont val="Arial"/>
      </rPr>
      <t xml:space="preserve">In </t>
    </r>
    <r>
      <rPr>
        <b/>
        <sz val="10"/>
        <color rgb="FF222222"/>
        <rFont val="Arial"/>
      </rPr>
      <t>chromatography</t>
    </r>
    <r>
      <rPr>
        <sz val="10"/>
        <color rgb="FF222222"/>
        <rFont val="Arial"/>
      </rPr>
      <t xml:space="preserve">, IF the mobile phase being used is </t>
    </r>
    <r>
      <rPr>
        <u/>
        <sz val="10"/>
        <color rgb="FF222222"/>
        <rFont val="Arial"/>
      </rPr>
      <t>nonpolar</t>
    </r>
    <r>
      <rPr>
        <sz val="10"/>
        <color rgb="FF222222"/>
        <rFont val="Arial"/>
      </rPr>
      <t xml:space="preserve">, then more </t>
    </r>
    <r>
      <rPr>
        <u/>
        <sz val="10"/>
        <color rgb="FF222222"/>
        <rFont val="Arial"/>
      </rPr>
      <t>nonpolar compounds will elute first</t>
    </r>
    <r>
      <rPr>
        <sz val="10"/>
        <color rgb="FF222222"/>
        <rFont val="Arial"/>
      </rPr>
      <t xml:space="preserve"> and migrate the farther distance. Think about it as </t>
    </r>
    <r>
      <rPr>
        <i/>
        <sz val="10"/>
        <color rgb="FF222222"/>
        <rFont val="Arial"/>
      </rPr>
      <t>"</t>
    </r>
    <r>
      <rPr>
        <b/>
        <i/>
        <sz val="10"/>
        <color rgb="FF222222"/>
        <rFont val="Arial"/>
      </rPr>
      <t>like dissolves like</t>
    </r>
    <r>
      <rPr>
        <i/>
        <sz val="10"/>
        <color rgb="FF222222"/>
        <rFont val="Arial"/>
      </rPr>
      <t>".</t>
    </r>
    <r>
      <rPr>
        <sz val="10"/>
        <color rgb="FF222222"/>
        <rFont val="Arial"/>
      </rPr>
      <t xml:space="preserve"> Because a </t>
    </r>
    <r>
      <rPr>
        <u/>
        <sz val="10"/>
        <color rgb="FF222222"/>
        <rFont val="Arial"/>
      </rPr>
      <t>NONPOLAR</t>
    </r>
    <r>
      <rPr>
        <sz val="10"/>
        <color rgb="FF222222"/>
        <rFont val="Arial"/>
      </rPr>
      <t xml:space="preserve"> compound is "like" the </t>
    </r>
    <r>
      <rPr>
        <u/>
        <sz val="10"/>
        <color rgb="FF222222"/>
        <rFont val="Arial"/>
      </rPr>
      <t>NONPOLAR</t>
    </r>
    <r>
      <rPr>
        <sz val="10"/>
        <color rgb="FF222222"/>
        <rFont val="Arial"/>
      </rPr>
      <t xml:space="preserve"> mobile phase, it will migrate </t>
    </r>
    <r>
      <rPr>
        <i/>
        <sz val="10"/>
        <color rgb="FF222222"/>
        <rFont val="Arial"/>
      </rPr>
      <t>toward</t>
    </r>
    <r>
      <rPr>
        <sz val="10"/>
        <color rgb="FF222222"/>
        <rFont val="Arial"/>
      </rPr>
      <t xml:space="preserve"> that similar mobile phase.
Oppositely, if a </t>
    </r>
    <r>
      <rPr>
        <u/>
        <sz val="10"/>
        <color rgb="FF222222"/>
        <rFont val="Arial"/>
      </rPr>
      <t>polar</t>
    </r>
    <r>
      <rPr>
        <sz val="10"/>
        <color rgb="FF222222"/>
        <rFont val="Arial"/>
      </rPr>
      <t xml:space="preserve"> compound is more similar to the </t>
    </r>
    <r>
      <rPr>
        <u/>
        <sz val="10"/>
        <color rgb="FF222222"/>
        <rFont val="Arial"/>
      </rPr>
      <t>polar stationary phase</t>
    </r>
    <r>
      <rPr>
        <sz val="10"/>
        <color rgb="FF222222"/>
        <rFont val="Arial"/>
      </rPr>
      <t xml:space="preserve"> being used, it will therefore NOT elute/migrate a far distance.. because it </t>
    </r>
    <r>
      <rPr>
        <i/>
        <sz val="10"/>
        <color rgb="FF222222"/>
        <rFont val="Arial"/>
      </rPr>
      <t>likes</t>
    </r>
    <r>
      <rPr>
        <sz val="10"/>
        <color rgb="FF222222"/>
        <rFont val="Arial"/>
      </rPr>
      <t xml:space="preserve"> to stay close to a phase that is "</t>
    </r>
    <r>
      <rPr>
        <i/>
        <sz val="10"/>
        <color rgb="FF222222"/>
        <rFont val="Arial"/>
      </rPr>
      <t>like</t>
    </r>
    <r>
      <rPr>
        <sz val="10"/>
        <color rgb="FF222222"/>
        <rFont val="Arial"/>
      </rPr>
      <t xml:space="preserve">" them. (aka stayin' in yo own comfort zone and choosing to be near what's similar to you)
For example, if </t>
    </r>
    <r>
      <rPr>
        <b/>
        <sz val="10"/>
        <color rgb="FF222222"/>
        <rFont val="Arial"/>
      </rPr>
      <t>silica gel</t>
    </r>
    <r>
      <rPr>
        <sz val="10"/>
        <color rgb="FF222222"/>
        <rFont val="Arial"/>
      </rPr>
      <t xml:space="preserve">, often used as a polar stationary phase, is being used with </t>
    </r>
    <r>
      <rPr>
        <b/>
        <sz val="10"/>
        <color rgb="FF222222"/>
        <rFont val="Arial"/>
      </rPr>
      <t>benzene</t>
    </r>
    <r>
      <rPr>
        <sz val="10"/>
        <color rgb="FF222222"/>
        <rFont val="Arial"/>
      </rPr>
      <t>, then this means that nonpolar compounds will elute first and travel farthest. The the more polar compound, the later it will elute and also the closer it will stay to the stationary phase.</t>
    </r>
  </si>
  <si>
    <t>Thin Layer Chromatography</t>
  </si>
  <si>
    <r>
      <rPr>
        <b/>
        <sz val="10"/>
        <color rgb="FF222222"/>
        <rFont val="Arial"/>
      </rPr>
      <t>polarity</t>
    </r>
    <r>
      <rPr>
        <sz val="10"/>
        <color rgb="FF222222"/>
        <rFont val="Arial"/>
      </rPr>
      <t xml:space="preserve"> of compound X
</t>
    </r>
    <r>
      <rPr>
        <i/>
        <sz val="10"/>
        <color rgb="FF222222"/>
        <rFont val="Arial"/>
      </rPr>
      <t>(with a polar stationary phase)</t>
    </r>
  </si>
  <si>
    <r>
      <rPr>
        <b/>
        <i/>
        <sz val="10"/>
        <color rgb="FF222222"/>
        <rFont val="Arial"/>
      </rPr>
      <t>R</t>
    </r>
    <r>
      <rPr>
        <b/>
        <i/>
        <sz val="8"/>
        <color rgb="FF222222"/>
        <rFont val="Arial"/>
      </rPr>
      <t>f</t>
    </r>
    <r>
      <rPr>
        <b/>
        <sz val="10"/>
        <color rgb="FF222222"/>
        <rFont val="Arial"/>
      </rPr>
      <t xml:space="preserve"> value</t>
    </r>
  </si>
  <si>
    <r>
      <rPr>
        <b/>
        <sz val="10"/>
        <color rgb="FF222222"/>
        <rFont val="Arial"/>
      </rPr>
      <t>R</t>
    </r>
    <r>
      <rPr>
        <b/>
        <sz val="8"/>
        <color rgb="FF222222"/>
        <rFont val="Arial"/>
      </rPr>
      <t>f</t>
    </r>
    <r>
      <rPr>
        <b/>
        <sz val="10"/>
        <color rgb="FF222222"/>
        <rFont val="Arial"/>
      </rPr>
      <t xml:space="preserve"> </t>
    </r>
    <r>
      <rPr>
        <sz val="10"/>
        <color rgb="FF222222"/>
        <rFont val="Arial"/>
      </rPr>
      <t xml:space="preserve">is calculated as (the distance the </t>
    </r>
    <r>
      <rPr>
        <i/>
        <sz val="10"/>
        <color rgb="FF222222"/>
        <rFont val="Arial"/>
      </rPr>
      <t>compound</t>
    </r>
    <r>
      <rPr>
        <sz val="10"/>
        <color rgb="FF222222"/>
        <rFont val="Arial"/>
      </rPr>
      <t xml:space="preserve"> migrates) / (distance to the </t>
    </r>
    <r>
      <rPr>
        <i/>
        <sz val="10"/>
        <color rgb="FF222222"/>
        <rFont val="Arial"/>
      </rPr>
      <t>solvent</t>
    </r>
    <r>
      <rPr>
        <sz val="10"/>
        <color rgb="FF222222"/>
        <rFont val="Arial"/>
      </rPr>
      <t xml:space="preserve"> front).
•  </t>
    </r>
    <r>
      <rPr>
        <b/>
        <sz val="10"/>
        <color rgb="FF222222"/>
        <rFont val="Arial"/>
      </rPr>
      <t>Polar</t>
    </r>
    <r>
      <rPr>
        <sz val="10"/>
        <color rgb="FF222222"/>
        <rFont val="Arial"/>
      </rPr>
      <t xml:space="preserve"> </t>
    </r>
    <r>
      <rPr>
        <b/>
        <sz val="10"/>
        <color rgb="FF222222"/>
        <rFont val="Arial"/>
      </rPr>
      <t>compounds</t>
    </r>
    <r>
      <rPr>
        <sz val="10"/>
        <color rgb="FF222222"/>
        <rFont val="Arial"/>
      </rPr>
      <t xml:space="preserve"> DO NOT migrate far (since the stationary phase, such as </t>
    </r>
    <r>
      <rPr>
        <b/>
        <sz val="10"/>
        <color rgb="FF222222"/>
        <rFont val="Arial"/>
      </rPr>
      <t>silica</t>
    </r>
    <r>
      <rPr>
        <sz val="10"/>
        <color rgb="FF222222"/>
        <rFont val="Arial"/>
      </rPr>
      <t xml:space="preserve"> </t>
    </r>
    <r>
      <rPr>
        <b/>
        <sz val="10"/>
        <color rgb="FF222222"/>
        <rFont val="Arial"/>
      </rPr>
      <t>gel</t>
    </r>
    <r>
      <rPr>
        <sz val="10"/>
        <color rgb="FF222222"/>
        <rFont val="Arial"/>
      </rPr>
      <t xml:space="preserve">, is </t>
    </r>
    <r>
      <rPr>
        <b/>
        <sz val="10"/>
        <color rgb="FF222222"/>
        <rFont val="Arial"/>
      </rPr>
      <t>ALSO</t>
    </r>
    <r>
      <rPr>
        <sz val="10"/>
        <color rgb="FF222222"/>
        <rFont val="Arial"/>
      </rPr>
      <t xml:space="preserve"> </t>
    </r>
    <r>
      <rPr>
        <b/>
        <sz val="10"/>
        <color rgb="FF222222"/>
        <rFont val="Arial"/>
      </rPr>
      <t>very</t>
    </r>
    <r>
      <rPr>
        <sz val="10"/>
        <color rgb="FF222222"/>
        <rFont val="Arial"/>
      </rPr>
      <t xml:space="preserve"> </t>
    </r>
    <r>
      <rPr>
        <b/>
        <sz val="10"/>
        <color rgb="FF222222"/>
        <rFont val="Arial"/>
      </rPr>
      <t>polar</t>
    </r>
    <r>
      <rPr>
        <sz val="10"/>
        <color rgb="FF222222"/>
        <rFont val="Arial"/>
      </rPr>
      <t xml:space="preserve">), therefore this mathematically results in a </t>
    </r>
    <r>
      <rPr>
        <b/>
        <sz val="10"/>
        <color rgb="FF222222"/>
        <rFont val="Arial"/>
      </rPr>
      <t>LOW</t>
    </r>
    <r>
      <rPr>
        <sz val="10"/>
        <color rgb="FF222222"/>
        <rFont val="Arial"/>
      </rPr>
      <t xml:space="preserve"> </t>
    </r>
    <r>
      <rPr>
        <b/>
        <sz val="10"/>
        <color rgb="FF222222"/>
        <rFont val="Arial"/>
      </rPr>
      <t>R</t>
    </r>
    <r>
      <rPr>
        <b/>
        <sz val="8"/>
        <color rgb="FF222222"/>
        <rFont val="Arial"/>
      </rPr>
      <t>f</t>
    </r>
    <r>
      <rPr>
        <sz val="10"/>
        <color rgb="FF222222"/>
        <rFont val="Arial"/>
      </rPr>
      <t xml:space="preserve">.
•  </t>
    </r>
    <r>
      <rPr>
        <b/>
        <sz val="10"/>
        <color rgb="FF222222"/>
        <rFont val="Arial"/>
      </rPr>
      <t>Nonpolar</t>
    </r>
    <r>
      <rPr>
        <sz val="10"/>
        <color rgb="FF222222"/>
        <rFont val="Arial"/>
      </rPr>
      <t xml:space="preserve"> </t>
    </r>
    <r>
      <rPr>
        <b/>
        <sz val="10"/>
        <color rgb="FF222222"/>
        <rFont val="Arial"/>
      </rPr>
      <t>compounds</t>
    </r>
    <r>
      <rPr>
        <sz val="10"/>
        <color rgb="FF222222"/>
        <rFont val="Arial"/>
      </rPr>
      <t xml:space="preserve"> travel farthest up the card (</t>
    </r>
    <r>
      <rPr>
        <b/>
        <sz val="10"/>
        <color rgb="FF222222"/>
        <rFont val="Arial"/>
      </rPr>
      <t>towards</t>
    </r>
    <r>
      <rPr>
        <sz val="10"/>
        <color rgb="FF222222"/>
        <rFont val="Arial"/>
      </rPr>
      <t xml:space="preserve"> </t>
    </r>
    <r>
      <rPr>
        <b/>
        <sz val="10"/>
        <color rgb="FF222222"/>
        <rFont val="Arial"/>
      </rPr>
      <t>the</t>
    </r>
    <r>
      <rPr>
        <sz val="10"/>
        <color rgb="FF222222"/>
        <rFont val="Arial"/>
      </rPr>
      <t xml:space="preserve"> </t>
    </r>
    <r>
      <rPr>
        <b/>
        <sz val="10"/>
        <color rgb="FF222222"/>
        <rFont val="Arial"/>
      </rPr>
      <t>nonpolar</t>
    </r>
    <r>
      <rPr>
        <sz val="10"/>
        <color rgb="FF222222"/>
        <rFont val="Arial"/>
      </rPr>
      <t xml:space="preserve"> solvent front such as hexane), which this mathematically results in a </t>
    </r>
    <r>
      <rPr>
        <b/>
        <sz val="10"/>
        <color rgb="FF222222"/>
        <rFont val="Arial"/>
      </rPr>
      <t>HIGH</t>
    </r>
    <r>
      <rPr>
        <sz val="10"/>
        <color rgb="FF222222"/>
        <rFont val="Arial"/>
      </rPr>
      <t xml:space="preserve"> </t>
    </r>
    <r>
      <rPr>
        <b/>
        <sz val="10"/>
        <color rgb="FF222222"/>
        <rFont val="Arial"/>
      </rPr>
      <t>R</t>
    </r>
    <r>
      <rPr>
        <b/>
        <sz val="8"/>
        <color rgb="FF222222"/>
        <rFont val="Arial"/>
      </rPr>
      <t>f</t>
    </r>
    <r>
      <rPr>
        <sz val="8"/>
        <color rgb="FF222222"/>
        <rFont val="Arial"/>
      </rPr>
      <t>.</t>
    </r>
    <r>
      <rPr>
        <sz val="10"/>
        <color rgb="FF222222"/>
        <rFont val="Arial"/>
      </rPr>
      <t xml:space="preserve">
</t>
    </r>
    <r>
      <rPr>
        <i/>
        <sz val="10"/>
        <color rgb="FF222222"/>
        <rFont val="Arial"/>
      </rPr>
      <t>(e.g. a compound with an R</t>
    </r>
    <r>
      <rPr>
        <i/>
        <sz val="8"/>
        <color rgb="FF222222"/>
        <rFont val="Arial"/>
      </rPr>
      <t>f</t>
    </r>
    <r>
      <rPr>
        <i/>
        <sz val="10"/>
        <color rgb="FF222222"/>
        <rFont val="Arial"/>
      </rPr>
      <t xml:space="preserve"> of 0.20 is more polar than a compound with an R</t>
    </r>
    <r>
      <rPr>
        <i/>
        <sz val="8"/>
        <color rgb="FF222222"/>
        <rFont val="Arial"/>
      </rPr>
      <t>f</t>
    </r>
    <r>
      <rPr>
        <i/>
        <sz val="10"/>
        <color rgb="FF222222"/>
        <rFont val="Arial"/>
      </rPr>
      <t xml:space="preserve"> of 0.75)</t>
    </r>
    <r>
      <rPr>
        <sz val="10"/>
        <color rgb="FF222222"/>
        <rFont val="Arial"/>
      </rPr>
      <t xml:space="preserve">
</t>
    </r>
    <r>
      <rPr>
        <sz val="8"/>
        <color rgb="FF0000FF"/>
        <rFont val="Arial"/>
      </rPr>
      <t>https://www.youtube.com/watch?v=_DEScXFyI8s&amp;list=PLbKSbFnKYVY0lrUz8bb--eIGvVOf8YMcl&amp;index=5</t>
    </r>
  </si>
  <si>
    <t>Physics</t>
  </si>
  <si>
    <t>Forces and Acceleration</t>
  </si>
  <si>
    <r>
      <t xml:space="preserve">height </t>
    </r>
    <r>
      <rPr>
        <b/>
        <i/>
        <sz val="10"/>
        <rFont val="Arial"/>
      </rPr>
      <t>h</t>
    </r>
    <r>
      <rPr>
        <sz val="10"/>
        <color rgb="FF000000"/>
        <rFont val="Arial"/>
      </rPr>
      <t xml:space="preserve"> above the earth</t>
    </r>
  </si>
  <si>
    <r>
      <t xml:space="preserve">acceleration due to gravity </t>
    </r>
    <r>
      <rPr>
        <b/>
        <i/>
        <sz val="10"/>
        <rFont val="Arial"/>
      </rPr>
      <t>g</t>
    </r>
  </si>
  <si>
    <r>
      <rPr>
        <b/>
        <sz val="10"/>
        <rFont val="Arial"/>
      </rPr>
      <t>Acceleration due to gravity</t>
    </r>
    <r>
      <rPr>
        <sz val="10"/>
        <rFont val="Arial"/>
      </rPr>
      <t xml:space="preserve">, </t>
    </r>
    <r>
      <rPr>
        <i/>
        <sz val="10"/>
        <rFont val="Arial"/>
      </rPr>
      <t>g</t>
    </r>
    <r>
      <rPr>
        <sz val="10"/>
        <rFont val="Arial"/>
      </rPr>
      <t xml:space="preserve">, DECREASES as the height of the object above Earth INCREASES. And vice versa, acceleration increases the closer one gets to the Earth's center of mass. Near the Earth's surface, g = 10 m/s^2. </t>
    </r>
    <r>
      <rPr>
        <i/>
        <sz val="10"/>
        <rFont val="Arial"/>
      </rPr>
      <t>(e.g. acceleration due to gravity is less up in mount everest than it is at sea level)</t>
    </r>
  </si>
  <si>
    <t>mass of two objects</t>
  </si>
  <si>
    <t>gravitational forces between them</t>
  </si>
  <si>
    <r>
      <rPr>
        <b/>
        <sz val="10"/>
        <rFont val="Arial"/>
      </rPr>
      <t>Gravity</t>
    </r>
    <r>
      <rPr>
        <sz val="10"/>
        <rFont val="Arial"/>
      </rPr>
      <t xml:space="preserve"> is an attractice force that is felt by ALL forms of matter. Although all objects exert a measurable gravitational force on each other, gravitational forces usually do not have much significance on a small scale because other forces tend to be much larger in magnitude. Only on the planetary level do gravitational forces really take on a significant value. </t>
    </r>
    <r>
      <rPr>
        <i/>
        <sz val="10"/>
        <rFont val="Arial"/>
      </rPr>
      <t>(e.g. there does exist a small (but measurable) force between you and your textbook, but it is insignificant compared to the force between you and Earth)</t>
    </r>
    <r>
      <rPr>
        <sz val="10"/>
        <rFont val="Arial"/>
      </rPr>
      <t xml:space="preserve">
Based on the equation for gravitational Forces </t>
    </r>
    <r>
      <rPr>
        <i/>
        <sz val="10"/>
        <rFont val="Arial"/>
      </rPr>
      <t xml:space="preserve"> </t>
    </r>
    <r>
      <rPr>
        <b/>
        <sz val="10"/>
        <color rgb="FF0000FF"/>
        <rFont val="Arial"/>
      </rPr>
      <t>F = (G) (m1) (m2) / (r^2)</t>
    </r>
    <r>
      <rPr>
        <sz val="10"/>
        <rFont val="Arial"/>
      </rPr>
      <t xml:space="preserve">  , we can see that the magnitude of gravitational Force is directly realted to the masses of the objects;  If </t>
    </r>
    <r>
      <rPr>
        <i/>
        <sz val="10"/>
        <rFont val="Arial"/>
      </rPr>
      <t xml:space="preserve">m1 </t>
    </r>
    <r>
      <rPr>
        <sz val="10"/>
        <rFont val="Arial"/>
      </rPr>
      <t xml:space="preserve">is tripled, then </t>
    </r>
    <r>
      <rPr>
        <i/>
        <sz val="10"/>
        <rFont val="Arial"/>
      </rPr>
      <t>F</t>
    </r>
    <r>
      <rPr>
        <sz val="10"/>
        <rFont val="Arial"/>
      </rPr>
      <t xml:space="preserve"> will triple.</t>
    </r>
  </si>
  <si>
    <t>the distance between two objects' center of mass</t>
  </si>
  <si>
    <r>
      <t xml:space="preserve">inverse
</t>
    </r>
    <r>
      <rPr>
        <i/>
        <sz val="8"/>
        <rFont val="Arial"/>
      </rPr>
      <t>(exponentially, by a power of 2)</t>
    </r>
  </si>
  <si>
    <r>
      <rPr>
        <sz val="10"/>
        <rFont val="Arial"/>
      </rPr>
      <t xml:space="preserve">The farther two objects are from each other, the less gravitational force is seen acting on them. </t>
    </r>
    <r>
      <rPr>
        <i/>
        <sz val="10"/>
        <rFont val="Arial"/>
      </rPr>
      <t xml:space="preserve">(e.g. the Sun and the Earth have a stronger gravitional force betwen each other than the Sun and Pluto)
</t>
    </r>
    <r>
      <rPr>
        <sz val="10"/>
        <rFont val="Arial"/>
      </rPr>
      <t xml:space="preserve">Based on the equation for gravitational Forces </t>
    </r>
    <r>
      <rPr>
        <i/>
        <sz val="10"/>
        <rFont val="Arial"/>
      </rPr>
      <t xml:space="preserve"> </t>
    </r>
    <r>
      <rPr>
        <b/>
        <sz val="10"/>
        <color rgb="FF0000FF"/>
        <rFont val="Arial"/>
      </rPr>
      <t>F = (G) (m1) (m2) / (r^2)</t>
    </r>
    <r>
      <rPr>
        <sz val="10"/>
        <rFont val="Arial"/>
      </rPr>
      <t xml:space="preserve">  , we can see that the magnitude of gravitational Force is inversly related to the </t>
    </r>
    <r>
      <rPr>
        <u/>
        <sz val="10"/>
        <rFont val="Arial"/>
      </rPr>
      <t>square</t>
    </r>
    <r>
      <rPr>
        <sz val="10"/>
        <rFont val="Arial"/>
      </rPr>
      <t xml:space="preserve"> of the distance;  if </t>
    </r>
    <r>
      <rPr>
        <i/>
        <sz val="10"/>
        <rFont val="Arial"/>
      </rPr>
      <t>r</t>
    </r>
    <r>
      <rPr>
        <sz val="10"/>
        <rFont val="Arial"/>
      </rPr>
      <t xml:space="preserve"> is halved, then </t>
    </r>
    <r>
      <rPr>
        <i/>
        <sz val="10"/>
        <rFont val="Arial"/>
      </rPr>
      <t>F</t>
    </r>
    <r>
      <rPr>
        <sz val="10"/>
        <rFont val="Arial"/>
      </rPr>
      <t xml:space="preserve"> will quadruple.
(note the similarity of this gravitational Force relationship and the relationship between distance between two charges and the electrostatic Force)</t>
    </r>
  </si>
  <si>
    <t>Kinematics</t>
  </si>
  <si>
    <r>
      <t xml:space="preserve">forced needed to </t>
    </r>
    <r>
      <rPr>
        <i/>
        <sz val="10"/>
        <rFont val="Arial"/>
      </rPr>
      <t>keep a spring compressed/stretched</t>
    </r>
  </si>
  <si>
    <r>
      <t xml:space="preserve">the </t>
    </r>
    <r>
      <rPr>
        <i/>
        <sz val="10"/>
        <rFont val="Arial"/>
      </rPr>
      <t>displacement</t>
    </r>
    <r>
      <rPr>
        <sz val="10"/>
        <color rgb="FF000000"/>
        <rFont val="Arial"/>
      </rPr>
      <t xml:space="preserve"> that spring is compressed/stretched from its equilibrium position</t>
    </r>
  </si>
  <si>
    <r>
      <t xml:space="preserve">based on the equation for </t>
    </r>
    <r>
      <rPr>
        <b/>
        <sz val="10"/>
        <rFont val="Arial"/>
      </rPr>
      <t>Hooke's Law</t>
    </r>
    <r>
      <rPr>
        <sz val="10"/>
        <color rgb="FF000000"/>
        <rFont val="Arial"/>
      </rPr>
      <t xml:space="preserve">:
</t>
    </r>
    <r>
      <rPr>
        <b/>
        <sz val="10"/>
        <color rgb="FF0000FF"/>
        <rFont val="Arial"/>
      </rPr>
      <t>F = – k x</t>
    </r>
  </si>
  <si>
    <t>area of contact</t>
  </si>
  <si>
    <r>
      <t xml:space="preserve">frictional forces </t>
    </r>
    <r>
      <rPr>
        <b/>
        <i/>
        <sz val="10"/>
        <rFont val="Arial"/>
      </rPr>
      <t>f</t>
    </r>
  </si>
  <si>
    <t>Kinetic Energy</t>
  </si>
  <si>
    <t>speed of an object</t>
  </si>
  <si>
    <t>kinetic energy</t>
  </si>
  <si>
    <r>
      <t xml:space="preserve">proportional
</t>
    </r>
    <r>
      <rPr>
        <i/>
        <sz val="7"/>
        <rFont val="Arial"/>
      </rPr>
      <t>(exponentially, by a power of 2)</t>
    </r>
  </si>
  <si>
    <r>
      <t xml:space="preserve">based on the </t>
    </r>
    <r>
      <rPr>
        <b/>
        <sz val="10"/>
        <rFont val="Arial"/>
      </rPr>
      <t>Kinetic Energy Equation</t>
    </r>
    <r>
      <rPr>
        <sz val="10"/>
        <color rgb="FF000000"/>
        <rFont val="Arial"/>
      </rPr>
      <t xml:space="preserve">:
</t>
    </r>
    <r>
      <rPr>
        <b/>
        <sz val="10"/>
        <color rgb="FF0000FF"/>
        <rFont val="Arial"/>
      </rPr>
      <t xml:space="preserve">K = (1/2)mv^2
</t>
    </r>
    <r>
      <rPr>
        <sz val="10"/>
        <color rgb="FF000000"/>
        <rFont val="Arial"/>
      </rPr>
      <t xml:space="preserve">
we see that the kinetic energy is a function of the </t>
    </r>
    <r>
      <rPr>
        <i/>
        <sz val="10"/>
        <rFont val="Arial"/>
      </rPr>
      <t>square</t>
    </r>
    <r>
      <rPr>
        <sz val="10"/>
        <color rgb="FF000000"/>
        <rFont val="Arial"/>
      </rPr>
      <t xml:space="preserve"> of the speed. If the speed doubles, then the kinetic energy will quadruple (assuming mass is constant). Also note that the kinetic energy is related to </t>
    </r>
    <r>
      <rPr>
        <i/>
        <sz val="10"/>
        <rFont val="Arial"/>
      </rPr>
      <t>speed</t>
    </r>
    <r>
      <rPr>
        <sz val="10"/>
        <color rgb="FF000000"/>
        <rFont val="Arial"/>
      </rPr>
      <t xml:space="preserve">, not velocity. </t>
    </r>
    <r>
      <rPr>
        <b/>
        <sz val="10"/>
        <rFont val="Arial"/>
      </rPr>
      <t>An object has the same kinetic energy REGARDLESS of the direction of its velocity vector.</t>
    </r>
  </si>
  <si>
    <t>Potential Energy</t>
  </si>
  <si>
    <t>•  mass of an object
•  height of an object
from the datum</t>
  </si>
  <si>
    <r>
      <t>(</t>
    </r>
    <r>
      <rPr>
        <i/>
        <sz val="10"/>
        <rFont val="Arial"/>
      </rPr>
      <t>graviational</t>
    </r>
    <r>
      <rPr>
        <sz val="10"/>
        <color rgb="FF000000"/>
        <rFont val="Arial"/>
      </rPr>
      <t>) potential energy</t>
    </r>
  </si>
  <si>
    <r>
      <t xml:space="preserve">based on the </t>
    </r>
    <r>
      <rPr>
        <b/>
        <sz val="10"/>
        <rFont val="Arial"/>
      </rPr>
      <t xml:space="preserve">gravitational Potential Energy Equation:
</t>
    </r>
    <r>
      <rPr>
        <b/>
        <sz val="10"/>
        <color rgb="FF0000FF"/>
        <rFont val="Arial"/>
      </rPr>
      <t xml:space="preserve">U = mgh
</t>
    </r>
    <r>
      <rPr>
        <sz val="10"/>
        <color rgb="FF000000"/>
        <rFont val="Arial"/>
      </rPr>
      <t xml:space="preserve">
we see that potential energy </t>
    </r>
    <r>
      <rPr>
        <b/>
        <sz val="10"/>
        <rFont val="Arial"/>
      </rPr>
      <t>U</t>
    </r>
    <r>
      <rPr>
        <sz val="10"/>
        <color rgb="FF000000"/>
        <rFont val="Arial"/>
      </rPr>
      <t xml:space="preserve"> has a </t>
    </r>
    <r>
      <rPr>
        <u/>
        <sz val="10"/>
        <rFont val="Arial"/>
      </rPr>
      <t>direct relationship</t>
    </r>
    <r>
      <rPr>
        <sz val="10"/>
        <color rgb="FF000000"/>
        <rFont val="Arial"/>
      </rPr>
      <t xml:space="preserve"> with </t>
    </r>
    <r>
      <rPr>
        <u/>
        <sz val="10"/>
        <rFont val="Arial"/>
      </rPr>
      <t>all</t>
    </r>
    <r>
      <rPr>
        <sz val="10"/>
        <color rgb="FF000000"/>
        <rFont val="Arial"/>
      </rPr>
      <t xml:space="preserve"> three of the variables. Changing any one of them by some factor will result in a change in the potential energy </t>
    </r>
    <r>
      <rPr>
        <u/>
        <sz val="10"/>
        <rFont val="Arial"/>
      </rPr>
      <t>by the same factor</t>
    </r>
    <r>
      <rPr>
        <sz val="10"/>
        <color rgb="FF000000"/>
        <rFont val="Arial"/>
      </rPr>
      <t xml:space="preserve">. For example, tripling the mass of an object (or tripling the height) will increase the gravitational potential energy </t>
    </r>
    <r>
      <rPr>
        <b/>
        <sz val="10"/>
        <rFont val="Arial"/>
      </rPr>
      <t>U</t>
    </r>
    <r>
      <rPr>
        <sz val="10"/>
        <color rgb="FF000000"/>
        <rFont val="Arial"/>
      </rPr>
      <t xml:space="preserve"> by a factor of 3.</t>
    </r>
  </si>
  <si>
    <t>Work–Energy Theorem</t>
  </si>
  <si>
    <r>
      <rPr>
        <i/>
        <sz val="10"/>
        <rFont val="Arial"/>
      </rPr>
      <t>net</t>
    </r>
    <r>
      <rPr>
        <sz val="10"/>
        <color rgb="FF000000"/>
        <rFont val="Arial"/>
      </rPr>
      <t xml:space="preserve"> work done by all the forces acting on an object</t>
    </r>
  </si>
  <si>
    <t>change in kinetic energy of that object</t>
  </si>
  <si>
    <r>
      <t xml:space="preserve">based on the </t>
    </r>
    <r>
      <rPr>
        <b/>
        <sz val="10"/>
        <rFont val="Arial"/>
      </rPr>
      <t>Work–Energy theorem</t>
    </r>
    <r>
      <rPr>
        <sz val="10"/>
        <color rgb="FF000000"/>
        <rFont val="Arial"/>
      </rPr>
      <t xml:space="preserve"> Equation: 
</t>
    </r>
    <r>
      <rPr>
        <b/>
        <sz val="10"/>
        <color rgb="FF0000FF"/>
        <rFont val="Arial"/>
      </rPr>
      <t>W</t>
    </r>
    <r>
      <rPr>
        <b/>
        <i/>
        <sz val="8"/>
        <color rgb="FF0000FF"/>
        <rFont val="Arial"/>
      </rPr>
      <t>net</t>
    </r>
    <r>
      <rPr>
        <b/>
        <sz val="10"/>
        <color rgb="FF0000FF"/>
        <rFont val="Arial"/>
      </rPr>
      <t xml:space="preserve"> = ΔK</t>
    </r>
    <r>
      <rPr>
        <sz val="10"/>
        <color rgb="FF000000"/>
        <rFont val="Arial"/>
      </rPr>
      <t xml:space="preserve">
This relationship is important to understand, as it allows you to calculate work without knowing the magnitude of the forces acting on an object or the displacement through which the forces act. If you calculate the change in kinetic energy experienced by an object, then–by definition–the net work done on or by an object is the same. For example, pressing the brake pedal in your car puts the work–energy theorem into practice. The brake pads exert frictional forces against the rotors, which are attached to the wheels. These frictional forces do work against the wheels, causing them to decelerate and bringing the car to a halt. The net work done by all these forces is directly equal to the change in kinetic energy "1/2mv^2" of the car.</t>
    </r>
  </si>
  <si>
    <t>Mechanical Advantage</t>
  </si>
  <si>
    <r>
      <rPr>
        <b/>
        <sz val="10"/>
        <rFont val="Arial"/>
      </rPr>
      <t>distance</t>
    </r>
    <r>
      <rPr>
        <sz val="10"/>
        <color rgb="FF000000"/>
        <rFont val="Arial"/>
      </rPr>
      <t xml:space="preserve"> through which a force must be applied in order to do a given amount of work</t>
    </r>
  </si>
  <si>
    <r>
      <rPr>
        <b/>
        <sz val="10"/>
        <rFont val="Arial"/>
      </rPr>
      <t>amount of force required</t>
    </r>
    <r>
      <rPr>
        <sz val="10"/>
        <color rgb="FF000000"/>
        <rFont val="Arial"/>
      </rPr>
      <t xml:space="preserve"> to accomplish that amount of work</t>
    </r>
  </si>
  <si>
    <r>
      <t xml:space="preserve">based on one of the equations of mechanical </t>
    </r>
    <r>
      <rPr>
        <b/>
        <sz val="10"/>
        <rFont val="Arial"/>
      </rPr>
      <t xml:space="preserve">Work:
</t>
    </r>
    <r>
      <rPr>
        <b/>
        <sz val="10"/>
        <color rgb="FF0000FF"/>
        <rFont val="Arial"/>
      </rPr>
      <t>W = F • d</t>
    </r>
    <r>
      <rPr>
        <b/>
        <sz val="10"/>
        <rFont val="Arial"/>
      </rPr>
      <t xml:space="preserve">
</t>
    </r>
    <r>
      <rPr>
        <sz val="10"/>
        <color rgb="FF000000"/>
        <rFont val="Arial"/>
      </rPr>
      <t xml:space="preserve">Using simple machines to provide </t>
    </r>
    <r>
      <rPr>
        <b/>
        <sz val="10"/>
        <rFont val="Arial"/>
      </rPr>
      <t>mechanical advantage</t>
    </r>
    <r>
      <rPr>
        <sz val="10"/>
        <color rgb="FF000000"/>
        <rFont val="Arial"/>
      </rPr>
      <t xml:space="preserve"> (reducing the force needed to accomplish a given amount of work) </t>
    </r>
    <r>
      <rPr>
        <i/>
        <sz val="10"/>
        <rFont val="Arial"/>
      </rPr>
      <t>does</t>
    </r>
    <r>
      <rPr>
        <sz val="10"/>
        <color rgb="FF000000"/>
        <rFont val="Arial"/>
      </rPr>
      <t xml:space="preserve"> have a cost associated with it; the distance through which the smaller force must be applied in order to do the work must be increased. This is illustrated in inclined planes. For example, pushing a 100 N block up an incline over a distance of 20 m to a height of 10 m requires </t>
    </r>
    <r>
      <rPr>
        <i/>
        <sz val="10"/>
        <rFont val="Arial"/>
      </rPr>
      <t xml:space="preserve">half as much </t>
    </r>
    <r>
      <rPr>
        <sz val="10"/>
        <color rgb="FF000000"/>
        <rFont val="Arial"/>
      </rPr>
      <t>force than trying to raise the block vertically 10 m. This is because the incline distributes the workload over a greater distance to perform the same amount of work.</t>
    </r>
  </si>
  <si>
    <r>
      <rPr>
        <b/>
        <sz val="10"/>
        <rFont val="Arial"/>
      </rPr>
      <t>length</t>
    </r>
    <r>
      <rPr>
        <sz val="10"/>
        <color rgb="FF000000"/>
        <rFont val="Arial"/>
      </rPr>
      <t xml:space="preserve"> of an inclined plane</t>
    </r>
  </si>
  <si>
    <r>
      <rPr>
        <b/>
        <sz val="10"/>
        <rFont val="Arial"/>
      </rPr>
      <t>amount of force required</t>
    </r>
    <r>
      <rPr>
        <sz val="10"/>
        <color rgb="FF000000"/>
        <rFont val="Arial"/>
      </rPr>
      <t xml:space="preserve"> to move an object the same displacement</t>
    </r>
  </si>
  <si>
    <r>
      <t xml:space="preserve">(as explained above) When a device provides </t>
    </r>
    <r>
      <rPr>
        <b/>
        <sz val="10"/>
        <rFont val="Arial"/>
      </rPr>
      <t>mechanical advantage</t>
    </r>
    <r>
      <rPr>
        <sz val="10"/>
        <color rgb="FF000000"/>
        <rFont val="Arial"/>
      </rPr>
      <t>, it decreases the input force required to generate a particular output force. Generally, this is accomplished at the expense of increased distance over which the force must act.</t>
    </r>
  </si>
  <si>
    <r>
      <rPr>
        <b/>
        <sz val="10"/>
        <rFont val="Arial"/>
      </rPr>
      <t>effort</t>
    </r>
    <r>
      <rPr>
        <sz val="10"/>
        <color rgb="FF000000"/>
        <rFont val="Arial"/>
      </rPr>
      <t xml:space="preserve"> in a pulley system</t>
    </r>
  </si>
  <si>
    <r>
      <rPr>
        <b/>
        <sz val="10"/>
        <rFont val="Arial"/>
      </rPr>
      <t>effort distance</t>
    </r>
    <r>
      <rPr>
        <sz val="10"/>
        <color rgb="FF000000"/>
        <rFont val="Arial"/>
      </rPr>
      <t xml:space="preserve"> to maintain the same work output</t>
    </r>
  </si>
  <si>
    <r>
      <t xml:space="preserve">based on the equation for </t>
    </r>
    <r>
      <rPr>
        <b/>
        <sz val="10"/>
        <rFont val="Arial"/>
      </rPr>
      <t>mechanical</t>
    </r>
    <r>
      <rPr>
        <sz val="10"/>
        <color rgb="FF000000"/>
        <rFont val="Arial"/>
      </rPr>
      <t xml:space="preserve"> </t>
    </r>
    <r>
      <rPr>
        <b/>
        <sz val="10"/>
        <rFont val="Arial"/>
      </rPr>
      <t xml:space="preserve">efficiency:
</t>
    </r>
    <r>
      <rPr>
        <b/>
        <sz val="10"/>
        <color rgb="FF0000FF"/>
        <rFont val="Arial"/>
      </rPr>
      <t xml:space="preserve">efficiency = (load)(load distance)  /   (effort)(effort distance)
</t>
    </r>
    <r>
      <rPr>
        <b/>
        <sz val="10"/>
        <rFont val="Arial"/>
      </rPr>
      <t xml:space="preserve">
</t>
    </r>
    <r>
      <rPr>
        <sz val="10"/>
        <color rgb="FF000000"/>
        <rFont val="Arial"/>
      </rPr>
      <t>As the effort (required force) decreases in a pulley system, the effort distance increases to generate the samea mount of work.</t>
    </r>
  </si>
  <si>
    <t>Thermal Expansion</t>
  </si>
  <si>
    <t>• change in a solid's length
• change in a liquid's volume</t>
  </si>
  <si>
    <r>
      <t xml:space="preserve">based on the equations for </t>
    </r>
    <r>
      <rPr>
        <b/>
        <sz val="10"/>
        <rFont val="Arial"/>
      </rPr>
      <t xml:space="preserve">thermal expansion </t>
    </r>
    <r>
      <rPr>
        <sz val="10"/>
        <color rgb="FF000000"/>
        <rFont val="Arial"/>
      </rPr>
      <t xml:space="preserve">and </t>
    </r>
    <r>
      <rPr>
        <b/>
        <sz val="10"/>
        <rFont val="Arial"/>
      </rPr>
      <t xml:space="preserve">volumetric expansion:
</t>
    </r>
    <r>
      <rPr>
        <b/>
        <sz val="10"/>
        <color rgb="FF0000FF"/>
        <rFont val="Arial"/>
      </rPr>
      <t>ΔL = αLΔT</t>
    </r>
    <r>
      <rPr>
        <sz val="10"/>
        <color rgb="FF000000"/>
        <rFont val="Arial"/>
      </rPr>
      <t xml:space="preserve">     and     </t>
    </r>
    <r>
      <rPr>
        <b/>
        <sz val="10"/>
        <color rgb="FF0000FF"/>
        <rFont val="Arial"/>
      </rPr>
      <t>ΔV = βVΔT</t>
    </r>
    <r>
      <rPr>
        <sz val="10"/>
        <color rgb="FF000000"/>
        <rFont val="Arial"/>
      </rPr>
      <t xml:space="preserve">
Rising temperatures cause an increase in length (for solids) and volume (for liquids), and vice versa: falling temperatures cause a decrease in length/volume. Thermal expansion is often seen in hardwood; it is also the reason why bridges are built with gaps in between its segments in order to maintain its structural integrity during changing temperatures throughout a year. Volumetric expansion is seen in mercury: this is why the mercury in thermometers rise up the column as temperature rises. It is because the volume of the liquid expands.</t>
    </r>
  </si>
  <si>
    <t>First Law of Thermodynamics</t>
  </si>
  <si>
    <r>
      <t xml:space="preserve">amount of heat </t>
    </r>
    <r>
      <rPr>
        <b/>
        <sz val="10"/>
        <rFont val="Arial"/>
      </rPr>
      <t>ADDED</t>
    </r>
    <r>
      <rPr>
        <sz val="10"/>
        <color rgb="FF000000"/>
        <rFont val="Arial"/>
      </rPr>
      <t xml:space="preserve"> to a system</t>
    </r>
  </si>
  <si>
    <r>
      <t xml:space="preserve">internal energy of the system
</t>
    </r>
    <r>
      <rPr>
        <b/>
        <sz val="10"/>
        <rFont val="Arial"/>
      </rPr>
      <t>∆U</t>
    </r>
  </si>
  <si>
    <r>
      <t xml:space="preserve">based on the equation for </t>
    </r>
    <r>
      <rPr>
        <b/>
        <sz val="10"/>
        <rFont val="Arial"/>
      </rPr>
      <t>internal energy</t>
    </r>
    <r>
      <rPr>
        <sz val="10"/>
        <color rgb="FF000000"/>
        <rFont val="Arial"/>
      </rPr>
      <t xml:space="preserve">:
</t>
    </r>
    <r>
      <rPr>
        <b/>
        <sz val="10"/>
        <color rgb="FF0000FF"/>
        <rFont val="Arial"/>
      </rPr>
      <t xml:space="preserve">ΔU = ± Q ± W
</t>
    </r>
    <r>
      <rPr>
        <sz val="10"/>
        <color rgb="FF000000"/>
        <rFont val="Arial"/>
      </rPr>
      <t xml:space="preserve">
The first law of thermodynamics tells us that an INCREASE in the total internal energy of a system is caused by either (1) transfering heat into the system or (2) performing work on the system. An example of this is heating up a pot of water increases the internal energy of that pot of water.</t>
    </r>
  </si>
  <si>
    <r>
      <t xml:space="preserve">amount of work done </t>
    </r>
    <r>
      <rPr>
        <b/>
        <sz val="10"/>
        <rFont val="Arial"/>
      </rPr>
      <t>ON</t>
    </r>
    <r>
      <rPr>
        <sz val="10"/>
        <color rgb="FF000000"/>
        <rFont val="Arial"/>
      </rPr>
      <t xml:space="preserve"> a system</t>
    </r>
  </si>
  <si>
    <r>
      <t xml:space="preserve">internal energy of the system
</t>
    </r>
    <r>
      <rPr>
        <b/>
        <sz val="10"/>
        <rFont val="Arial"/>
      </rPr>
      <t>∆U</t>
    </r>
  </si>
  <si>
    <r>
      <t xml:space="preserve">based on the equation for </t>
    </r>
    <r>
      <rPr>
        <b/>
        <sz val="10"/>
        <rFont val="Arial"/>
      </rPr>
      <t>internal energy</t>
    </r>
    <r>
      <rPr>
        <sz val="10"/>
        <color rgb="FF000000"/>
        <rFont val="Arial"/>
      </rPr>
      <t xml:space="preserve">:
</t>
    </r>
    <r>
      <rPr>
        <b/>
        <sz val="10"/>
        <color rgb="FF0000FF"/>
        <rFont val="Arial"/>
      </rPr>
      <t xml:space="preserve">ΔU = ± Q ± W
</t>
    </r>
    <r>
      <rPr>
        <sz val="10"/>
        <color rgb="FF000000"/>
        <rFont val="Arial"/>
      </rPr>
      <t xml:space="preserve">
The first law of thermodynamics tells us that an INCREASE in the total internal energy of a system is caused by either (1) transfering heat into the system or (2) performing work on the system. An example of this is compressing a spring will increase the internal energy of the spring.</t>
    </r>
  </si>
  <si>
    <r>
      <rPr>
        <sz val="10"/>
        <rFont val="arial,sans,sans-serif"/>
      </rPr>
      <t xml:space="preserve">amount of heat </t>
    </r>
    <r>
      <rPr>
        <b/>
        <sz val="10"/>
        <rFont val="arial,sans,sans-serif"/>
      </rPr>
      <t>LOST</t>
    </r>
    <r>
      <rPr>
        <sz val="10"/>
        <rFont val="arial,sans,sans-serif"/>
      </rPr>
      <t xml:space="preserve"> from a system</t>
    </r>
  </si>
  <si>
    <r>
      <t xml:space="preserve">internal energy of the system
</t>
    </r>
    <r>
      <rPr>
        <b/>
        <sz val="10"/>
        <rFont val="Arial"/>
      </rPr>
      <t>∆U</t>
    </r>
  </si>
  <si>
    <r>
      <rPr>
        <sz val="10"/>
        <rFont val="Arial"/>
      </rPr>
      <t xml:space="preserve">based on the equation for </t>
    </r>
    <r>
      <rPr>
        <b/>
        <sz val="10"/>
        <rFont val="Arial"/>
      </rPr>
      <t>internal energy</t>
    </r>
    <r>
      <rPr>
        <sz val="10"/>
        <rFont val="Arial"/>
      </rPr>
      <t xml:space="preserve">:
</t>
    </r>
    <r>
      <rPr>
        <b/>
        <sz val="10"/>
        <color rgb="FF0000FF"/>
        <rFont val="Arial"/>
      </rPr>
      <t xml:space="preserve">ΔU = ± Q ± W
</t>
    </r>
    <r>
      <rPr>
        <sz val="10"/>
        <rFont val="Arial"/>
      </rPr>
      <t xml:space="preserve">
The first law of thermodynamics tells us that the total internal energy of a system will DECREASE when either (3) heat is lost/dissipated from the system or (4) work is being performed </t>
    </r>
    <r>
      <rPr>
        <i/>
        <sz val="10"/>
        <rFont val="Arial"/>
      </rPr>
      <t>by</t>
    </r>
    <r>
      <rPr>
        <sz val="10"/>
        <rFont val="Arial"/>
      </rPr>
      <t xml:space="preserve"> the system. An example of this is car tires "burning rubber" results in a loss of heat due to frictional forces. Thus, the internal energy of the tires is "lost" (however this heat is gained by the surrounding road and air).</t>
    </r>
  </si>
  <si>
    <r>
      <rPr>
        <sz val="10"/>
        <rFont val="arial,sans,sans-serif"/>
      </rPr>
      <t xml:space="preserve">amount of work done </t>
    </r>
    <r>
      <rPr>
        <b/>
        <sz val="10"/>
        <rFont val="arial,sans,sans-serif"/>
      </rPr>
      <t>BY</t>
    </r>
    <r>
      <rPr>
        <sz val="10"/>
        <rFont val="arial,sans,sans-serif"/>
      </rPr>
      <t xml:space="preserve"> a system</t>
    </r>
  </si>
  <si>
    <r>
      <t xml:space="preserve">internal energy of the system
</t>
    </r>
    <r>
      <rPr>
        <b/>
        <sz val="10"/>
        <rFont val="Arial"/>
      </rPr>
      <t>∆U</t>
    </r>
  </si>
  <si>
    <r>
      <rPr>
        <sz val="10"/>
        <rFont val="Arial"/>
      </rPr>
      <t xml:space="preserve">based on the equation for </t>
    </r>
    <r>
      <rPr>
        <b/>
        <sz val="10"/>
        <rFont val="Arial"/>
      </rPr>
      <t>internal energy</t>
    </r>
    <r>
      <rPr>
        <sz val="10"/>
        <rFont val="Arial"/>
      </rPr>
      <t xml:space="preserve">:
</t>
    </r>
    <r>
      <rPr>
        <b/>
        <sz val="10"/>
        <color rgb="FF0000FF"/>
        <rFont val="Arial"/>
      </rPr>
      <t xml:space="preserve">ΔU = ± Q ± W
</t>
    </r>
    <r>
      <rPr>
        <sz val="10"/>
        <rFont val="Arial"/>
      </rPr>
      <t xml:space="preserve">
The first law of thermodynamics tells us that the total internal energy of a system will DECREASE when either (3) heat is lost/dissipated from the system or (4) work is being performed </t>
    </r>
    <r>
      <rPr>
        <i/>
        <sz val="10"/>
        <rFont val="Arial"/>
      </rPr>
      <t>by</t>
    </r>
    <r>
      <rPr>
        <sz val="10"/>
        <rFont val="Arial"/>
      </rPr>
      <t xml:space="preserve"> the system. An example of this is when a Pogo stick bounces off of the driveway surface, it is doing work on the surface (aka its surrounding). Consequently, the internal energy of the Pogo stick is lost.</t>
    </r>
  </si>
  <si>
    <t>Pressure</t>
  </si>
  <si>
    <r>
      <rPr>
        <sz val="10"/>
        <rFont val="arial,sans,sans-serif"/>
      </rPr>
      <t xml:space="preserve">altitude
</t>
    </r>
    <r>
      <rPr>
        <i/>
        <sz val="6"/>
        <rFont val="arial,sans,sans-serif"/>
      </rPr>
      <t>(aka height from the Earth's surface)</t>
    </r>
  </si>
  <si>
    <t>atmospheric pressure</t>
  </si>
  <si>
    <t xml:space="preserve">As altitude increases, atmospheric pressure decreases:
•  residents of Denver (5280 feet above sea level) experience atmostpheric pressure equal to 632 mmHg (0.83 atm)
•  travelers making their way through Death Valley (282 feet below sea level) experience atmospheric pressure equal to 767 mmHg (1.01 atm) </t>
  </si>
  <si>
    <t>Hydrostatics</t>
  </si>
  <si>
    <r>
      <t xml:space="preserve">density of fluid </t>
    </r>
    <r>
      <rPr>
        <b/>
        <i/>
        <sz val="12"/>
        <rFont val="Arial"/>
      </rPr>
      <t xml:space="preserve">ρ
</t>
    </r>
    <r>
      <rPr>
        <sz val="10"/>
        <color rgb="FF000000"/>
        <rFont val="Arial"/>
      </rPr>
      <t>surrounding an object</t>
    </r>
  </si>
  <si>
    <t>Buoyant Force
acting on said object</t>
  </si>
  <si>
    <r>
      <t xml:space="preserve">demonstrated by </t>
    </r>
    <r>
      <rPr>
        <b/>
        <sz val="10"/>
        <rFont val="Arial"/>
      </rPr>
      <t>Archimedes' Principle</t>
    </r>
    <r>
      <rPr>
        <sz val="10"/>
        <color rgb="FF000000"/>
        <rFont val="Arial"/>
      </rPr>
      <t xml:space="preserve">:
</t>
    </r>
    <r>
      <rPr>
        <b/>
        <sz val="11"/>
        <color rgb="FF0000FF"/>
        <rFont val="Arial"/>
      </rPr>
      <t>F</t>
    </r>
    <r>
      <rPr>
        <b/>
        <sz val="6"/>
        <color rgb="FF0000FF"/>
        <rFont val="Arial"/>
      </rPr>
      <t>bouy</t>
    </r>
    <r>
      <rPr>
        <b/>
        <sz val="10"/>
        <color rgb="FF0000FF"/>
        <rFont val="Arial"/>
      </rPr>
      <t xml:space="preserve"> = (</t>
    </r>
    <r>
      <rPr>
        <b/>
        <sz val="11"/>
        <color rgb="FF0000FF"/>
        <rFont val="Arial"/>
      </rPr>
      <t>ρ</t>
    </r>
    <r>
      <rPr>
        <b/>
        <sz val="6"/>
        <color rgb="FF0000FF"/>
        <rFont val="Arial"/>
      </rPr>
      <t>fluid</t>
    </r>
    <r>
      <rPr>
        <b/>
        <sz val="10"/>
        <color rgb="FF0000FF"/>
        <rFont val="Arial"/>
      </rPr>
      <t>) (g) (</t>
    </r>
    <r>
      <rPr>
        <b/>
        <sz val="11"/>
        <color rgb="FF0000FF"/>
        <rFont val="Arial"/>
      </rPr>
      <t>V</t>
    </r>
    <r>
      <rPr>
        <b/>
        <sz val="6"/>
        <color rgb="FF0000FF"/>
        <rFont val="Arial"/>
      </rPr>
      <t>submerged</t>
    </r>
    <r>
      <rPr>
        <b/>
        <sz val="10"/>
        <color rgb="FF0000FF"/>
        <rFont val="Arial"/>
      </rPr>
      <t>)</t>
    </r>
    <r>
      <rPr>
        <sz val="10"/>
        <color rgb="FF000000"/>
        <rFont val="Arial"/>
      </rPr>
      <t xml:space="preserve">
By taking a closer look at </t>
    </r>
    <r>
      <rPr>
        <b/>
        <sz val="10"/>
        <rFont val="Arial"/>
      </rPr>
      <t>Archimedes' Principle</t>
    </r>
    <r>
      <rPr>
        <sz val="10"/>
        <color rgb="FF000000"/>
        <rFont val="Arial"/>
      </rPr>
      <t xml:space="preserve"> and </t>
    </r>
    <r>
      <rPr>
        <b/>
        <sz val="10"/>
        <rFont val="Arial"/>
      </rPr>
      <t>Newton's 3rd Law</t>
    </r>
    <r>
      <rPr>
        <sz val="10"/>
        <color rgb="FF000000"/>
        <rFont val="Arial"/>
      </rPr>
      <t xml:space="preserve">, we see that the </t>
    </r>
    <r>
      <rPr>
        <u/>
        <sz val="10"/>
        <rFont val="Arial"/>
      </rPr>
      <t>buoyant force</t>
    </r>
    <r>
      <rPr>
        <sz val="10"/>
        <color rgb="FF000000"/>
        <rFont val="Arial"/>
      </rPr>
      <t xml:space="preserve"> acting on an object is </t>
    </r>
    <r>
      <rPr>
        <u/>
        <sz val="10"/>
        <rFont val="Arial"/>
      </rPr>
      <t>equal</t>
    </r>
    <r>
      <rPr>
        <sz val="10"/>
        <color rgb="FF000000"/>
        <rFont val="Arial"/>
      </rPr>
      <t xml:space="preserve"> in magnitude to the </t>
    </r>
    <r>
      <rPr>
        <u/>
        <sz val="10"/>
        <rFont val="Arial"/>
      </rPr>
      <t xml:space="preserve">weight of the fluid it displaces
</t>
    </r>
    <r>
      <rPr>
        <i/>
        <sz val="10"/>
        <rFont val="Arial"/>
      </rPr>
      <t>(e.g. if two identical objects of equal mass were placed in either water or mercury, the bouyant force acting on the object submerged in mercury would be greater because mercury is MORE dense than water; the same principle applies for dense air vs. less dense air. A skydiver in dense air would experience more buoyant force than he would if he was in thin air)</t>
    </r>
  </si>
  <si>
    <t>Fluid Dynamics</t>
  </si>
  <si>
    <r>
      <t xml:space="preserve">viscosity </t>
    </r>
    <r>
      <rPr>
        <b/>
        <sz val="12"/>
        <rFont val="Arial"/>
      </rPr>
      <t>η</t>
    </r>
    <r>
      <rPr>
        <sz val="10"/>
        <color rgb="FF000000"/>
        <rFont val="Arial"/>
      </rPr>
      <t xml:space="preserve"> of a fluid</t>
    </r>
  </si>
  <si>
    <t>viscous drag</t>
  </si>
  <si>
    <t xml:space="preserve">Thick fluids like whole blood and honey have higher viscosity and thus objects move through these fluids with significantly more viscous drag than they would in fluids with low viscosity, like air or water. </t>
  </si>
  <si>
    <t>proximinity to the center
of a closed pipe</t>
  </si>
  <si>
    <t>linear speed of fluid</t>
  </si>
  <si>
    <r>
      <rPr>
        <b/>
        <sz val="10"/>
        <rFont val="Arial"/>
      </rPr>
      <t xml:space="preserve">Laminar flow </t>
    </r>
    <r>
      <rPr>
        <sz val="10"/>
        <color rgb="FF000000"/>
        <rFont val="Arial"/>
      </rPr>
      <t>is the movement of a fluid characterized by the smooth and orderly flow lines of a fluid that flow parallel to each other. However, the layers will not necessarily have the same linear speed; the layer closest to the wall of a pipe flows more slowly than the more interior layers of fluid</t>
    </r>
    <r>
      <rPr>
        <u/>
        <sz val="10"/>
        <rFont val="Arial"/>
      </rPr>
      <t xml:space="preserve"> because of the friction-like forces against the wall that oppose the movement of fluid.</t>
    </r>
  </si>
  <si>
    <r>
      <t xml:space="preserve">radius </t>
    </r>
    <r>
      <rPr>
        <b/>
        <i/>
        <sz val="10"/>
        <rFont val="Arial"/>
      </rPr>
      <t xml:space="preserve">r
</t>
    </r>
    <r>
      <rPr>
        <sz val="10"/>
        <color rgb="FF000000"/>
        <rFont val="Arial"/>
      </rPr>
      <t>of a closed pipe</t>
    </r>
  </si>
  <si>
    <r>
      <t xml:space="preserve">pressure </t>
    </r>
    <r>
      <rPr>
        <b/>
        <sz val="10"/>
        <rFont val="Arial"/>
      </rPr>
      <t xml:space="preserve">P
</t>
    </r>
    <r>
      <rPr>
        <sz val="10"/>
        <color rgb="FF000000"/>
        <rFont val="Arial"/>
      </rPr>
      <t>exerted by the fluid</t>
    </r>
    <r>
      <rPr>
        <b/>
        <sz val="10"/>
        <rFont val="Arial"/>
      </rPr>
      <t xml:space="preserve">
</t>
    </r>
    <r>
      <rPr>
        <i/>
        <sz val="9"/>
        <rFont val="Arial"/>
      </rPr>
      <t>(deals with real fluids, such as blood)</t>
    </r>
  </si>
  <si>
    <r>
      <t xml:space="preserve">inverse
</t>
    </r>
    <r>
      <rPr>
        <i/>
        <sz val="8"/>
        <rFont val="Arial"/>
      </rPr>
      <t>(exponentially, by a power of 4)</t>
    </r>
  </si>
  <si>
    <r>
      <t xml:space="preserve">demonstrated by </t>
    </r>
    <r>
      <rPr>
        <b/>
        <sz val="10"/>
        <rFont val="Arial"/>
      </rPr>
      <t xml:space="preserve">Poiseuille's Law:
</t>
    </r>
    <r>
      <rPr>
        <b/>
        <sz val="10"/>
        <color rgb="FF0000FF"/>
        <rFont val="Arial"/>
      </rPr>
      <t xml:space="preserve">Q =  (πr^4P)  /  (8ηL)
</t>
    </r>
    <r>
      <rPr>
        <b/>
        <sz val="10"/>
        <rFont val="Arial"/>
      </rPr>
      <t xml:space="preserve">
</t>
    </r>
    <r>
      <rPr>
        <sz val="10"/>
        <color rgb="FF000000"/>
        <rFont val="Arial"/>
      </rPr>
      <t xml:space="preserve">(assuming flow rate </t>
    </r>
    <r>
      <rPr>
        <i/>
        <sz val="10"/>
        <rFont val="Arial"/>
      </rPr>
      <t>Q</t>
    </r>
    <r>
      <rPr>
        <sz val="10"/>
        <color rgb="FF000000"/>
        <rFont val="Arial"/>
      </rPr>
      <t xml:space="preserve"> is constant) A very </t>
    </r>
    <r>
      <rPr>
        <i/>
        <sz val="10"/>
        <rFont val="Arial"/>
      </rPr>
      <t>slight</t>
    </r>
    <r>
      <rPr>
        <sz val="10"/>
        <color rgb="FF000000"/>
        <rFont val="Arial"/>
      </rPr>
      <t xml:space="preserve"> change in the radius of a pipe has a </t>
    </r>
    <r>
      <rPr>
        <i/>
        <sz val="10"/>
        <rFont val="Arial"/>
      </rPr>
      <t>very significant</t>
    </r>
    <r>
      <rPr>
        <sz val="10"/>
        <color rgb="FF000000"/>
        <rFont val="Arial"/>
      </rPr>
      <t xml:space="preserve"> effect on the pressure gradient. Applied to the human body, decreasing the radius of a blood vessel by some factor (aka vasoconstriction) causes an increase in pressure by the same factor to the fourth power! This illustrates why blood pressure is dramatically increased during increased sympathetic activity; it is because of the blood vessels constricting and decreasing their radius resulting in a dramatic increase in blood pressure.</t>
    </r>
  </si>
  <si>
    <r>
      <t xml:space="preserve">fluid viscocity </t>
    </r>
    <r>
      <rPr>
        <sz val="14"/>
        <rFont val="Times New Roman"/>
      </rPr>
      <t>η</t>
    </r>
  </si>
  <si>
    <r>
      <t xml:space="preserve">fluid flow rate </t>
    </r>
    <r>
      <rPr>
        <b/>
        <sz val="10"/>
        <rFont val="Arial"/>
      </rPr>
      <t xml:space="preserve">Q
</t>
    </r>
    <r>
      <rPr>
        <i/>
        <sz val="9"/>
        <rFont val="Arial"/>
      </rPr>
      <t>(deals with real fluids, such as blood)</t>
    </r>
  </si>
  <si>
    <r>
      <t xml:space="preserve">demonstrated by </t>
    </r>
    <r>
      <rPr>
        <b/>
        <sz val="10"/>
        <rFont val="Arial"/>
      </rPr>
      <t xml:space="preserve">Poiseullie's Law:
</t>
    </r>
    <r>
      <rPr>
        <b/>
        <sz val="10"/>
        <color rgb="FF0000FF"/>
        <rFont val="Arial"/>
      </rPr>
      <t xml:space="preserve">Q =  </t>
    </r>
    <r>
      <rPr>
        <sz val="10"/>
        <color rgb="FF0000FF"/>
        <rFont val="Arial"/>
      </rPr>
      <t>(</t>
    </r>
    <r>
      <rPr>
        <b/>
        <sz val="10"/>
        <color rgb="FF0000FF"/>
        <rFont val="Arial"/>
      </rPr>
      <t>πr^4ΔP</t>
    </r>
    <r>
      <rPr>
        <sz val="10"/>
        <color rgb="FF0000FF"/>
        <rFont val="Arial"/>
      </rPr>
      <t>)</t>
    </r>
    <r>
      <rPr>
        <b/>
        <sz val="10"/>
        <color rgb="FF0000FF"/>
        <rFont val="Arial"/>
      </rPr>
      <t xml:space="preserve">  /  </t>
    </r>
    <r>
      <rPr>
        <sz val="10"/>
        <color rgb="FF0000FF"/>
        <rFont val="Arial"/>
      </rPr>
      <t>(</t>
    </r>
    <r>
      <rPr>
        <b/>
        <sz val="10"/>
        <color rgb="FF0000FF"/>
        <rFont val="Arial"/>
      </rPr>
      <t>8ηL</t>
    </r>
    <r>
      <rPr>
        <sz val="10"/>
        <color rgb="FF0000FF"/>
        <rFont val="Arial"/>
      </rPr>
      <t>)</t>
    </r>
    <r>
      <rPr>
        <b/>
        <sz val="10"/>
        <color rgb="FF0000FF"/>
        <rFont val="Arial"/>
      </rPr>
      <t xml:space="preserve">
</t>
    </r>
    <r>
      <rPr>
        <b/>
        <sz val="10"/>
        <rFont val="Arial"/>
      </rPr>
      <t xml:space="preserve">
</t>
    </r>
    <r>
      <rPr>
        <sz val="10"/>
        <color rgb="FF000000"/>
        <rFont val="Arial"/>
      </rPr>
      <t xml:space="preserve">When comparing two fluids with different viscosities, the fluid with the higher viscosity will have a slower fluid flow rate (also referred to flux). In other words, viscosity causes more internal friction of a fluid, which consequently prevents it from flowing as easily.
</t>
    </r>
    <r>
      <rPr>
        <i/>
        <sz val="10"/>
        <rFont val="Arial"/>
      </rPr>
      <t>(e.g. honey has a higher viscosity than water. Thus, a closed pipe with flowing honey has less volume of fluid passing a point per unit time in a closed pipe containing pure water)</t>
    </r>
  </si>
  <si>
    <r>
      <t xml:space="preserve">cross-sectional area </t>
    </r>
    <r>
      <rPr>
        <b/>
        <i/>
        <sz val="10"/>
        <rFont val="Arial"/>
      </rPr>
      <t xml:space="preserve">A
</t>
    </r>
    <r>
      <rPr>
        <sz val="10"/>
        <color rgb="FF000000"/>
        <rFont val="Arial"/>
      </rPr>
      <t>of a tube</t>
    </r>
  </si>
  <si>
    <r>
      <t xml:space="preserve">linear speed </t>
    </r>
    <r>
      <rPr>
        <b/>
        <i/>
        <sz val="10"/>
        <rFont val="Arial"/>
      </rPr>
      <t xml:space="preserve">v
</t>
    </r>
    <r>
      <rPr>
        <sz val="10"/>
        <color rgb="FF000000"/>
        <rFont val="Arial"/>
      </rPr>
      <t xml:space="preserve">of a fluid
</t>
    </r>
    <r>
      <rPr>
        <i/>
        <sz val="10"/>
        <rFont val="Arial"/>
      </rPr>
      <t>(deals with ideal fluids only)</t>
    </r>
  </si>
  <si>
    <r>
      <t xml:space="preserve">demonstrated via the </t>
    </r>
    <r>
      <rPr>
        <b/>
        <sz val="10"/>
        <rFont val="Arial"/>
      </rPr>
      <t>Continuity Equation</t>
    </r>
    <r>
      <rPr>
        <sz val="10"/>
        <color rgb="FF000000"/>
        <rFont val="Arial"/>
      </rPr>
      <t xml:space="preserve">:
</t>
    </r>
    <r>
      <rPr>
        <b/>
        <sz val="10"/>
        <color rgb="FF0000FF"/>
        <rFont val="Arial"/>
      </rPr>
      <t xml:space="preserve">
A</t>
    </r>
    <r>
      <rPr>
        <b/>
        <sz val="6"/>
        <color rgb="FF0000FF"/>
        <rFont val="Arial"/>
      </rPr>
      <t xml:space="preserve">1 </t>
    </r>
    <r>
      <rPr>
        <b/>
        <sz val="10"/>
        <color rgb="FF0000FF"/>
        <rFont val="Arial"/>
      </rPr>
      <t>V</t>
    </r>
    <r>
      <rPr>
        <b/>
        <sz val="6"/>
        <color rgb="FF0000FF"/>
        <rFont val="Arial"/>
      </rPr>
      <t>1</t>
    </r>
    <r>
      <rPr>
        <b/>
        <sz val="10"/>
        <color rgb="FF0000FF"/>
        <rFont val="Arial"/>
      </rPr>
      <t xml:space="preserve"> = A</t>
    </r>
    <r>
      <rPr>
        <b/>
        <sz val="6"/>
        <color rgb="FF0000FF"/>
        <rFont val="Arial"/>
      </rPr>
      <t xml:space="preserve">2 </t>
    </r>
    <r>
      <rPr>
        <b/>
        <sz val="10"/>
        <color rgb="FF0000FF"/>
        <rFont val="Arial"/>
      </rPr>
      <t>V</t>
    </r>
    <r>
      <rPr>
        <b/>
        <sz val="6"/>
        <color rgb="FF0000FF"/>
        <rFont val="Arial"/>
      </rPr>
      <t xml:space="preserve">2
</t>
    </r>
    <r>
      <rPr>
        <b/>
        <sz val="10"/>
        <rFont val="Arial"/>
      </rPr>
      <t xml:space="preserve">in order to avoid a common confusion, it is important to note that </t>
    </r>
    <r>
      <rPr>
        <b/>
        <i/>
        <sz val="10"/>
        <rFont val="Arial"/>
      </rPr>
      <t>fluid linear speed v</t>
    </r>
    <r>
      <rPr>
        <b/>
        <sz val="10"/>
        <rFont val="Arial"/>
      </rPr>
      <t xml:space="preserve"> and fluid </t>
    </r>
    <r>
      <rPr>
        <b/>
        <i/>
        <sz val="10"/>
        <rFont val="Arial"/>
      </rPr>
      <t>flow rate Q</t>
    </r>
    <r>
      <rPr>
        <b/>
        <sz val="10"/>
        <rFont val="Arial"/>
      </rPr>
      <t xml:space="preserve"> refer to two DIFFERENT things:
</t>
    </r>
    <r>
      <rPr>
        <sz val="10"/>
        <color rgb="FF000000"/>
        <rFont val="Arial"/>
      </rPr>
      <t xml:space="preserve">•  fluid speed </t>
    </r>
    <r>
      <rPr>
        <b/>
        <i/>
        <sz val="10"/>
        <rFont val="Arial"/>
      </rPr>
      <t>v</t>
    </r>
    <r>
      <rPr>
        <i/>
        <sz val="10"/>
        <rFont val="Arial"/>
      </rPr>
      <t xml:space="preserve"> </t>
    </r>
    <r>
      <rPr>
        <sz val="10"/>
        <color rgb="FF000000"/>
        <rFont val="Arial"/>
      </rPr>
      <t xml:space="preserve">deals with the </t>
    </r>
    <r>
      <rPr>
        <i/>
        <sz val="10"/>
        <rFont val="Arial"/>
      </rPr>
      <t xml:space="preserve">linear speed; </t>
    </r>
    <r>
      <rPr>
        <sz val="10"/>
        <color rgb="FF000000"/>
        <rFont val="Arial"/>
      </rPr>
      <t xml:space="preserve">it is the measure of </t>
    </r>
    <r>
      <rPr>
        <i/>
        <sz val="10"/>
        <rFont val="Arial"/>
      </rPr>
      <t>displacement</t>
    </r>
    <r>
      <rPr>
        <sz val="10"/>
        <color rgb="FF000000"/>
        <rFont val="Arial"/>
      </rPr>
      <t xml:space="preserve"> of a fluid per unit time; it </t>
    </r>
    <r>
      <rPr>
        <u/>
        <sz val="10"/>
        <rFont val="Arial"/>
      </rPr>
      <t>can</t>
    </r>
    <r>
      <rPr>
        <sz val="10"/>
        <color rgb="FF000000"/>
        <rFont val="Arial"/>
      </rPr>
      <t xml:space="preserve"> change depending on the cross-sectional area </t>
    </r>
    <r>
      <rPr>
        <b/>
        <sz val="10"/>
        <rFont val="Arial"/>
      </rPr>
      <t xml:space="preserve">A
</t>
    </r>
    <r>
      <rPr>
        <sz val="10"/>
        <color rgb="FF000000"/>
        <rFont val="Arial"/>
      </rPr>
      <t xml:space="preserve">•  Flow rate </t>
    </r>
    <r>
      <rPr>
        <b/>
        <sz val="10"/>
        <rFont val="Arial"/>
      </rPr>
      <t>Q</t>
    </r>
    <r>
      <rPr>
        <sz val="10"/>
        <color rgb="FF000000"/>
        <rFont val="Arial"/>
      </rPr>
      <t xml:space="preserve"> however is a measure of the </t>
    </r>
    <r>
      <rPr>
        <i/>
        <sz val="10"/>
        <rFont val="Arial"/>
      </rPr>
      <t>volume</t>
    </r>
    <r>
      <rPr>
        <sz val="10"/>
        <color rgb="FF000000"/>
        <rFont val="Arial"/>
      </rPr>
      <t xml:space="preserve"> of a fluid that passes a point per unit time; Q is always constant for a closed system and does not depend on changes in cross-sectional area </t>
    </r>
    <r>
      <rPr>
        <b/>
        <sz val="10"/>
        <rFont val="Arial"/>
      </rPr>
      <t>A</t>
    </r>
    <r>
      <rPr>
        <sz val="10"/>
        <color rgb="FF000000"/>
        <rFont val="Arial"/>
      </rPr>
      <t xml:space="preserve">. This is essentially due to the law of conservation of mass.
That being said, if we know the flow rate Q is constant at all points of a closed pipe with moving fluid... the </t>
    </r>
    <r>
      <rPr>
        <b/>
        <sz val="10"/>
        <rFont val="Arial"/>
      </rPr>
      <t xml:space="preserve">continuity equation </t>
    </r>
    <r>
      <rPr>
        <sz val="10"/>
        <color rgb="FF000000"/>
        <rFont val="Arial"/>
      </rPr>
      <t>tells us that fluids move faster through narrow passages and move more slowly through wider passages.</t>
    </r>
  </si>
  <si>
    <r>
      <t xml:space="preserve">linear speed </t>
    </r>
    <r>
      <rPr>
        <b/>
        <i/>
        <sz val="10"/>
        <rFont val="Arial"/>
      </rPr>
      <t xml:space="preserve">v
</t>
    </r>
    <r>
      <rPr>
        <sz val="10"/>
        <color rgb="FF000000"/>
        <rFont val="Arial"/>
      </rPr>
      <t>of a fluid</t>
    </r>
  </si>
  <si>
    <r>
      <t xml:space="preserve">internal </t>
    </r>
    <r>
      <rPr>
        <i/>
        <sz val="10"/>
        <rFont val="Arial"/>
      </rPr>
      <t>hydrostatic</t>
    </r>
    <r>
      <rPr>
        <sz val="10"/>
        <color rgb="FF000000"/>
        <rFont val="Arial"/>
      </rPr>
      <t xml:space="preserve"> fluid pressure </t>
    </r>
    <r>
      <rPr>
        <b/>
        <i/>
        <sz val="10"/>
        <rFont val="Arial"/>
      </rPr>
      <t>P</t>
    </r>
  </si>
  <si>
    <r>
      <t>demonstrated via</t>
    </r>
    <r>
      <rPr>
        <b/>
        <sz val="10"/>
        <rFont val="Arial"/>
      </rPr>
      <t xml:space="preserve"> Bernoulli's Equation</t>
    </r>
    <r>
      <rPr>
        <sz val="10"/>
        <color rgb="FF000000"/>
        <rFont val="Arial"/>
      </rPr>
      <t xml:space="preserve">:
</t>
    </r>
    <r>
      <rPr>
        <b/>
        <sz val="10"/>
        <color rgb="FF0000FF"/>
        <rFont val="Arial"/>
      </rPr>
      <t xml:space="preserve">P + (1/2)ρv^2 + ρgh = constant
</t>
    </r>
    <r>
      <rPr>
        <sz val="10"/>
        <color rgb="FF000000"/>
        <rFont val="Arial"/>
      </rPr>
      <t>A tube that has a fluid traveling at a very high speed has low pressure. Based on the laws of conservation of energy and mass, if dynamic (moving) pressure "(1/2)ρv^2" increases, then static (still) pressure P has to decrease in order to conserve energy... more on this explained below:</t>
    </r>
  </si>
  <si>
    <r>
      <rPr>
        <b/>
        <i/>
        <sz val="10"/>
        <rFont val="Arial"/>
      </rPr>
      <t>dynamic</t>
    </r>
    <r>
      <rPr>
        <sz val="10"/>
        <color rgb="FF000000"/>
        <rFont val="Arial"/>
      </rPr>
      <t xml:space="preserve"> pressure
of a fluid
</t>
    </r>
    <r>
      <rPr>
        <b/>
        <sz val="10"/>
        <rFont val="Arial"/>
      </rPr>
      <t>"(1/2)ρv^2"</t>
    </r>
  </si>
  <si>
    <r>
      <rPr>
        <b/>
        <i/>
        <sz val="10"/>
        <rFont val="Arial"/>
      </rPr>
      <t>absolute</t>
    </r>
    <r>
      <rPr>
        <sz val="10"/>
        <color rgb="FF000000"/>
        <rFont val="Arial"/>
      </rPr>
      <t xml:space="preserve"> (hyro</t>
    </r>
    <r>
      <rPr>
        <i/>
        <sz val="10"/>
        <rFont val="Arial"/>
      </rPr>
      <t>static</t>
    </r>
    <r>
      <rPr>
        <sz val="10"/>
        <color rgb="FF000000"/>
        <rFont val="Arial"/>
      </rPr>
      <t xml:space="preserve">) pressure
of a fluid
</t>
    </r>
    <r>
      <rPr>
        <b/>
        <sz val="10"/>
        <rFont val="Arial"/>
      </rPr>
      <t>P</t>
    </r>
  </si>
  <si>
    <r>
      <t xml:space="preserve">based on the </t>
    </r>
    <r>
      <rPr>
        <b/>
        <sz val="10"/>
        <rFont val="Arial"/>
      </rPr>
      <t>law of conservation of energy</t>
    </r>
    <r>
      <rPr>
        <sz val="10"/>
        <color rgb="FF000000"/>
        <rFont val="Arial"/>
      </rPr>
      <t xml:space="preserve"> and </t>
    </r>
    <r>
      <rPr>
        <b/>
        <sz val="10"/>
        <rFont val="Arial"/>
      </rPr>
      <t xml:space="preserve">Bernoulli's Equation:
</t>
    </r>
    <r>
      <rPr>
        <b/>
        <sz val="10"/>
        <color rgb="FF0000FF"/>
        <rFont val="Arial"/>
      </rPr>
      <t xml:space="preserve">P + (1/2)ρv^2 + ρgh = constant
</t>
    </r>
    <r>
      <rPr>
        <b/>
        <sz val="10"/>
        <rFont val="Arial"/>
      </rPr>
      <t xml:space="preserve">
</t>
    </r>
    <r>
      <rPr>
        <sz val="10"/>
        <color rgb="FF000000"/>
        <rFont val="Arial"/>
      </rPr>
      <t xml:space="preserve">In order for energy to be conserved...
•  as the dynamic pressure, </t>
    </r>
    <r>
      <rPr>
        <b/>
        <sz val="10"/>
        <rFont val="Arial"/>
      </rPr>
      <t>(</t>
    </r>
    <r>
      <rPr>
        <b/>
        <i/>
        <sz val="10"/>
        <rFont val="Arial"/>
      </rPr>
      <t xml:space="preserve">1/2)ρv^2, </t>
    </r>
    <r>
      <rPr>
        <sz val="10"/>
        <color rgb="FF000000"/>
        <rFont val="Arial"/>
      </rPr>
      <t xml:space="preserve">(aka the pressure of fluid in </t>
    </r>
    <r>
      <rPr>
        <i/>
        <sz val="10"/>
        <rFont val="Arial"/>
      </rPr>
      <t>motion</t>
    </r>
    <r>
      <rPr>
        <sz val="10"/>
        <color rgb="FF000000"/>
        <rFont val="Arial"/>
      </rPr>
      <t xml:space="preserve">) </t>
    </r>
    <r>
      <rPr>
        <u/>
        <sz val="10"/>
        <rFont val="Arial"/>
      </rPr>
      <t>increases</t>
    </r>
    <r>
      <rPr>
        <sz val="10"/>
        <color rgb="FF000000"/>
        <rFont val="Arial"/>
      </rPr>
      <t xml:space="preserve">, then...
•  the static pressure, </t>
    </r>
    <r>
      <rPr>
        <b/>
        <sz val="10"/>
        <rFont val="Arial"/>
      </rPr>
      <t>P + ρgh</t>
    </r>
    <r>
      <rPr>
        <sz val="10"/>
        <color rgb="FF000000"/>
        <rFont val="Arial"/>
      </rPr>
      <t xml:space="preserve">, (aka the pressure of a </t>
    </r>
    <r>
      <rPr>
        <i/>
        <sz val="10"/>
        <rFont val="Arial"/>
      </rPr>
      <t>static</t>
    </r>
    <r>
      <rPr>
        <sz val="10"/>
        <color rgb="FF000000"/>
        <rFont val="Arial"/>
      </rPr>
      <t xml:space="preserve"> fluid) must </t>
    </r>
    <r>
      <rPr>
        <u/>
        <sz val="10"/>
        <rFont val="Arial"/>
      </rPr>
      <t>decrease</t>
    </r>
    <r>
      <rPr>
        <sz val="10"/>
        <color rgb="FF000000"/>
        <rFont val="Arial"/>
      </rPr>
      <t xml:space="preserve">.
**note since </t>
    </r>
    <r>
      <rPr>
        <b/>
        <sz val="10"/>
        <rFont val="Arial"/>
      </rPr>
      <t>ρ</t>
    </r>
    <r>
      <rPr>
        <sz val="10"/>
        <color rgb="FF000000"/>
        <rFont val="Arial"/>
      </rPr>
      <t xml:space="preserve">, </t>
    </r>
    <r>
      <rPr>
        <b/>
        <sz val="10"/>
        <rFont val="Arial"/>
      </rPr>
      <t>g</t>
    </r>
    <r>
      <rPr>
        <sz val="10"/>
        <color rgb="FF000000"/>
        <rFont val="Arial"/>
      </rPr>
      <t xml:space="preserve">, and </t>
    </r>
    <r>
      <rPr>
        <b/>
        <sz val="10"/>
        <rFont val="Arial"/>
      </rPr>
      <t>h</t>
    </r>
    <r>
      <rPr>
        <sz val="10"/>
        <color rgb="FF000000"/>
        <rFont val="Arial"/>
      </rPr>
      <t xml:space="preserve"> remain constant, the only variable in the static pressure term that must change is the absolute pressure </t>
    </r>
    <r>
      <rPr>
        <b/>
        <i/>
        <sz val="10"/>
        <rFont val="Arial"/>
      </rPr>
      <t xml:space="preserve">P... </t>
    </r>
    <r>
      <rPr>
        <sz val="10"/>
        <color rgb="FF000000"/>
        <rFont val="Arial"/>
      </rPr>
      <t>which makes sense: in a closed system, the density of the fluid doesn't just randomly change, neither does gravity on earth, neither does the height of the pipe.</t>
    </r>
  </si>
  <si>
    <r>
      <t xml:space="preserve">cross sectional area </t>
    </r>
    <r>
      <rPr>
        <b/>
        <i/>
        <sz val="10"/>
        <rFont val="Arial"/>
      </rPr>
      <t xml:space="preserve">A
</t>
    </r>
    <r>
      <rPr>
        <sz val="10"/>
        <color rgb="FF000000"/>
        <rFont val="Arial"/>
      </rPr>
      <t>of a pipe</t>
    </r>
  </si>
  <si>
    <r>
      <t xml:space="preserve">internal </t>
    </r>
    <r>
      <rPr>
        <i/>
        <sz val="10"/>
        <rFont val="Arial"/>
      </rPr>
      <t>hydrostatic</t>
    </r>
    <r>
      <rPr>
        <sz val="10"/>
        <color rgb="FF000000"/>
        <rFont val="Arial"/>
      </rPr>
      <t xml:space="preserve"> fluid pressure </t>
    </r>
    <r>
      <rPr>
        <b/>
        <i/>
        <sz val="10"/>
        <rFont val="Arial"/>
      </rPr>
      <t xml:space="preserve">P
</t>
    </r>
    <r>
      <rPr>
        <i/>
        <sz val="10"/>
        <rFont val="Arial"/>
      </rPr>
      <t>(deals with ideal fluids only)</t>
    </r>
  </si>
  <si>
    <r>
      <t xml:space="preserve">demonstrated by the </t>
    </r>
    <r>
      <rPr>
        <b/>
        <sz val="10"/>
        <rFont val="Arial"/>
      </rPr>
      <t>Venturi Effect</t>
    </r>
    <r>
      <rPr>
        <sz val="10"/>
        <color rgb="FF000000"/>
        <rFont val="Arial"/>
      </rPr>
      <t xml:space="preserve">, which combines the principles of the Continuity Equation and Bernoulli's Equation.
if   </t>
    </r>
    <r>
      <rPr>
        <b/>
        <sz val="15"/>
        <color rgb="FF38761D"/>
        <rFont val="Arial"/>
      </rPr>
      <t>↑</t>
    </r>
    <r>
      <rPr>
        <b/>
        <sz val="10"/>
        <color rgb="FF0000FF"/>
        <rFont val="Arial"/>
      </rPr>
      <t xml:space="preserve">A </t>
    </r>
    <r>
      <rPr>
        <b/>
        <sz val="13"/>
        <color rgb="FFCC0000"/>
        <rFont val="Arial"/>
      </rPr>
      <t>↓</t>
    </r>
    <r>
      <rPr>
        <b/>
        <sz val="10"/>
        <color rgb="FFCC0000"/>
        <rFont val="Arial"/>
      </rPr>
      <t xml:space="preserve">v </t>
    </r>
    <r>
      <rPr>
        <sz val="10"/>
        <color rgb="FF000000"/>
        <rFont val="Arial"/>
      </rPr>
      <t xml:space="preserve">       then        </t>
    </r>
    <r>
      <rPr>
        <b/>
        <sz val="16"/>
        <color rgb="FF38761D"/>
        <rFont val="Arial"/>
      </rPr>
      <t>↑</t>
    </r>
    <r>
      <rPr>
        <b/>
        <sz val="10"/>
        <color rgb="FF0000FF"/>
        <rFont val="Arial"/>
      </rPr>
      <t>P  + (1/2)ρ</t>
    </r>
    <r>
      <rPr>
        <b/>
        <sz val="13"/>
        <color rgb="FFCC0000"/>
        <rFont val="Arial"/>
      </rPr>
      <t>↓</t>
    </r>
    <r>
      <rPr>
        <b/>
        <sz val="10"/>
        <color rgb="FFCC0000"/>
        <rFont val="Arial"/>
      </rPr>
      <t>v</t>
    </r>
    <r>
      <rPr>
        <b/>
        <sz val="10"/>
        <color rgb="FF0000FF"/>
        <rFont val="Arial"/>
      </rPr>
      <t>^2  +  ρgh</t>
    </r>
    <r>
      <rPr>
        <sz val="10"/>
        <color rgb="FF000000"/>
        <rFont val="Arial"/>
      </rPr>
      <t xml:space="preserve">
For horizontal flow, there is a direct relationship between cross-sectional area and pressure exerted on the walls of the tube.</t>
    </r>
  </si>
  <si>
    <r>
      <t xml:space="preserve"># of passage ways </t>
    </r>
    <r>
      <rPr>
        <i/>
        <sz val="10"/>
        <rFont val="Arial"/>
      </rPr>
      <t>in</t>
    </r>
    <r>
      <rPr>
        <sz val="10"/>
        <color rgb="FF000000"/>
        <rFont val="Arial"/>
      </rPr>
      <t xml:space="preserve"> </t>
    </r>
    <r>
      <rPr>
        <i/>
        <sz val="10"/>
        <rFont val="Arial"/>
      </rPr>
      <t>parallel</t>
    </r>
  </si>
  <si>
    <t>total resistance of fluid</t>
  </si>
  <si>
    <t>During exhalation, the total resistance of the encountered airways increases as the air leaves the alveoli to escape out of the nose and mouth. This increase in total resistance is due to the fact that there are fewer airways in parallel with each other as air exits the respiratory system.</t>
  </si>
  <si>
    <t>Electrostatics</t>
  </si>
  <si>
    <r>
      <t>distance between two charges (</t>
    </r>
    <r>
      <rPr>
        <b/>
        <i/>
        <sz val="10"/>
        <rFont val="Arial"/>
      </rPr>
      <t>r</t>
    </r>
    <r>
      <rPr>
        <sz val="10"/>
        <color rgb="FF000000"/>
        <rFont val="Arial"/>
      </rPr>
      <t>)</t>
    </r>
  </si>
  <si>
    <r>
      <t xml:space="preserve">magnitude of the electrostatic force </t>
    </r>
    <r>
      <rPr>
        <b/>
        <i/>
        <sz val="12"/>
        <rFont val="Arial"/>
      </rPr>
      <t>F</t>
    </r>
    <r>
      <rPr>
        <i/>
        <sz val="9"/>
        <rFont val="Arial"/>
      </rPr>
      <t>e</t>
    </r>
    <r>
      <rPr>
        <i/>
        <sz val="10"/>
        <rFont val="Arial"/>
      </rPr>
      <t xml:space="preserve"> </t>
    </r>
    <r>
      <rPr>
        <sz val="10"/>
        <color rgb="FF000000"/>
        <rFont val="Arial"/>
      </rPr>
      <t>between the two charges</t>
    </r>
  </si>
  <si>
    <r>
      <t xml:space="preserve">inverse
</t>
    </r>
    <r>
      <rPr>
        <i/>
        <sz val="8"/>
        <rFont val="Arial"/>
      </rPr>
      <t>(exponentially, by a power of 2)</t>
    </r>
  </si>
  <si>
    <r>
      <t xml:space="preserve">based on </t>
    </r>
    <r>
      <rPr>
        <b/>
        <sz val="10"/>
        <rFont val="Arial"/>
      </rPr>
      <t xml:space="preserve">Coulomb's Law:
</t>
    </r>
    <r>
      <rPr>
        <b/>
        <sz val="11"/>
        <color rgb="FF0000FF"/>
        <rFont val="Arial"/>
      </rPr>
      <t>F</t>
    </r>
    <r>
      <rPr>
        <sz val="6"/>
        <color rgb="FF0000FF"/>
        <rFont val="Arial"/>
      </rPr>
      <t>electrostatic</t>
    </r>
    <r>
      <rPr>
        <b/>
        <sz val="10"/>
        <color rgb="FF0000FF"/>
        <rFont val="Arial"/>
      </rPr>
      <t xml:space="preserve"> = (k q</t>
    </r>
    <r>
      <rPr>
        <b/>
        <sz val="6"/>
        <color rgb="FF0000FF"/>
        <rFont val="Arial"/>
      </rPr>
      <t>1</t>
    </r>
    <r>
      <rPr>
        <b/>
        <sz val="10"/>
        <color rgb="FF0000FF"/>
        <rFont val="Arial"/>
      </rPr>
      <t xml:space="preserve"> q</t>
    </r>
    <r>
      <rPr>
        <b/>
        <sz val="6"/>
        <color rgb="FF0000FF"/>
        <rFont val="Arial"/>
      </rPr>
      <t>2</t>
    </r>
    <r>
      <rPr>
        <b/>
        <sz val="10"/>
        <color rgb="FF0000FF"/>
        <rFont val="Arial"/>
      </rPr>
      <t xml:space="preserve">) / r^2
</t>
    </r>
    <r>
      <rPr>
        <b/>
        <sz val="10"/>
        <rFont val="Arial"/>
      </rPr>
      <t xml:space="preserve">
</t>
    </r>
    <r>
      <rPr>
        <sz val="10"/>
        <color rgb="FF000000"/>
        <rFont val="Arial"/>
      </rPr>
      <t xml:space="preserve">Imagine a positive attracted to a negative charge at a certain distance away. If the two charges are then moved so that they are separated by </t>
    </r>
    <r>
      <rPr>
        <i/>
        <sz val="10"/>
        <rFont val="Arial"/>
      </rPr>
      <t>twice</t>
    </r>
    <r>
      <rPr>
        <sz val="10"/>
        <color rgb="FF000000"/>
        <rFont val="Arial"/>
      </rPr>
      <t xml:space="preserve"> the distance, then the force of attraction between them would change by a factor of (1 / 2^2), or 1/4. In other words, if the distance is doubled, the square of the distance is quadrupled, and the force between the charges is reduced to 1/4 of what it was originally.  </t>
    </r>
    <r>
      <rPr>
        <i/>
        <sz val="10"/>
        <rFont val="Arial"/>
      </rPr>
      <t>(note the similarity of this electrostatic Force relationship and the relationship between distance between two masses and the gravitational Force)</t>
    </r>
  </si>
  <si>
    <r>
      <t>distance between two charges (</t>
    </r>
    <r>
      <rPr>
        <b/>
        <i/>
        <sz val="10"/>
        <rFont val="Arial"/>
      </rPr>
      <t>r</t>
    </r>
    <r>
      <rPr>
        <sz val="10"/>
        <color rgb="FF000000"/>
        <rFont val="Arial"/>
      </rPr>
      <t>)</t>
    </r>
  </si>
  <si>
    <r>
      <t>Electric Field (</t>
    </r>
    <r>
      <rPr>
        <b/>
        <sz val="10"/>
        <rFont val="Arial"/>
      </rPr>
      <t>E</t>
    </r>
    <r>
      <rPr>
        <sz val="10"/>
        <color rgb="FF000000"/>
        <rFont val="Arial"/>
      </rPr>
      <t>)</t>
    </r>
  </si>
  <si>
    <r>
      <t xml:space="preserve">inverse
</t>
    </r>
    <r>
      <rPr>
        <i/>
        <sz val="8"/>
        <rFont val="Arial"/>
      </rPr>
      <t>(exponentially, by a power of 2)</t>
    </r>
  </si>
  <si>
    <r>
      <t xml:space="preserve">by dividing </t>
    </r>
    <r>
      <rPr>
        <b/>
        <sz val="10"/>
        <rFont val="Arial"/>
      </rPr>
      <t xml:space="preserve">Coulomb's Law </t>
    </r>
    <r>
      <rPr>
        <sz val="10"/>
        <color rgb="FF000000"/>
        <rFont val="Arial"/>
      </rPr>
      <t xml:space="preserve">by the magnitude of the test charge </t>
    </r>
    <r>
      <rPr>
        <i/>
        <sz val="10"/>
        <rFont val="Arial"/>
      </rPr>
      <t>(q)</t>
    </r>
    <r>
      <rPr>
        <sz val="10"/>
        <color rgb="FF000000"/>
        <rFont val="Arial"/>
      </rPr>
      <t xml:space="preserve">, we arrive at the equation for </t>
    </r>
    <r>
      <rPr>
        <b/>
        <sz val="10"/>
        <rFont val="Arial"/>
      </rPr>
      <t>Electric Field</t>
    </r>
    <r>
      <rPr>
        <sz val="10"/>
        <color rgb="FF000000"/>
        <rFont val="Arial"/>
      </rPr>
      <t>:</t>
    </r>
    <r>
      <rPr>
        <b/>
        <sz val="10"/>
        <rFont val="Arial"/>
      </rPr>
      <t xml:space="preserve">
</t>
    </r>
    <r>
      <rPr>
        <b/>
        <sz val="10"/>
        <color rgb="FF0000FF"/>
        <rFont val="Arial"/>
      </rPr>
      <t xml:space="preserve">E = k Q / r^2
</t>
    </r>
    <r>
      <rPr>
        <b/>
        <sz val="11"/>
        <color rgb="FF0000FF"/>
        <rFont val="Arial"/>
      </rPr>
      <t xml:space="preserve">
</t>
    </r>
    <r>
      <rPr>
        <sz val="10"/>
        <color rgb="FF000000"/>
        <rFont val="Arial"/>
      </rPr>
      <t xml:space="preserve">From this equation, we see that the distance </t>
    </r>
    <r>
      <rPr>
        <b/>
        <i/>
        <sz val="10"/>
        <rFont val="Arial"/>
      </rPr>
      <t>r</t>
    </r>
    <r>
      <rPr>
        <sz val="10"/>
        <color rgb="FF000000"/>
        <rFont val="Arial"/>
      </rPr>
      <t xml:space="preserve"> still has an inverse square relationship to the Electric Field. Therefore, if the distance between a test charge (</t>
    </r>
    <r>
      <rPr>
        <i/>
        <sz val="10"/>
        <rFont val="Arial"/>
      </rPr>
      <t>q</t>
    </r>
    <r>
      <rPr>
        <sz val="10"/>
        <color rgb="FF000000"/>
        <rFont val="Arial"/>
      </rPr>
      <t>) and the source charge (</t>
    </r>
    <r>
      <rPr>
        <i/>
        <sz val="10"/>
        <rFont val="Arial"/>
      </rPr>
      <t>Q</t>
    </r>
    <r>
      <rPr>
        <sz val="10"/>
        <color rgb="FF000000"/>
        <rFont val="Arial"/>
      </rPr>
      <t xml:space="preserve">) is doubled, then the electric field magnitude will decrease by 1/2^2 </t>
    </r>
    <r>
      <rPr>
        <i/>
        <sz val="10"/>
        <rFont val="Arial"/>
      </rPr>
      <t>(aka, the electric field would be reduced to 1/4 of what it was originally)</t>
    </r>
  </si>
  <si>
    <r>
      <rPr>
        <i/>
        <sz val="10"/>
        <rFont val="Arial"/>
      </rPr>
      <t xml:space="preserve">electical </t>
    </r>
    <r>
      <rPr>
        <sz val="10"/>
        <rFont val="Arial"/>
      </rPr>
      <t xml:space="preserve">Potential Energy </t>
    </r>
    <r>
      <rPr>
        <b/>
        <i/>
        <sz val="10"/>
        <rFont val="Arial"/>
      </rPr>
      <t>U</t>
    </r>
  </si>
  <si>
    <t>stability of the system</t>
  </si>
  <si>
    <r>
      <t xml:space="preserve">A low electrical potential energy indicates that the system is become more stable because </t>
    </r>
    <r>
      <rPr>
        <b/>
        <sz val="10"/>
        <rFont val="Arial"/>
      </rPr>
      <t>electrical potential energy</t>
    </r>
    <r>
      <rPr>
        <sz val="10"/>
        <color rgb="FF000000"/>
        <rFont val="Arial"/>
      </rPr>
      <t xml:space="preserve"> is defined as the amount of work required to move a test charge from infinity to a point in space in an electric field surrounding a charge. For example, a change in electrical potential energy from 10 J to 5 J reflects an increase in stability because it is essentially saying that it takes less work in order to keep the test charge in that final position compared to keeping the test charge in the initial position.</t>
    </r>
  </si>
  <si>
    <r>
      <t xml:space="preserve">distance between two
</t>
    </r>
    <r>
      <rPr>
        <i/>
        <sz val="10"/>
        <rFont val="Arial"/>
      </rPr>
      <t>like</t>
    </r>
    <r>
      <rPr>
        <sz val="10"/>
        <color rgb="FF000000"/>
        <rFont val="Arial"/>
      </rPr>
      <t xml:space="preserve"> charges</t>
    </r>
  </si>
  <si>
    <r>
      <rPr>
        <i/>
        <sz val="10"/>
        <rFont val="Arial"/>
      </rPr>
      <t xml:space="preserve">electical Potential Energy </t>
    </r>
    <r>
      <rPr>
        <b/>
        <i/>
        <sz val="10"/>
        <rFont val="Arial"/>
      </rPr>
      <t>U</t>
    </r>
  </si>
  <si>
    <r>
      <t xml:space="preserve">Due to the fact that </t>
    </r>
    <r>
      <rPr>
        <b/>
        <i/>
        <sz val="10"/>
        <rFont val="Arial"/>
      </rPr>
      <t>like</t>
    </r>
    <r>
      <rPr>
        <b/>
        <sz val="10"/>
        <rFont val="Arial"/>
      </rPr>
      <t xml:space="preserve"> charges experience </t>
    </r>
    <r>
      <rPr>
        <b/>
        <i/>
        <sz val="10"/>
        <rFont val="Arial"/>
      </rPr>
      <t>repulsive</t>
    </r>
    <r>
      <rPr>
        <b/>
        <sz val="10"/>
        <rFont val="Arial"/>
      </rPr>
      <t xml:space="preserve"> forces</t>
    </r>
    <r>
      <rPr>
        <sz val="10"/>
        <color rgb="FF000000"/>
        <rFont val="Arial"/>
      </rPr>
      <t xml:space="preserve">, if the two </t>
    </r>
    <r>
      <rPr>
        <i/>
        <sz val="10"/>
        <rFont val="Arial"/>
      </rPr>
      <t>repulsive</t>
    </r>
    <r>
      <rPr>
        <sz val="10"/>
        <color rgb="FF000000"/>
        <rFont val="Arial"/>
      </rPr>
      <t xml:space="preserve"> charges are held close together (aka distance between them shortens), then there will be a higher electrical potential energy because more work is required to hold them in this position.</t>
    </r>
  </si>
  <si>
    <r>
      <t xml:space="preserve">distance between two
</t>
    </r>
    <r>
      <rPr>
        <i/>
        <sz val="10"/>
        <rFont val="Arial"/>
      </rPr>
      <t xml:space="preserve">opposite </t>
    </r>
    <r>
      <rPr>
        <sz val="10"/>
        <color rgb="FF000000"/>
        <rFont val="Arial"/>
      </rPr>
      <t>charges</t>
    </r>
  </si>
  <si>
    <r>
      <rPr>
        <i/>
        <sz val="10"/>
        <rFont val="Arial"/>
      </rPr>
      <t xml:space="preserve">electical Potential Energy </t>
    </r>
    <r>
      <rPr>
        <b/>
        <i/>
        <sz val="10"/>
        <rFont val="Arial"/>
      </rPr>
      <t>U</t>
    </r>
  </si>
  <si>
    <r>
      <t xml:space="preserve">Due to the face that </t>
    </r>
    <r>
      <rPr>
        <b/>
        <i/>
        <sz val="10"/>
        <rFont val="Arial"/>
      </rPr>
      <t>opposite</t>
    </r>
    <r>
      <rPr>
        <b/>
        <sz val="10"/>
        <rFont val="Arial"/>
      </rPr>
      <t xml:space="preserve"> charges experience </t>
    </r>
    <r>
      <rPr>
        <b/>
        <i/>
        <sz val="10"/>
        <rFont val="Arial"/>
      </rPr>
      <t>attractive</t>
    </r>
    <r>
      <rPr>
        <b/>
        <sz val="10"/>
        <rFont val="Arial"/>
      </rPr>
      <t xml:space="preserve"> forces</t>
    </r>
    <r>
      <rPr>
        <sz val="10"/>
        <color rgb="FF000000"/>
        <rFont val="Arial"/>
      </rPr>
      <t xml:space="preserve">, if the two </t>
    </r>
    <r>
      <rPr>
        <i/>
        <sz val="10"/>
        <rFont val="Arial"/>
      </rPr>
      <t>attractive</t>
    </r>
    <r>
      <rPr>
        <sz val="10"/>
        <color rgb="FF000000"/>
        <rFont val="Arial"/>
      </rPr>
      <t xml:space="preserve"> charges are held close together (aka the distance between them shortens), then not much work is required to let them move toward each other because they are more stable being close to each other.. Hence, the potential energy (work required) is low.</t>
    </r>
  </si>
  <si>
    <t>Magnetism</t>
  </si>
  <si>
    <r>
      <t>distance from the current
(</t>
    </r>
    <r>
      <rPr>
        <b/>
        <i/>
        <sz val="10"/>
        <rFont val="Arial"/>
      </rPr>
      <t>r</t>
    </r>
    <r>
      <rPr>
        <sz val="10"/>
        <color rgb="FF000000"/>
        <rFont val="Arial"/>
      </rPr>
      <t>)</t>
    </r>
  </si>
  <si>
    <r>
      <rPr>
        <sz val="10"/>
        <rFont val="Arial"/>
      </rPr>
      <t>magnitude</t>
    </r>
    <r>
      <rPr>
        <i/>
        <sz val="10"/>
        <rFont val="Arial"/>
      </rPr>
      <t xml:space="preserve"> </t>
    </r>
    <r>
      <rPr>
        <sz val="10"/>
        <rFont val="Arial"/>
      </rPr>
      <t xml:space="preserve">of the Magnetic Field </t>
    </r>
    <r>
      <rPr>
        <b/>
        <i/>
        <sz val="10"/>
        <rFont val="Arial"/>
      </rPr>
      <t>B</t>
    </r>
  </si>
  <si>
    <r>
      <t xml:space="preserve">based on the equation for </t>
    </r>
    <r>
      <rPr>
        <b/>
        <sz val="10"/>
        <rFont val="Arial"/>
      </rPr>
      <t>Magnetic Field</t>
    </r>
    <r>
      <rPr>
        <sz val="10"/>
        <color rgb="FF000000"/>
        <rFont val="Arial"/>
      </rPr>
      <t xml:space="preserve">:
</t>
    </r>
    <r>
      <rPr>
        <b/>
        <sz val="10"/>
        <color rgb="FF0000FF"/>
        <rFont val="Arial"/>
      </rPr>
      <t xml:space="preserve">B = (μ I) / (2 π r)
</t>
    </r>
    <r>
      <rPr>
        <sz val="10"/>
        <color rgb="FF000000"/>
        <rFont val="Arial"/>
      </rPr>
      <t>Magnetic field is stronger closer to a current-carrying wire. For example, when you decrease the distance to a current-carrying wire by half, the magnitude of the magnetic field is greater by double.</t>
    </r>
  </si>
  <si>
    <t>Wave Resonance</t>
  </si>
  <si>
    <r>
      <t xml:space="preserve">frequency of applied force
</t>
    </r>
    <r>
      <rPr>
        <i/>
        <sz val="9"/>
        <rFont val="Arial"/>
      </rPr>
      <t>(that is close to the natural frequency of the system)</t>
    </r>
  </si>
  <si>
    <t>amplitude of oscilation</t>
  </si>
  <si>
    <r>
      <t xml:space="preserve">If a periodically varying force is applied to a system, then the system will be driven at a frequency equal to the frequency of force. This is known as </t>
    </r>
    <r>
      <rPr>
        <b/>
        <sz val="10"/>
        <rFont val="Arial"/>
      </rPr>
      <t>forced oscillation</t>
    </r>
    <r>
      <rPr>
        <sz val="10"/>
        <color rgb="FF000000"/>
        <rFont val="Arial"/>
      </rPr>
      <t xml:space="preserve">. This can easily be demonstrated by a child on a swing being pushed by a parent. If the parent pushes the child at a frequency </t>
    </r>
    <r>
      <rPr>
        <i/>
        <sz val="10"/>
        <rFont val="Arial"/>
      </rPr>
      <t>nearly equal to the frequency at which the child swings back toward the parent</t>
    </r>
    <r>
      <rPr>
        <sz val="10"/>
        <color rgb="FF000000"/>
        <rFont val="Arial"/>
      </rPr>
      <t xml:space="preserve">, then the arc of the swinging child will become larger and larger:  the amplitude increases because the </t>
    </r>
    <r>
      <rPr>
        <b/>
        <sz val="10"/>
        <rFont val="Arial"/>
      </rPr>
      <t>force frequency</t>
    </r>
    <r>
      <rPr>
        <sz val="10"/>
        <color rgb="FF000000"/>
        <rFont val="Arial"/>
      </rPr>
      <t xml:space="preserve"> is nearly identical to the swing's </t>
    </r>
    <r>
      <rPr>
        <b/>
        <sz val="10"/>
        <rFont val="Arial"/>
      </rPr>
      <t>natural frequency</t>
    </r>
    <r>
      <rPr>
        <sz val="10"/>
        <color rgb="FF000000"/>
        <rFont val="Arial"/>
      </rPr>
      <t>.</t>
    </r>
  </si>
  <si>
    <t>Sound</t>
  </si>
  <si>
    <t>age</t>
  </si>
  <si>
    <r>
      <rPr>
        <b/>
        <sz val="10"/>
        <rFont val="Arial"/>
      </rPr>
      <t>frequency</t>
    </r>
    <r>
      <rPr>
        <sz val="10"/>
        <color rgb="FF000000"/>
        <rFont val="Arial"/>
      </rPr>
      <t xml:space="preserve"> range of human hearing</t>
    </r>
  </si>
  <si>
    <r>
      <t xml:space="preserve">On the MCAT, know that frequencies between </t>
    </r>
    <r>
      <rPr>
        <b/>
        <sz val="10"/>
        <rFont val="Arial"/>
      </rPr>
      <t xml:space="preserve">20 Hz </t>
    </r>
    <r>
      <rPr>
        <sz val="10"/>
        <color rgb="FF000000"/>
        <rFont val="Arial"/>
      </rPr>
      <t xml:space="preserve">and </t>
    </r>
    <r>
      <rPr>
        <b/>
        <sz val="10"/>
        <rFont val="Arial"/>
      </rPr>
      <t>20,000</t>
    </r>
    <r>
      <rPr>
        <sz val="10"/>
        <color rgb="FF000000"/>
        <rFont val="Arial"/>
      </rPr>
      <t xml:space="preserve"> </t>
    </r>
    <r>
      <rPr>
        <b/>
        <sz val="10"/>
        <rFont val="Arial"/>
      </rPr>
      <t>Hz</t>
    </r>
    <r>
      <rPr>
        <sz val="10"/>
        <color rgb="FF000000"/>
        <rFont val="Arial"/>
      </rPr>
      <t xml:space="preserve"> are generally audible to healthy young adults. However, </t>
    </r>
    <r>
      <rPr>
        <i/>
        <sz val="10"/>
        <rFont val="Arial"/>
      </rPr>
      <t>high</t>
    </r>
    <r>
      <rPr>
        <sz val="10"/>
        <color rgb="FF000000"/>
        <rFont val="Arial"/>
      </rPr>
      <t xml:space="preserve"> frequency hearing generally declines with age. This explains why some elderly people can't hear high pitch ringing of cell phones.</t>
    </r>
  </si>
  <si>
    <t>stiffness of a medium through which a sound wave travels (aka, how resistant the medium is to compression)</t>
  </si>
  <si>
    <t>speed of sound
traveling through the medium</t>
  </si>
  <si>
    <r>
      <t xml:space="preserve">Based on the equation for the </t>
    </r>
    <r>
      <rPr>
        <b/>
        <sz val="10"/>
        <rFont val="Arial"/>
      </rPr>
      <t xml:space="preserve">speed of sound:
</t>
    </r>
    <r>
      <rPr>
        <b/>
        <i/>
        <sz val="10"/>
        <color rgb="FF0000FF"/>
        <rFont val="Arial"/>
      </rPr>
      <t xml:space="preserve">v = </t>
    </r>
    <r>
      <rPr>
        <i/>
        <sz val="10"/>
        <color rgb="FF0000FF"/>
        <rFont val="Arial"/>
      </rPr>
      <t>√ (</t>
    </r>
    <r>
      <rPr>
        <b/>
        <i/>
        <sz val="10"/>
        <color rgb="FF0000FF"/>
        <rFont val="Arial"/>
      </rPr>
      <t>B/ρ</t>
    </r>
    <r>
      <rPr>
        <i/>
        <sz val="10"/>
        <color rgb="FF0000FF"/>
        <rFont val="Arial"/>
      </rPr>
      <t xml:space="preserve">)
</t>
    </r>
    <r>
      <rPr>
        <b/>
        <i/>
        <sz val="10"/>
        <rFont val="Arial"/>
      </rPr>
      <t>B</t>
    </r>
    <r>
      <rPr>
        <sz val="10"/>
        <color rgb="FF000000"/>
        <rFont val="Arial"/>
      </rPr>
      <t xml:space="preserve"> represents the bulk modulus, a measure of the medium's resistance to compression. </t>
    </r>
    <r>
      <rPr>
        <b/>
        <i/>
        <sz val="10"/>
        <rFont val="Arial"/>
      </rPr>
      <t>B</t>
    </r>
    <r>
      <rPr>
        <i/>
        <sz val="10"/>
        <rFont val="Arial"/>
      </rPr>
      <t xml:space="preserve"> </t>
    </r>
    <r>
      <rPr>
        <sz val="10"/>
        <color rgb="FF000000"/>
        <rFont val="Arial"/>
      </rPr>
      <t xml:space="preserve">INCREASES from gas to liquid to solid, since gas is most compressible and solids are the hardest to compress. Therefore, sound travels </t>
    </r>
    <r>
      <rPr>
        <i/>
        <sz val="10"/>
        <rFont val="Arial"/>
      </rPr>
      <t>fastest</t>
    </r>
    <r>
      <rPr>
        <sz val="10"/>
        <color rgb="FF000000"/>
        <rFont val="Arial"/>
      </rPr>
      <t xml:space="preserve"> through a solid, such as the bones of the ossicles, than it does through gases, such as air.
</t>
    </r>
    <r>
      <rPr>
        <sz val="8"/>
        <color rgb="FF0000FF"/>
        <rFont val="Arial"/>
      </rPr>
      <t>https://www.youtube.com/watch?v=yF4cvbAYjwI&amp;index=130&amp;list=PL1O_shUH1zgVfrG2lDsMWuicLdsxm-Dzz</t>
    </r>
  </si>
  <si>
    <t>density of a medium
through which a sound wave travels</t>
  </si>
  <si>
    <r>
      <t xml:space="preserve">Based on the equation for the </t>
    </r>
    <r>
      <rPr>
        <b/>
        <sz val="10"/>
        <rFont val="Arial"/>
      </rPr>
      <t xml:space="preserve">speed of sound:
</t>
    </r>
    <r>
      <rPr>
        <b/>
        <i/>
        <sz val="10"/>
        <color rgb="FF0000FF"/>
        <rFont val="Arial"/>
      </rPr>
      <t xml:space="preserve">v = </t>
    </r>
    <r>
      <rPr>
        <i/>
        <sz val="10"/>
        <color rgb="FF0000FF"/>
        <rFont val="Arial"/>
      </rPr>
      <t>√ (</t>
    </r>
    <r>
      <rPr>
        <b/>
        <i/>
        <sz val="10"/>
        <color rgb="FF0000FF"/>
        <rFont val="Arial"/>
      </rPr>
      <t>B/ρ</t>
    </r>
    <r>
      <rPr>
        <i/>
        <sz val="10"/>
        <color rgb="FF0000FF"/>
        <rFont val="Arial"/>
      </rPr>
      <t xml:space="preserve">)
</t>
    </r>
    <r>
      <rPr>
        <b/>
        <sz val="10"/>
        <rFont val="Arial"/>
      </rPr>
      <t xml:space="preserve">ρ </t>
    </r>
    <r>
      <rPr>
        <sz val="10"/>
        <color rgb="FF000000"/>
        <rFont val="Arial"/>
      </rPr>
      <t xml:space="preserve">represents the density of the medium through which sound travels. Therefore, mathematically, we can see that higher </t>
    </r>
    <r>
      <rPr>
        <b/>
        <i/>
        <sz val="10"/>
        <rFont val="Arial"/>
      </rPr>
      <t>ρ</t>
    </r>
    <r>
      <rPr>
        <sz val="10"/>
        <color rgb="FF000000"/>
        <rFont val="Arial"/>
      </rPr>
      <t xml:space="preserve"> results in a lower </t>
    </r>
    <r>
      <rPr>
        <b/>
        <i/>
        <sz val="10"/>
        <rFont val="Arial"/>
      </rPr>
      <t>v</t>
    </r>
    <r>
      <rPr>
        <sz val="10"/>
        <color rgb="FF000000"/>
        <rFont val="Arial"/>
      </rPr>
      <t xml:space="preserve">. So when comparing the speed of sound through two mediums with the same material, sound travels fastest though solids with </t>
    </r>
    <r>
      <rPr>
        <i/>
        <sz val="10"/>
        <rFont val="Arial"/>
      </rPr>
      <t>low</t>
    </r>
    <r>
      <rPr>
        <sz val="10"/>
        <color rgb="FF000000"/>
        <rFont val="Arial"/>
      </rPr>
      <t xml:space="preserve"> density than solids with </t>
    </r>
    <r>
      <rPr>
        <i/>
        <sz val="10"/>
        <rFont val="Arial"/>
      </rPr>
      <t>high</t>
    </r>
    <r>
      <rPr>
        <sz val="10"/>
        <color rgb="FF000000"/>
        <rFont val="Arial"/>
      </rPr>
      <t xml:space="preserve"> density. An example of this would be wood vs. metal.
</t>
    </r>
    <r>
      <rPr>
        <sz val="8"/>
        <color rgb="FF0000FF"/>
        <rFont val="Arial"/>
      </rPr>
      <t>https://www.youtube.com/watch?v=yF4cvbAYjwI&amp;index=130&amp;list=PL1O_shUH1zgVfrG2lDsMWuicLdsxm-Dzz</t>
    </r>
  </si>
  <si>
    <t>temperature of air</t>
  </si>
  <si>
    <t>speed of sound traveling</t>
  </si>
  <si>
    <r>
      <rPr>
        <sz val="10"/>
        <color rgb="FF000000"/>
        <rFont val="Arial"/>
      </rPr>
      <t xml:space="preserve">Sound travels faster in hot air than in cold air because in hot air is less dense. Based on the equation for the speed of sound, sound travels fastest through a medium if it is less dense.
</t>
    </r>
    <r>
      <rPr>
        <sz val="8"/>
        <color rgb="FF0000FF"/>
        <rFont val="Arial"/>
      </rPr>
      <t>https://www.youtube.com/watch?v=yF4cvbAYjwI&amp;index=130&amp;list=PL1O_shUH1zgVfrG2lDsMWuicLdsxm-Dzz</t>
    </r>
  </si>
  <si>
    <r>
      <rPr>
        <u/>
        <sz val="10"/>
        <rFont val="Arial"/>
      </rPr>
      <t>distance</t>
    </r>
    <r>
      <rPr>
        <sz val="10"/>
        <color rgb="FF000000"/>
        <rFont val="Arial"/>
      </rPr>
      <t xml:space="preserve"> between a </t>
    </r>
    <r>
      <rPr>
        <i/>
        <sz val="10"/>
        <rFont val="Arial"/>
      </rPr>
      <t>moving</t>
    </r>
    <r>
      <rPr>
        <sz val="10"/>
        <color rgb="FF000000"/>
        <rFont val="Arial"/>
      </rPr>
      <t xml:space="preserve"> source of sound (like a train) and the detector (listener)</t>
    </r>
  </si>
  <si>
    <r>
      <rPr>
        <i/>
        <sz val="10"/>
        <rFont val="Arial"/>
      </rPr>
      <t>perceived</t>
    </r>
    <r>
      <rPr>
        <sz val="10"/>
        <color rgb="FF000000"/>
        <rFont val="Arial"/>
      </rPr>
      <t xml:space="preserve"> frequency</t>
    </r>
    <r>
      <rPr>
        <i/>
        <sz val="10"/>
        <rFont val="Arial"/>
      </rPr>
      <t xml:space="preserve"> </t>
    </r>
    <r>
      <rPr>
        <b/>
        <i/>
        <sz val="10"/>
        <rFont val="Arial"/>
      </rPr>
      <t xml:space="preserve">f '
</t>
    </r>
    <r>
      <rPr>
        <sz val="10"/>
        <color rgb="FF000000"/>
        <rFont val="Arial"/>
      </rPr>
      <t xml:space="preserve">and
</t>
    </r>
    <r>
      <rPr>
        <i/>
        <sz val="10"/>
        <rFont val="Arial"/>
      </rPr>
      <t>perceieved</t>
    </r>
    <r>
      <rPr>
        <sz val="10"/>
        <color rgb="FF000000"/>
        <rFont val="Arial"/>
      </rPr>
      <t xml:space="preserve"> pitch</t>
    </r>
  </si>
  <si>
    <r>
      <rPr>
        <sz val="10"/>
        <color rgb="FF000000"/>
        <rFont val="Arial"/>
      </rPr>
      <t xml:space="preserve">Based on the </t>
    </r>
    <r>
      <rPr>
        <b/>
        <sz val="10"/>
        <color rgb="FF000000"/>
        <rFont val="Arial"/>
      </rPr>
      <t xml:space="preserve">Doppler Effect:
</t>
    </r>
    <r>
      <rPr>
        <sz val="10"/>
        <color rgb="FF000000"/>
        <rFont val="Arial"/>
      </rPr>
      <t xml:space="preserve">As the sound source and detector move closer relative to each other, frequency of the sound detected increases. </t>
    </r>
    <r>
      <rPr>
        <i/>
        <sz val="10"/>
        <color rgb="FF000000"/>
        <rFont val="Arial"/>
      </rPr>
      <t>(e.g. Imagine how when you standing still at a subway station... when the train is far from you, the pitch starts off low. As the train gets closer, the pitch of the sound emitted gets higher, aka the frequency is higher)</t>
    </r>
  </si>
  <si>
    <r>
      <t xml:space="preserve">distance </t>
    </r>
    <r>
      <rPr>
        <b/>
        <i/>
        <sz val="10"/>
        <rFont val="Arial"/>
      </rPr>
      <t xml:space="preserve">r
</t>
    </r>
    <r>
      <rPr>
        <sz val="10"/>
        <color rgb="FF000000"/>
        <rFont val="Arial"/>
      </rPr>
      <t>that a sound wave has traveled</t>
    </r>
  </si>
  <si>
    <r>
      <t xml:space="preserve">intensity </t>
    </r>
    <r>
      <rPr>
        <b/>
        <i/>
        <sz val="10"/>
        <rFont val="Arial"/>
      </rPr>
      <t>I</t>
    </r>
    <r>
      <rPr>
        <sz val="10"/>
        <color rgb="FF000000"/>
        <rFont val="Arial"/>
      </rPr>
      <t xml:space="preserve">
of the sound wave</t>
    </r>
  </si>
  <si>
    <r>
      <t xml:space="preserve">inverse
</t>
    </r>
    <r>
      <rPr>
        <i/>
        <sz val="8"/>
        <rFont val="Arial"/>
      </rPr>
      <t>(exponentially, by a power of 2)</t>
    </r>
  </si>
  <si>
    <r>
      <rPr>
        <sz val="10"/>
        <color rgb="FF000000"/>
        <rFont val="Arial"/>
      </rPr>
      <t xml:space="preserve">Based on the equation for </t>
    </r>
    <r>
      <rPr>
        <b/>
        <sz val="10"/>
        <color rgb="FF000000"/>
        <rFont val="Arial"/>
      </rPr>
      <t xml:space="preserve">Intensity </t>
    </r>
    <r>
      <rPr>
        <sz val="10"/>
        <color rgb="FF000000"/>
        <rFont val="Arial"/>
      </rPr>
      <t xml:space="preserve">and the equation for the </t>
    </r>
    <r>
      <rPr>
        <b/>
        <sz val="10"/>
        <color rgb="FF000000"/>
        <rFont val="Arial"/>
      </rPr>
      <t>surface area of a sphere:</t>
    </r>
    <r>
      <rPr>
        <sz val="10"/>
        <color rgb="FF000000"/>
        <rFont val="Arial"/>
      </rPr>
      <t xml:space="preserve">
</t>
    </r>
    <r>
      <rPr>
        <b/>
        <sz val="10"/>
        <color rgb="FF0000FF"/>
        <rFont val="Arial"/>
      </rPr>
      <t xml:space="preserve">I = P / A  </t>
    </r>
    <r>
      <rPr>
        <sz val="10"/>
        <color rgb="FF0000FF"/>
        <rFont val="Arial"/>
      </rPr>
      <t xml:space="preserve"> where </t>
    </r>
    <r>
      <rPr>
        <b/>
        <sz val="10"/>
        <color rgb="FF0000FF"/>
        <rFont val="Arial"/>
      </rPr>
      <t xml:space="preserve">A = 4πr^2
</t>
    </r>
    <r>
      <rPr>
        <sz val="10"/>
        <color rgb="FF000000"/>
        <rFont val="Arial"/>
      </rPr>
      <t xml:space="preserve">
</t>
    </r>
    <r>
      <rPr>
        <b/>
        <sz val="10"/>
        <color rgb="FF000000"/>
        <rFont val="Arial"/>
      </rPr>
      <t>A</t>
    </r>
    <r>
      <rPr>
        <sz val="10"/>
        <color rgb="FF000000"/>
        <rFont val="Arial"/>
      </rPr>
      <t xml:space="preserve"> represents the surface area of a sound wave (which radiates outwardly and is therefore spherical so A = 4πr^2).  If </t>
    </r>
    <r>
      <rPr>
        <b/>
        <i/>
        <sz val="10"/>
        <color rgb="FF000000"/>
        <rFont val="Arial"/>
      </rPr>
      <t>r</t>
    </r>
    <r>
      <rPr>
        <sz val="10"/>
        <color rgb="FF000000"/>
        <rFont val="Arial"/>
      </rPr>
      <t xml:space="preserve"> is doubled, then </t>
    </r>
    <r>
      <rPr>
        <b/>
        <i/>
        <sz val="10"/>
        <color rgb="FF000000"/>
        <rFont val="Arial"/>
      </rPr>
      <t>A</t>
    </r>
    <r>
      <rPr>
        <sz val="10"/>
        <color rgb="FF000000"/>
        <rFont val="Arial"/>
      </rPr>
      <t xml:space="preserve"> will increase by a factor of 4, resulting in </t>
    </r>
    <r>
      <rPr>
        <b/>
        <i/>
        <sz val="10"/>
        <color rgb="FF000000"/>
        <rFont val="Arial"/>
      </rPr>
      <t>I</t>
    </r>
    <r>
      <rPr>
        <sz val="10"/>
        <color rgb="FF000000"/>
        <rFont val="Arial"/>
      </rPr>
      <t xml:space="preserve"> decreasing by 1/4. For example, if you are </t>
    </r>
    <r>
      <rPr>
        <u/>
        <sz val="10"/>
        <color rgb="FF000000"/>
        <rFont val="Arial"/>
      </rPr>
      <t>three</t>
    </r>
    <r>
      <rPr>
        <sz val="10"/>
        <color rgb="FF000000"/>
        <rFont val="Arial"/>
      </rPr>
      <t xml:space="preserve"> times as far away from a siren than your friend is, then you will experience 1/9 of the siren's sound intensity than your friend does. This partially explains why sounds get softer as we move farther away from the source </t>
    </r>
    <r>
      <rPr>
        <i/>
        <sz val="10"/>
        <color rgb="FF000000"/>
        <rFont val="Arial"/>
      </rPr>
      <t xml:space="preserve">(the other reason is that some of the power from the sound source dissipates in the air due to nonconservative forces as it travels farther, a phenomenon called </t>
    </r>
    <r>
      <rPr>
        <b/>
        <i/>
        <sz val="10"/>
        <color rgb="FF000000"/>
        <rFont val="Arial"/>
      </rPr>
      <t>attenuation</t>
    </r>
    <r>
      <rPr>
        <i/>
        <sz val="10"/>
        <color rgb="FF000000"/>
        <rFont val="Arial"/>
      </rPr>
      <t xml:space="preserve">) </t>
    </r>
  </si>
  <si>
    <r>
      <t xml:space="preserve">amplitude </t>
    </r>
    <r>
      <rPr>
        <b/>
        <i/>
        <sz val="10"/>
        <rFont val="Arial"/>
      </rPr>
      <t xml:space="preserve">A
</t>
    </r>
    <r>
      <rPr>
        <sz val="10"/>
        <color rgb="FF000000"/>
        <rFont val="Arial"/>
      </rPr>
      <t>of a sound wave</t>
    </r>
  </si>
  <si>
    <r>
      <t xml:space="preserve">intensity </t>
    </r>
    <r>
      <rPr>
        <b/>
        <i/>
        <sz val="10"/>
        <rFont val="Arial"/>
      </rPr>
      <t>I</t>
    </r>
    <r>
      <rPr>
        <sz val="10"/>
        <color rgb="FF000000"/>
        <rFont val="Arial"/>
      </rPr>
      <t xml:space="preserve">
of the sound wave</t>
    </r>
  </si>
  <si>
    <r>
      <t xml:space="preserve">proportional
</t>
    </r>
    <r>
      <rPr>
        <i/>
        <sz val="8"/>
        <rFont val="Arial"/>
      </rPr>
      <t>(exponentially, by a power of 2)</t>
    </r>
  </si>
  <si>
    <r>
      <rPr>
        <sz val="10"/>
        <color rgb="FF000000"/>
        <rFont val="Arial"/>
      </rPr>
      <t xml:space="preserve">Intensity of a sound wave and its intensity are related to each other:  intensity is proportional the SQUARE of the amplitude. Therefore, </t>
    </r>
    <r>
      <rPr>
        <i/>
        <u/>
        <sz val="10"/>
        <color rgb="FF000000"/>
        <rFont val="Arial"/>
      </rPr>
      <t>doubling</t>
    </r>
    <r>
      <rPr>
        <sz val="10"/>
        <color rgb="FF000000"/>
        <rFont val="Arial"/>
      </rPr>
      <t xml:space="preserve"> the amplitude produces a sound wave that has </t>
    </r>
    <r>
      <rPr>
        <i/>
        <u/>
        <sz val="10"/>
        <color rgb="FF000000"/>
        <rFont val="Arial"/>
      </rPr>
      <t>four</t>
    </r>
    <r>
      <rPr>
        <sz val="10"/>
        <color rgb="FF000000"/>
        <rFont val="Arial"/>
      </rPr>
      <t xml:space="preserve"> times the intensity </t>
    </r>
    <r>
      <rPr>
        <i/>
        <sz val="10"/>
        <color rgb="FF000000"/>
        <rFont val="Arial"/>
      </rPr>
      <t>(aka, for times the energy transfer per area).</t>
    </r>
  </si>
  <si>
    <t>Optics</t>
  </si>
  <si>
    <t>mirrors vs. lenses</t>
  </si>
  <si>
    <r>
      <t>positive or negative sign for focal length</t>
    </r>
    <r>
      <rPr>
        <b/>
        <sz val="10"/>
        <rFont val="Arial"/>
      </rPr>
      <t xml:space="preserve"> </t>
    </r>
    <r>
      <rPr>
        <b/>
        <i/>
        <sz val="10"/>
        <rFont val="Arial"/>
      </rPr>
      <t>f</t>
    </r>
  </si>
  <si>
    <r>
      <rPr>
        <b/>
        <u/>
        <sz val="11"/>
        <rFont val="Arial"/>
      </rPr>
      <t>Mirrors</t>
    </r>
    <r>
      <rPr>
        <sz val="11"/>
        <rFont val="Arial"/>
      </rPr>
      <t xml:space="preserve">:
</t>
    </r>
    <r>
      <rPr>
        <sz val="10"/>
        <color rgb="FF000000"/>
        <rFont val="Arial"/>
      </rPr>
      <t xml:space="preserve">same side =  </t>
    </r>
    <r>
      <rPr>
        <sz val="12"/>
        <color rgb="FF38761D"/>
        <rFont val="Arial"/>
      </rPr>
      <t>+</t>
    </r>
    <r>
      <rPr>
        <i/>
        <sz val="10"/>
        <color rgb="FF38761D"/>
        <rFont val="Arial"/>
      </rPr>
      <t>f</t>
    </r>
    <r>
      <rPr>
        <i/>
        <sz val="10"/>
        <rFont val="Arial"/>
      </rPr>
      <t xml:space="preserve">
</t>
    </r>
    <r>
      <rPr>
        <sz val="10"/>
        <color rgb="FF000000"/>
        <rFont val="Arial"/>
      </rPr>
      <t xml:space="preserve">opposite side =  </t>
    </r>
    <r>
      <rPr>
        <sz val="12"/>
        <color rgb="FFA61C00"/>
        <rFont val="Arial"/>
      </rPr>
      <t>–</t>
    </r>
    <r>
      <rPr>
        <i/>
        <sz val="12"/>
        <color rgb="FFA61C00"/>
        <rFont val="Arial"/>
      </rPr>
      <t>f</t>
    </r>
    <r>
      <rPr>
        <i/>
        <sz val="10"/>
        <rFont val="Arial"/>
      </rPr>
      <t xml:space="preserve">
</t>
    </r>
    <r>
      <rPr>
        <b/>
        <u/>
        <sz val="11"/>
        <rFont val="Arial"/>
      </rPr>
      <t>Lenses</t>
    </r>
    <r>
      <rPr>
        <sz val="11"/>
        <rFont val="Arial"/>
      </rPr>
      <t xml:space="preserve">:
</t>
    </r>
    <r>
      <rPr>
        <sz val="10"/>
        <color rgb="FF000000"/>
        <rFont val="Arial"/>
      </rPr>
      <t xml:space="preserve">same side = </t>
    </r>
    <r>
      <rPr>
        <sz val="10"/>
        <color rgb="FFA61C00"/>
        <rFont val="Arial"/>
      </rPr>
      <t xml:space="preserve"> </t>
    </r>
    <r>
      <rPr>
        <sz val="12"/>
        <color rgb="FFA61C00"/>
        <rFont val="Arial"/>
      </rPr>
      <t>–</t>
    </r>
    <r>
      <rPr>
        <i/>
        <sz val="10"/>
        <color rgb="FFA61C00"/>
        <rFont val="Arial"/>
      </rPr>
      <t>f</t>
    </r>
    <r>
      <rPr>
        <i/>
        <sz val="10"/>
        <rFont val="Arial"/>
      </rPr>
      <t xml:space="preserve">
</t>
    </r>
    <r>
      <rPr>
        <sz val="10"/>
        <color rgb="FF000000"/>
        <rFont val="Arial"/>
      </rPr>
      <t xml:space="preserve">opposite side =  </t>
    </r>
    <r>
      <rPr>
        <sz val="12"/>
        <color rgb="FF38761D"/>
        <rFont val="Arial"/>
      </rPr>
      <t>+</t>
    </r>
    <r>
      <rPr>
        <sz val="10"/>
        <color rgb="FF38761D"/>
        <rFont val="Arial"/>
      </rPr>
      <t xml:space="preserve">f
</t>
    </r>
  </si>
  <si>
    <r>
      <t xml:space="preserve">If you think about "+" as meaning what you "expect" to happen, lenses and mirrors flip flop signs for </t>
    </r>
    <r>
      <rPr>
        <i/>
        <sz val="10"/>
        <rFont val="Arial"/>
      </rPr>
      <t xml:space="preserve">f </t>
    </r>
    <r>
      <rPr>
        <sz val="10"/>
        <color rgb="FF000000"/>
        <rFont val="Arial"/>
      </rPr>
      <t xml:space="preserve">because:
•  for mirrors, you EXPECT the image to be on the SAME side as the object
•  for lenses, you EXPECT the image to be on the OPPOSITE side of the light source
think about how you </t>
    </r>
    <r>
      <rPr>
        <u/>
        <sz val="10"/>
        <rFont val="Arial"/>
      </rPr>
      <t>expect</t>
    </r>
    <r>
      <rPr>
        <sz val="10"/>
        <color rgb="FF000000"/>
        <rFont val="Arial"/>
      </rPr>
      <t xml:space="preserve"> a bathroom mirror vs. your eyeglasses to works.</t>
    </r>
  </si>
  <si>
    <t>Refraction</t>
  </si>
  <si>
    <r>
      <t xml:space="preserve">speed of light </t>
    </r>
    <r>
      <rPr>
        <b/>
        <sz val="10"/>
        <rFont val="Arial"/>
      </rPr>
      <t xml:space="preserve">v </t>
    </r>
    <r>
      <rPr>
        <sz val="10"/>
        <color rgb="FF000000"/>
        <rFont val="Arial"/>
      </rPr>
      <t>in a given MEDIUM</t>
    </r>
  </si>
  <si>
    <r>
      <t xml:space="preserve">index of refraction </t>
    </r>
    <r>
      <rPr>
        <b/>
        <i/>
        <sz val="10"/>
        <rFont val="Arial"/>
      </rPr>
      <t>n</t>
    </r>
  </si>
  <si>
    <r>
      <t xml:space="preserve">Based on equation for </t>
    </r>
    <r>
      <rPr>
        <b/>
        <sz val="10"/>
        <rFont val="Arial"/>
      </rPr>
      <t xml:space="preserve">index of refraction:
</t>
    </r>
    <r>
      <rPr>
        <b/>
        <sz val="10"/>
        <color rgb="FF0000FF"/>
        <rFont val="Arial"/>
      </rPr>
      <t xml:space="preserve">n = c / v 
</t>
    </r>
    <r>
      <rPr>
        <b/>
        <sz val="10"/>
        <rFont val="Arial"/>
      </rPr>
      <t xml:space="preserve">
</t>
    </r>
    <r>
      <rPr>
        <sz val="10"/>
        <color rgb="FF000000"/>
        <rFont val="Arial"/>
      </rPr>
      <t>The slower a light wave travels through a medium, the higher the index of refraction.</t>
    </r>
  </si>
  <si>
    <r>
      <t xml:space="preserve">index of refraction </t>
    </r>
    <r>
      <rPr>
        <b/>
        <i/>
        <sz val="10"/>
        <rFont val="Arial"/>
      </rPr>
      <t>n</t>
    </r>
  </si>
  <si>
    <r>
      <t xml:space="preserve"> angle ϴ of refraction
</t>
    </r>
    <r>
      <rPr>
        <i/>
        <sz val="10"/>
        <rFont val="Arial"/>
      </rPr>
      <t>(measured from the normal)</t>
    </r>
  </si>
  <si>
    <r>
      <t xml:space="preserve">demonstrated by </t>
    </r>
    <r>
      <rPr>
        <b/>
        <sz val="10"/>
        <rFont val="Arial"/>
      </rPr>
      <t>Snell's Law</t>
    </r>
    <r>
      <rPr>
        <sz val="10"/>
        <color rgb="FF000000"/>
        <rFont val="Arial"/>
      </rPr>
      <t xml:space="preserve">:
</t>
    </r>
    <r>
      <rPr>
        <b/>
        <sz val="10"/>
        <color rgb="FF0000FF"/>
        <rFont val="Arial"/>
      </rPr>
      <t xml:space="preserve">n1 (sin ϴ1)  = n2 (sin ϴ2) 
</t>
    </r>
    <r>
      <rPr>
        <sz val="10"/>
        <color rgb="FF000000"/>
        <rFont val="Arial"/>
      </rPr>
      <t>as n1 increases, then sinϴ1 decreases, meaning that ϴ1 decreases.</t>
    </r>
  </si>
  <si>
    <r>
      <t xml:space="preserve">index of refraction </t>
    </r>
    <r>
      <rPr>
        <b/>
        <i/>
        <sz val="10"/>
        <rFont val="Arial"/>
      </rPr>
      <t xml:space="preserve">n
</t>
    </r>
    <r>
      <rPr>
        <sz val="10"/>
        <color rgb="FF000000"/>
        <rFont val="Arial"/>
      </rPr>
      <t xml:space="preserve">of a medium through which light travels
</t>
    </r>
    <r>
      <rPr>
        <i/>
        <sz val="8"/>
        <rFont val="Arial"/>
      </rPr>
      <t>(aka the density of the medium)</t>
    </r>
  </si>
  <si>
    <r>
      <t xml:space="preserve">bending of the light ray </t>
    </r>
    <r>
      <rPr>
        <i/>
        <sz val="10"/>
        <rFont val="Arial"/>
      </rPr>
      <t xml:space="preserve">TOWARDS </t>
    </r>
    <r>
      <rPr>
        <sz val="10"/>
        <color rgb="FF000000"/>
        <rFont val="Arial"/>
      </rPr>
      <t>the normal</t>
    </r>
  </si>
  <si>
    <r>
      <t xml:space="preserve">demonstrated by </t>
    </r>
    <r>
      <rPr>
        <b/>
        <sz val="10"/>
        <rFont val="Arial"/>
      </rPr>
      <t>Snell's Law</t>
    </r>
    <r>
      <rPr>
        <sz val="10"/>
        <color rgb="FF000000"/>
        <rFont val="Arial"/>
      </rPr>
      <t xml:space="preserve">:
</t>
    </r>
    <r>
      <rPr>
        <b/>
        <sz val="10"/>
        <color rgb="FF0000FF"/>
        <rFont val="Arial"/>
      </rPr>
      <t>n</t>
    </r>
    <r>
      <rPr>
        <b/>
        <sz val="8"/>
        <color rgb="FF0000FF"/>
        <rFont val="Arial"/>
      </rPr>
      <t>1</t>
    </r>
    <r>
      <rPr>
        <b/>
        <sz val="10"/>
        <color rgb="FF0000FF"/>
        <rFont val="Arial"/>
      </rPr>
      <t xml:space="preserve"> (sin ϴ</t>
    </r>
    <r>
      <rPr>
        <b/>
        <sz val="8"/>
        <color rgb="FF0000FF"/>
        <rFont val="Arial"/>
      </rPr>
      <t>1</t>
    </r>
    <r>
      <rPr>
        <b/>
        <sz val="10"/>
        <color rgb="FF0000FF"/>
        <rFont val="Arial"/>
      </rPr>
      <t>)  = n</t>
    </r>
    <r>
      <rPr>
        <b/>
        <sz val="8"/>
        <color rgb="FF0000FF"/>
        <rFont val="Arial"/>
      </rPr>
      <t>2</t>
    </r>
    <r>
      <rPr>
        <b/>
        <sz val="10"/>
        <color rgb="FF0000FF"/>
        <rFont val="Arial"/>
      </rPr>
      <t xml:space="preserve"> (sin ϴ</t>
    </r>
    <r>
      <rPr>
        <b/>
        <sz val="6"/>
        <color rgb="FF0000FF"/>
        <rFont val="Arial"/>
      </rPr>
      <t>2</t>
    </r>
    <r>
      <rPr>
        <b/>
        <sz val="10"/>
        <color rgb="FF0000FF"/>
        <rFont val="Arial"/>
      </rPr>
      <t xml:space="preserve">) 
</t>
    </r>
    <r>
      <rPr>
        <sz val="10"/>
        <color rgb="FF000000"/>
        <rFont val="Arial"/>
      </rPr>
      <t xml:space="preserve">
When light enters a medium with a HIGHER index of refraction n (aka, mediums with more density usually have a higher n), the light ray bends TOWARD the normal. This is shown mathematically because if n2 &gt; n1, then ϴ2 &lt; ϴ1. Conversely, if the light travels into a medium where the index of refraction is SMALLER, the light will bend AWAY from the normal. (e.g. when a light ray travels from air to a more dense medium such as glass or water... the light ray will bend toward the normal in the glass or water... because air has a n = 1.0003 and glass/water has a n &gt; 1.</t>
    </r>
  </si>
  <si>
    <t>Diffraction</t>
  </si>
  <si>
    <r>
      <t xml:space="preserve">width of slit </t>
    </r>
    <r>
      <rPr>
        <b/>
        <i/>
        <sz val="10"/>
        <rFont val="Arial"/>
      </rPr>
      <t xml:space="preserve">a
</t>
    </r>
    <r>
      <rPr>
        <sz val="10"/>
        <color rgb="FF000000"/>
        <rFont val="Arial"/>
      </rPr>
      <t xml:space="preserve">in a </t>
    </r>
    <r>
      <rPr>
        <i/>
        <sz val="10"/>
        <rFont val="Arial"/>
      </rPr>
      <t>slit-lens</t>
    </r>
    <r>
      <rPr>
        <sz val="10"/>
        <color rgb="FF000000"/>
        <rFont val="Arial"/>
      </rPr>
      <t xml:space="preserve"> system</t>
    </r>
  </si>
  <si>
    <r>
      <t xml:space="preserve">length </t>
    </r>
    <r>
      <rPr>
        <b/>
        <i/>
        <sz val="10"/>
        <rFont val="Arial"/>
      </rPr>
      <t>y</t>
    </r>
    <r>
      <rPr>
        <sz val="10"/>
        <color rgb="FF000000"/>
        <rFont val="Arial"/>
      </rPr>
      <t xml:space="preserve"> of the
</t>
    </r>
    <r>
      <rPr>
        <b/>
        <sz val="10"/>
        <rFont val="Arial"/>
      </rPr>
      <t xml:space="preserve">central maximum (aka, the central, brightest spot)
</t>
    </r>
    <r>
      <rPr>
        <sz val="10"/>
        <color rgb="FF000000"/>
        <rFont val="Arial"/>
      </rPr>
      <t>projected on a screen as a light ray passes through the slit opening</t>
    </r>
  </si>
  <si>
    <r>
      <t>related to the</t>
    </r>
    <r>
      <rPr>
        <b/>
        <sz val="10"/>
        <rFont val="Arial"/>
      </rPr>
      <t xml:space="preserve"> equation to locate Dark Fringes (minima)</t>
    </r>
    <r>
      <rPr>
        <sz val="10"/>
        <color rgb="FF000000"/>
        <rFont val="Arial"/>
      </rPr>
      <t xml:space="preserve"> in a slit-lense setup:
</t>
    </r>
    <r>
      <rPr>
        <b/>
        <sz val="10"/>
        <color rgb="FF0000FF"/>
        <rFont val="Arial"/>
      </rPr>
      <t xml:space="preserve">(a) (sinϴ)  =  (n) (λ)
</t>
    </r>
    <r>
      <rPr>
        <sz val="10"/>
        <color rgb="FF000000"/>
        <rFont val="Arial"/>
      </rPr>
      <t xml:space="preserve">
As a, the width of the slit, decreases, then sinϴ must increase because nλ is constant for a given fringe. If sinϴ increases, this means ϴ necessarily increases, implying that the fringes are spreading further apart.
This is also seen conceptually:  When light passes through a narrow opening, the light waves spread out; as the slit narrows, the light waves spread out even more. When lens is placed between the narrow slit and the screen, a pattern consisting of alternating bright and dark fringes can be observed on the screen. As the slit becomes narrower, the central maximum (the brightest and most central fringe) becomes wider.
</t>
    </r>
    <r>
      <rPr>
        <i/>
        <sz val="8"/>
        <color rgb="FF0000FF"/>
        <rFont val="Arial"/>
      </rPr>
      <t>https://www.khanacademy.org/test-prep/mcat/physical-processes/light-and-electromagnetic-radiation-questions/v/youngs-double-slit-problem-solving</t>
    </r>
  </si>
  <si>
    <t>The Photoelectric Effect</t>
  </si>
  <si>
    <r>
      <rPr>
        <b/>
        <sz val="10"/>
        <rFont val="Arial"/>
      </rPr>
      <t>intensity</t>
    </r>
    <r>
      <rPr>
        <sz val="10"/>
        <color rgb="FF000000"/>
        <rFont val="Arial"/>
      </rPr>
      <t xml:space="preserve"> of light beam 
that hits a metal
</t>
    </r>
    <r>
      <rPr>
        <i/>
        <sz val="8"/>
        <rFont val="Arial"/>
      </rPr>
      <t>(aka the number of photons per unit time that hits the metal)</t>
    </r>
  </si>
  <si>
    <r>
      <t xml:space="preserve">the number of </t>
    </r>
    <r>
      <rPr>
        <b/>
        <sz val="10"/>
        <rFont val="Arial"/>
      </rPr>
      <t>electrons</t>
    </r>
    <r>
      <rPr>
        <sz val="10"/>
        <color rgb="FF000000"/>
        <rFont val="Arial"/>
      </rPr>
      <t xml:space="preserve">
per unit time liberated from the metal
</t>
    </r>
    <r>
      <rPr>
        <i/>
        <sz val="8"/>
        <rFont val="Arial"/>
      </rPr>
      <t xml:space="preserve">(aka the magnitude of </t>
    </r>
    <r>
      <rPr>
        <b/>
        <i/>
        <sz val="8"/>
        <rFont val="Arial"/>
      </rPr>
      <t>current</t>
    </r>
    <r>
      <rPr>
        <i/>
        <sz val="8"/>
        <rFont val="Arial"/>
      </rPr>
      <t xml:space="preserve"> produced)</t>
    </r>
  </si>
  <si>
    <r>
      <t xml:space="preserve">Based on a phenomenon called the </t>
    </r>
    <r>
      <rPr>
        <b/>
        <sz val="10"/>
        <rFont val="Arial"/>
      </rPr>
      <t>Photoelectric Effect</t>
    </r>
    <r>
      <rPr>
        <sz val="10"/>
        <color rgb="FF000000"/>
        <rFont val="Arial"/>
      </rPr>
      <t xml:space="preserve">, when a light of a sufficiently high frequency </t>
    </r>
    <r>
      <rPr>
        <i/>
        <sz val="10"/>
        <rFont val="Arial"/>
      </rPr>
      <t>(typically blue to UV light)</t>
    </r>
    <r>
      <rPr>
        <sz val="10"/>
        <color rgb="FF000000"/>
        <rFont val="Arial"/>
      </rPr>
      <t xml:space="preserve"> is incident on a metal, the metal atoms will emit electrons. Provided that the light beam's frequency is </t>
    </r>
    <r>
      <rPr>
        <i/>
        <sz val="10"/>
        <rFont val="Arial"/>
      </rPr>
      <t>above</t>
    </r>
    <r>
      <rPr>
        <sz val="10"/>
        <color rgb="FF000000"/>
        <rFont val="Arial"/>
      </rPr>
      <t xml:space="preserve"> the </t>
    </r>
    <r>
      <rPr>
        <b/>
        <sz val="10"/>
        <rFont val="Arial"/>
      </rPr>
      <t>threshold</t>
    </r>
    <r>
      <rPr>
        <sz val="10"/>
        <color rgb="FF000000"/>
        <rFont val="Arial"/>
      </rPr>
      <t xml:space="preserve"> </t>
    </r>
    <r>
      <rPr>
        <b/>
        <sz val="10"/>
        <rFont val="Arial"/>
      </rPr>
      <t>frequency</t>
    </r>
    <r>
      <rPr>
        <sz val="10"/>
        <color rgb="FF000000"/>
        <rFont val="Arial"/>
      </rPr>
      <t xml:space="preserve"> of the metal, the light beams of greater intensity produce a greater number number of electrons per unit time liberated form the metal </t>
    </r>
    <r>
      <rPr>
        <i/>
        <sz val="10"/>
        <rFont val="Arial"/>
      </rPr>
      <t>(aka producing greater</t>
    </r>
    <r>
      <rPr>
        <b/>
        <i/>
        <sz val="10"/>
        <rFont val="Arial"/>
      </rPr>
      <t xml:space="preserve"> current</t>
    </r>
    <r>
      <rPr>
        <i/>
        <sz val="10"/>
        <rFont val="Arial"/>
      </rPr>
      <t>).</t>
    </r>
  </si>
  <si>
    <r>
      <t xml:space="preserve">frequency </t>
    </r>
    <r>
      <rPr>
        <b/>
        <i/>
        <sz val="10"/>
        <rFont val="Arial"/>
      </rPr>
      <t xml:space="preserve">ƒ
</t>
    </r>
    <r>
      <rPr>
        <sz val="10"/>
        <color rgb="FF000000"/>
        <rFont val="Arial"/>
      </rPr>
      <t>of a light beam</t>
    </r>
  </si>
  <si>
    <r>
      <t xml:space="preserve">the energy </t>
    </r>
    <r>
      <rPr>
        <b/>
        <i/>
        <sz val="10"/>
        <rFont val="Arial"/>
      </rPr>
      <t>E</t>
    </r>
    <r>
      <rPr>
        <sz val="10"/>
        <color rgb="FF000000"/>
        <rFont val="Arial"/>
      </rPr>
      <t xml:space="preserve"> 
of each photon in the light beam</t>
    </r>
  </si>
  <si>
    <r>
      <t xml:space="preserve">Based on the equation for the </t>
    </r>
    <r>
      <rPr>
        <b/>
        <sz val="10"/>
        <rFont val="Arial"/>
      </rPr>
      <t xml:space="preserve">Energy of a Photon:
</t>
    </r>
    <r>
      <rPr>
        <b/>
        <sz val="10"/>
        <color rgb="FF0000FF"/>
        <rFont val="Arial"/>
      </rPr>
      <t xml:space="preserve">E = hƒ
</t>
    </r>
    <r>
      <rPr>
        <sz val="10"/>
        <color rgb="FF000000"/>
        <rFont val="Arial"/>
      </rPr>
      <t xml:space="preserve">
As the frequency of the light </t>
    </r>
    <r>
      <rPr>
        <b/>
        <i/>
        <sz val="10"/>
        <rFont val="Arial"/>
      </rPr>
      <t>ƒ</t>
    </r>
    <r>
      <rPr>
        <sz val="10"/>
        <color rgb="FF000000"/>
        <rFont val="Arial"/>
      </rPr>
      <t xml:space="preserve"> increases, then the energy of the photon of light </t>
    </r>
    <r>
      <rPr>
        <b/>
        <i/>
        <sz val="10"/>
        <rFont val="Arial"/>
      </rPr>
      <t>E</t>
    </r>
    <r>
      <rPr>
        <sz val="10"/>
        <color rgb="FF000000"/>
        <rFont val="Arial"/>
      </rPr>
      <t xml:space="preserve"> also increases (becuase h is a constant known as </t>
    </r>
    <r>
      <rPr>
        <b/>
        <sz val="10"/>
        <rFont val="Arial"/>
      </rPr>
      <t>Planck's constant</t>
    </r>
    <r>
      <rPr>
        <sz val="10"/>
        <color rgb="FF000000"/>
        <rFont val="Arial"/>
      </rPr>
      <t xml:space="preserve"> = 6.626e–34). This relationships explain why on the electromagnetic spectrum, waves with higher frequency (and thus shorter wavelength) correlate with higher energy.</t>
    </r>
  </si>
  <si>
    <t>Nuclear Binding Energy</t>
  </si>
  <si>
    <r>
      <t xml:space="preserve">magnitude of </t>
    </r>
    <r>
      <rPr>
        <b/>
        <sz val="10"/>
        <rFont val="Arial"/>
      </rPr>
      <t>nuclear</t>
    </r>
    <r>
      <rPr>
        <sz val="10"/>
        <color rgb="FF000000"/>
        <rFont val="Arial"/>
      </rPr>
      <t xml:space="preserve"> </t>
    </r>
    <r>
      <rPr>
        <b/>
        <sz val="10"/>
        <rFont val="Arial"/>
      </rPr>
      <t>binding</t>
    </r>
    <r>
      <rPr>
        <sz val="10"/>
        <color rgb="FF000000"/>
        <rFont val="Arial"/>
      </rPr>
      <t xml:space="preserve"> </t>
    </r>
    <r>
      <rPr>
        <b/>
        <sz val="10"/>
        <rFont val="Arial"/>
      </rPr>
      <t>energy</t>
    </r>
    <r>
      <rPr>
        <sz val="10"/>
        <color rgb="FF000000"/>
        <rFont val="Arial"/>
      </rPr>
      <t xml:space="preserve"> released when nucleons bind together</t>
    </r>
  </si>
  <si>
    <t>stability of the nucleus</t>
  </si>
  <si>
    <t>Nuclei with greater nuclear binding energies are more stable than the unbonded nucleons. When the nucleons come together to form a nucleus (fusion), energy is released, and the magnitude of this energy is proportional to the stability of the newly formed nucleus.</t>
  </si>
  <si>
    <t>size of the nuclei</t>
  </si>
  <si>
    <t>normal bell-curve</t>
  </si>
  <si>
    <t>In general, intermediate-sized nuclei are more stable than very small nuclei or very large nuclei. Because the binding energy per nucleon is greatest for intermediate-sized atoms (that is, intermediate-sized atoms are most stable), when small atoms combine or large atoms split, a great amount of energy is released.</t>
  </si>
  <si>
    <t>Exponential Decay</t>
  </si>
  <si>
    <r>
      <t xml:space="preserve">the </t>
    </r>
    <r>
      <rPr>
        <b/>
        <sz val="10"/>
        <rFont val="Arial"/>
      </rPr>
      <t>RATE</t>
    </r>
    <r>
      <rPr>
        <sz val="10"/>
        <color rgb="FF000000"/>
        <rFont val="Arial"/>
      </rPr>
      <t xml:space="preserve"> at which a radioactive nuclei decays in a sample
</t>
    </r>
    <r>
      <rPr>
        <b/>
        <i/>
        <sz val="10"/>
        <rFont val="Arial"/>
      </rPr>
      <t>(Δn / Δt)</t>
    </r>
  </si>
  <si>
    <r>
      <t xml:space="preserve">the number of radioactive nuclei </t>
    </r>
    <r>
      <rPr>
        <b/>
        <i/>
        <sz val="12"/>
        <rFont val="Arial"/>
      </rPr>
      <t xml:space="preserve">n </t>
    </r>
    <r>
      <rPr>
        <sz val="10"/>
        <color rgb="FF000000"/>
        <rFont val="Arial"/>
      </rPr>
      <t xml:space="preserve">that REMAINS
</t>
    </r>
    <r>
      <rPr>
        <i/>
        <sz val="8"/>
        <rFont val="Arial"/>
      </rPr>
      <t>(aka the number that has not yet decayed)</t>
    </r>
  </si>
  <si>
    <r>
      <t xml:space="preserve">Demonstrated by the </t>
    </r>
    <r>
      <rPr>
        <b/>
        <sz val="10"/>
        <rFont val="Arial"/>
      </rPr>
      <t xml:space="preserve">Rate of Nuclear Decay Equation </t>
    </r>
    <r>
      <rPr>
        <sz val="10"/>
        <color rgb="FF000000"/>
        <rFont val="Arial"/>
      </rPr>
      <t xml:space="preserve">and </t>
    </r>
    <r>
      <rPr>
        <b/>
        <sz val="10"/>
        <rFont val="Arial"/>
      </rPr>
      <t xml:space="preserve">Exponential Decay Equation/Curves:
</t>
    </r>
    <r>
      <rPr>
        <b/>
        <sz val="10"/>
        <color rgb="FF0000FF"/>
        <rFont val="Arial"/>
      </rPr>
      <t xml:space="preserve">Δn / Δt  =  – λ n     </t>
    </r>
    <r>
      <rPr>
        <sz val="10"/>
        <color rgb="FF000000"/>
        <rFont val="Arial"/>
      </rPr>
      <t xml:space="preserve">and  </t>
    </r>
    <r>
      <rPr>
        <b/>
        <sz val="10"/>
        <color rgb="FF0000FF"/>
        <rFont val="Arial"/>
      </rPr>
      <t xml:space="preserve">   N(t) = N</t>
    </r>
    <r>
      <rPr>
        <b/>
        <sz val="6"/>
        <color rgb="FF0000FF"/>
        <rFont val="Arial"/>
      </rPr>
      <t xml:space="preserve">0 </t>
    </r>
    <r>
      <rPr>
        <b/>
        <sz val="10"/>
        <color rgb="FF0000FF"/>
        <rFont val="Arial"/>
      </rPr>
      <t xml:space="preserve">e^ –λt
</t>
    </r>
    <r>
      <rPr>
        <b/>
        <sz val="10"/>
        <rFont val="Arial"/>
      </rPr>
      <t xml:space="preserve">
</t>
    </r>
    <r>
      <rPr>
        <sz val="10"/>
        <color rgb="FF000000"/>
        <rFont val="Arial"/>
      </rPr>
      <t xml:space="preserve">The rate at which radioactive nuclei decay, </t>
    </r>
    <r>
      <rPr>
        <i/>
        <sz val="10"/>
        <rFont val="Arial"/>
      </rPr>
      <t>Δn / Δt</t>
    </r>
    <r>
      <rPr>
        <sz val="10"/>
        <color rgb="FF000000"/>
        <rFont val="Arial"/>
      </rPr>
      <t>, is proportional to the number that remain, "–</t>
    </r>
    <r>
      <rPr>
        <i/>
        <sz val="10"/>
        <rFont val="Arial"/>
      </rPr>
      <t>n"</t>
    </r>
    <r>
      <rPr>
        <sz val="10"/>
        <color rgb="FF000000"/>
        <rFont val="Arial"/>
      </rPr>
      <t xml:space="preserve">. In other words, the rate of exponential decay slows down when there is less sample remaining. This relationship is also illustrated in a typical </t>
    </r>
    <r>
      <rPr>
        <b/>
        <sz val="10"/>
        <rFont val="Arial"/>
      </rPr>
      <t xml:space="preserve">exponential decay curve </t>
    </r>
    <r>
      <rPr>
        <i/>
        <u/>
        <sz val="7"/>
        <color rgb="FF0000FF"/>
        <rFont val="Arial"/>
      </rPr>
      <t>http://schoolbag.info/physics/physics_math/physics_math.files/image653.jpg</t>
    </r>
    <r>
      <rPr>
        <sz val="10"/>
        <color rgb="FF000000"/>
        <rFont val="Arial"/>
      </rPr>
      <t xml:space="preserve"> ; notice how at points on the curve where the slope (aka the rate of change)  is the steeper, the percentage of sample remaining is higher.</t>
    </r>
  </si>
  <si>
    <t>Behavioral Sciences</t>
  </si>
  <si>
    <t>Psychology</t>
  </si>
  <si>
    <t>Sensation</t>
  </si>
  <si>
    <t>magnitude of a stimulus</t>
  </si>
  <si>
    <t>just-noticeable difference
(JND)</t>
  </si>
  <si>
    <r>
      <rPr>
        <sz val="10"/>
        <color rgb="FF000000"/>
        <rFont val="Arial"/>
      </rPr>
      <t xml:space="preserve">Based on </t>
    </r>
    <r>
      <rPr>
        <b/>
        <sz val="10"/>
        <color rgb="FF000000"/>
        <rFont val="Arial"/>
      </rPr>
      <t xml:space="preserve">Weber's Law:
</t>
    </r>
    <r>
      <rPr>
        <b/>
        <sz val="10"/>
        <color rgb="FF0000FF"/>
        <rFont val="Arial"/>
      </rPr>
      <t>∆I / I = k</t>
    </r>
    <r>
      <rPr>
        <b/>
        <sz val="10"/>
        <color rgb="FF000000"/>
        <rFont val="Arial"/>
      </rPr>
      <t xml:space="preserve">
</t>
    </r>
    <r>
      <rPr>
        <sz val="10"/>
        <color rgb="FF000000"/>
        <rFont val="Arial"/>
      </rPr>
      <t xml:space="preserve">
It states that the just-noticeable difference for a stimulus is proportional to the magnitude of the stimulus, and this proportion is </t>
    </r>
    <r>
      <rPr>
        <b/>
        <sz val="10"/>
        <color rgb="FF000000"/>
        <rFont val="Arial"/>
      </rPr>
      <t>constant</t>
    </r>
    <r>
      <rPr>
        <sz val="10"/>
        <color rgb="FF000000"/>
        <rFont val="Arial"/>
      </rPr>
      <t xml:space="preserve"> over most of the range of possible stimulii
For example, if the just-noticeable difference (JND) of a 10 kg weight is 1 kg, then the JND of a 50 kg weight would be 5 kg.</t>
    </r>
  </si>
  <si>
    <t>Sexuality</t>
  </si>
  <si>
    <t>Rating on Kinsey Scale</t>
  </si>
  <si>
    <t>degree of homosexuality</t>
  </si>
  <si>
    <r>
      <rPr>
        <sz val="10"/>
        <color rgb="FF000000"/>
        <rFont val="Arial"/>
      </rPr>
      <t xml:space="preserve">the </t>
    </r>
    <r>
      <rPr>
        <b/>
        <sz val="10"/>
        <color rgb="FF000000"/>
        <rFont val="Arial"/>
      </rPr>
      <t xml:space="preserve">Kinsey Scale </t>
    </r>
    <r>
      <rPr>
        <sz val="10"/>
        <color rgb="FF000000"/>
        <rFont val="Arial"/>
      </rPr>
      <t xml:space="preserve">scores sexuality from a scale of 0-6, with 0 being completely </t>
    </r>
    <r>
      <rPr>
        <b/>
        <sz val="10"/>
        <color rgb="FF000000"/>
        <rFont val="Arial"/>
      </rPr>
      <t>HETERO-sexual</t>
    </r>
    <r>
      <rPr>
        <sz val="10"/>
        <color rgb="FF000000"/>
        <rFont val="Arial"/>
      </rPr>
      <t xml:space="preserve"> and 6 being completely </t>
    </r>
    <r>
      <rPr>
        <b/>
        <sz val="10"/>
        <color rgb="FF000000"/>
        <rFont val="Arial"/>
      </rPr>
      <t>HOMO-sexual</t>
    </r>
    <r>
      <rPr>
        <sz val="10"/>
        <color rgb="FF000000"/>
        <rFont val="Arial"/>
      </rPr>
      <t xml:space="preserve">. A Kinsey Scale score of 3 would equate to bisexuality.
</t>
    </r>
    <r>
      <rPr>
        <i/>
        <sz val="10"/>
        <color rgb="FF000000"/>
        <rFont val="Arial"/>
      </rPr>
      <t xml:space="preserve">(Ex:  man claims to have had sexual relationships with </t>
    </r>
    <r>
      <rPr>
        <i/>
        <u/>
        <sz val="10"/>
        <color rgb="FF000000"/>
        <rFont val="Arial"/>
      </rPr>
      <t>mostly</t>
    </r>
    <r>
      <rPr>
        <i/>
        <sz val="10"/>
        <color rgb="FF000000"/>
        <rFont val="Arial"/>
      </rPr>
      <t xml:space="preserve"> other men, although he </t>
    </r>
    <r>
      <rPr>
        <i/>
        <u/>
        <sz val="10"/>
        <color rgb="FF000000"/>
        <rFont val="Arial"/>
      </rPr>
      <t>occasionally</t>
    </r>
    <r>
      <rPr>
        <i/>
        <sz val="10"/>
        <color rgb="FF000000"/>
        <rFont val="Arial"/>
      </rPr>
      <t xml:space="preserve"> has been attracted to women at times. Therefore, this man would likely score a 4 or 5 on the Kinsey Scale)</t>
    </r>
  </si>
  <si>
    <t>Mnemonic</t>
  </si>
  <si>
    <t>Meaning</t>
  </si>
  <si>
    <t>Also Related To:</t>
  </si>
  <si>
    <t>Understanding/Memorizability</t>
  </si>
  <si>
    <t>Biology / Biochemistry</t>
  </si>
  <si>
    <t>anatomical terms</t>
  </si>
  <si>
    <t>Pronation vs. Supination</t>
  </si>
  <si>
    <r>
      <rPr>
        <sz val="10"/>
        <color rgb="FF000000"/>
        <rFont val="Arial"/>
      </rPr>
      <t>You can hold</t>
    </r>
    <r>
      <rPr>
        <b/>
        <sz val="10"/>
        <color rgb="FF000000"/>
        <rFont val="Arial"/>
      </rPr>
      <t xml:space="preserve"> SOUP</t>
    </r>
    <r>
      <rPr>
        <sz val="10"/>
        <color rgb="FF000000"/>
        <rFont val="Arial"/>
      </rPr>
      <t xml:space="preserve"> in the palm of your hand when the flexed forearm is</t>
    </r>
    <r>
      <rPr>
        <b/>
        <sz val="10"/>
        <color rgb="FF000000"/>
        <rFont val="Arial"/>
      </rPr>
      <t xml:space="preserve"> </t>
    </r>
    <r>
      <rPr>
        <b/>
        <i/>
        <sz val="10"/>
        <color rgb="FF000000"/>
        <rFont val="Arial"/>
      </rPr>
      <t>sup</t>
    </r>
    <r>
      <rPr>
        <b/>
        <sz val="10"/>
        <color rgb="FF000000"/>
        <rFont val="Arial"/>
      </rPr>
      <t>inated</t>
    </r>
    <r>
      <rPr>
        <sz val="10"/>
        <color rgb="FF000000"/>
        <rFont val="Arial"/>
      </rPr>
      <t>, but are</t>
    </r>
    <r>
      <rPr>
        <b/>
        <sz val="10"/>
        <color rgb="FF000000"/>
        <rFont val="Arial"/>
      </rPr>
      <t xml:space="preserve"> PRONE </t>
    </r>
    <r>
      <rPr>
        <sz val="10"/>
        <color rgb="FF000000"/>
        <rFont val="Arial"/>
      </rPr>
      <t>to spill it if the forearm is</t>
    </r>
    <r>
      <rPr>
        <b/>
        <sz val="10"/>
        <color rgb="FF000000"/>
        <rFont val="Arial"/>
      </rPr>
      <t xml:space="preserve"> </t>
    </r>
    <r>
      <rPr>
        <b/>
        <i/>
        <sz val="10"/>
        <color rgb="FF000000"/>
        <rFont val="Arial"/>
      </rPr>
      <t>pron</t>
    </r>
    <r>
      <rPr>
        <b/>
        <sz val="10"/>
        <color rgb="FF000000"/>
        <rFont val="Arial"/>
      </rPr>
      <t>ated.</t>
    </r>
  </si>
  <si>
    <t xml:space="preserve">Pronation rotates the radius medically so that the palm of the hand faces posteriorly and its dorsum faces anteriorly. When the elbow joint is flexed, pronation moves the hand so that the palm faces inferiorly (e.g. placing the palms flat on a table). Supination is the opposite rotational movement, rotating the radius laterally and uncrossing it from the ulna, returning the pronated forearm to the anatomical position. When the elbow joint is flexed, supination moves the hand so that the palm faces superiorly. </t>
  </si>
  <si>
    <t>reproductive</t>
  </si>
  <si>
    <t>Sperm Pathway</t>
  </si>
  <si>
    <t>SEVE(N) UP</t>
  </si>
  <si>
    <r>
      <rPr>
        <b/>
        <sz val="10"/>
        <rFont val="Arial"/>
      </rPr>
      <t>S</t>
    </r>
    <r>
      <rPr>
        <sz val="10"/>
        <color rgb="FF000000"/>
        <rFont val="Arial"/>
      </rPr>
      <t xml:space="preserve">eminiferous Tubules
</t>
    </r>
    <r>
      <rPr>
        <b/>
        <sz val="10"/>
        <rFont val="Arial"/>
      </rPr>
      <t>E</t>
    </r>
    <r>
      <rPr>
        <sz val="10"/>
        <color rgb="FF000000"/>
        <rFont val="Arial"/>
      </rPr>
      <t xml:space="preserve">pididymus
</t>
    </r>
    <r>
      <rPr>
        <b/>
        <sz val="10"/>
        <rFont val="Arial"/>
      </rPr>
      <t>V</t>
    </r>
    <r>
      <rPr>
        <sz val="10"/>
        <color rgb="FF000000"/>
        <rFont val="Arial"/>
      </rPr>
      <t xml:space="preserve">as deferens
</t>
    </r>
    <r>
      <rPr>
        <b/>
        <sz val="10"/>
        <rFont val="Arial"/>
      </rPr>
      <t>E</t>
    </r>
    <r>
      <rPr>
        <sz val="10"/>
        <color rgb="FF000000"/>
        <rFont val="Arial"/>
      </rPr>
      <t xml:space="preserve">jaculatory Duct
</t>
    </r>
    <r>
      <rPr>
        <i/>
        <sz val="10"/>
        <rFont val="Arial"/>
      </rPr>
      <t>(</t>
    </r>
    <r>
      <rPr>
        <b/>
        <i/>
        <sz val="10"/>
        <rFont val="Arial"/>
      </rPr>
      <t>N</t>
    </r>
    <r>
      <rPr>
        <i/>
        <sz val="10"/>
        <rFont val="Arial"/>
      </rPr>
      <t xml:space="preserve">othing)
</t>
    </r>
    <r>
      <rPr>
        <sz val="10"/>
        <color rgb="FF000000"/>
        <rFont val="Arial"/>
      </rPr>
      <t xml:space="preserve">
</t>
    </r>
    <r>
      <rPr>
        <b/>
        <sz val="10"/>
        <rFont val="Arial"/>
      </rPr>
      <t>U</t>
    </r>
    <r>
      <rPr>
        <sz val="10"/>
        <color rgb="FF000000"/>
        <rFont val="Arial"/>
      </rPr>
      <t xml:space="preserve">rethra
</t>
    </r>
    <r>
      <rPr>
        <b/>
        <sz val="10"/>
        <rFont val="Arial"/>
      </rPr>
      <t>P</t>
    </r>
    <r>
      <rPr>
        <sz val="10"/>
        <color rgb="FF000000"/>
        <rFont val="Arial"/>
      </rPr>
      <t xml:space="preserve">enis
</t>
    </r>
    <r>
      <rPr>
        <i/>
        <sz val="10"/>
        <rFont val="Arial"/>
      </rPr>
      <t>(recall that sperm is produced in the Seminiferous Tubules and drains to the Epididymus to be stored)</t>
    </r>
  </si>
  <si>
    <t>Estrogen</t>
  </si>
  <si>
    <r>
      <rPr>
        <b/>
        <sz val="10"/>
        <color rgb="FF000000"/>
        <rFont val="Arial"/>
      </rPr>
      <t>Est</t>
    </r>
    <r>
      <rPr>
        <i/>
        <sz val="10"/>
        <color rgb="FF000000"/>
        <rFont val="Arial"/>
      </rPr>
      <t xml:space="preserve">rogen </t>
    </r>
    <r>
      <rPr>
        <b/>
        <sz val="10"/>
        <color rgb="FF000000"/>
        <rFont val="Arial"/>
      </rPr>
      <t>Est</t>
    </r>
    <r>
      <rPr>
        <i/>
        <sz val="10"/>
        <color rgb="FF000000"/>
        <rFont val="Arial"/>
      </rPr>
      <t>ablishes</t>
    </r>
  </si>
  <si>
    <r>
      <rPr>
        <b/>
        <sz val="10"/>
        <rFont val="Arial"/>
      </rPr>
      <t>Estrogen</t>
    </r>
    <r>
      <rPr>
        <sz val="10"/>
        <color rgb="FF000000"/>
        <rFont val="Arial"/>
      </rPr>
      <t xml:space="preserve"> is responsible for the development and maintenance of the female reproductive system and female secondary sexual characteristics (breast growth, widening of the hips, changes in fat distribution).
In the embryo, estrogens stimuluate the development of the reproductive tract.</t>
    </r>
  </si>
  <si>
    <t>Progesterone</t>
  </si>
  <si>
    <r>
      <rPr>
        <b/>
        <sz val="10"/>
        <color rgb="FF000000"/>
        <rFont val="Arial"/>
      </rPr>
      <t>Pro</t>
    </r>
    <r>
      <rPr>
        <i/>
        <sz val="10"/>
        <color rgb="FF000000"/>
        <rFont val="Arial"/>
      </rPr>
      <t xml:space="preserve">gesterone </t>
    </r>
    <r>
      <rPr>
        <b/>
        <sz val="10"/>
        <color rgb="FF000000"/>
        <rFont val="Arial"/>
      </rPr>
      <t>Pro</t>
    </r>
    <r>
      <rPr>
        <i/>
        <sz val="10"/>
        <color rgb="FF000000"/>
        <rFont val="Arial"/>
      </rPr>
      <t>tects the endometrium</t>
    </r>
  </si>
  <si>
    <r>
      <rPr>
        <b/>
        <sz val="10"/>
        <rFont val="Arial"/>
      </rPr>
      <t>Progesterone</t>
    </r>
    <r>
      <rPr>
        <sz val="10"/>
        <color rgb="FF000000"/>
        <rFont val="Arial"/>
      </rPr>
      <t xml:space="preserve"> is involved in the maintenance of the endometrium, but not in the initial thickening of the endometrium--this is the role of estrogen.</t>
    </r>
  </si>
  <si>
    <t>embryogenesis</t>
  </si>
  <si>
    <t>Ectoderm</t>
  </si>
  <si>
    <r>
      <rPr>
        <sz val="10"/>
        <color rgb="FF000000"/>
        <rFont val="Arial"/>
      </rPr>
      <t>"</t>
    </r>
    <r>
      <rPr>
        <i/>
        <sz val="10"/>
        <color rgb="FF000000"/>
        <rFont val="Arial"/>
      </rPr>
      <t>attract</t>
    </r>
    <r>
      <rPr>
        <sz val="10"/>
        <color rgb="FF000000"/>
        <rFont val="Arial"/>
      </rPr>
      <t>"oderm</t>
    </r>
  </si>
  <si>
    <r>
      <t>The things that arise from the e</t>
    </r>
    <r>
      <rPr>
        <b/>
        <sz val="10"/>
        <rFont val="Arial"/>
      </rPr>
      <t>ct</t>
    </r>
    <r>
      <rPr>
        <sz val="10"/>
        <color rgb="FF000000"/>
        <rFont val="Arial"/>
      </rPr>
      <t xml:space="preserve">oderm are things that </t>
    </r>
    <r>
      <rPr>
        <i/>
        <sz val="10"/>
        <rFont val="Arial"/>
      </rPr>
      <t>attra</t>
    </r>
    <r>
      <rPr>
        <b/>
        <i/>
        <sz val="10"/>
        <rFont val="Arial"/>
      </rPr>
      <t>ct</t>
    </r>
    <r>
      <rPr>
        <sz val="10"/>
        <color rgb="FF000000"/>
        <rFont val="Arial"/>
      </rPr>
      <t xml:space="preserve"> us to others, such as cosmetic features and "smarts"
</t>
    </r>
    <r>
      <rPr>
        <i/>
        <sz val="10"/>
        <rFont val="Arial"/>
      </rPr>
      <t>- our nervous system, epidermis (skin), lens of eye, inner ear, mouth</t>
    </r>
  </si>
  <si>
    <t>Mesoderm</t>
  </si>
  <si>
    <r>
      <rPr>
        <sz val="10"/>
        <color rgb="FF000000"/>
        <rFont val="Arial"/>
      </rPr>
      <t>"</t>
    </r>
    <r>
      <rPr>
        <i/>
        <sz val="10"/>
        <color rgb="FF000000"/>
        <rFont val="Arial"/>
      </rPr>
      <t>means</t>
    </r>
    <r>
      <rPr>
        <sz val="10"/>
        <color rgb="FF000000"/>
        <rFont val="Arial"/>
      </rPr>
      <t>"oderm</t>
    </r>
  </si>
  <si>
    <r>
      <t xml:space="preserve">the </t>
    </r>
    <r>
      <rPr>
        <i/>
        <sz val="10"/>
        <rFont val="Arial"/>
      </rPr>
      <t>means</t>
    </r>
    <r>
      <rPr>
        <sz val="10"/>
        <color rgb="FF000000"/>
        <rFont val="Arial"/>
      </rPr>
      <t xml:space="preserve"> of getting around as an organism, </t>
    </r>
    <r>
      <rPr>
        <i/>
        <sz val="10"/>
        <rFont val="Arial"/>
      </rPr>
      <t>such as bones and muscle</t>
    </r>
    <r>
      <rPr>
        <sz val="10"/>
        <color rgb="FF000000"/>
        <rFont val="Arial"/>
      </rPr>
      <t xml:space="preserve">
the </t>
    </r>
    <r>
      <rPr>
        <i/>
        <sz val="10"/>
        <rFont val="Arial"/>
      </rPr>
      <t>means</t>
    </r>
    <r>
      <rPr>
        <sz val="10"/>
        <color rgb="FF000000"/>
        <rFont val="Arial"/>
      </rPr>
      <t xml:space="preserve"> of getting around within the body, </t>
    </r>
    <r>
      <rPr>
        <i/>
        <sz val="10"/>
        <rFont val="Arial"/>
      </rPr>
      <t xml:space="preserve">such as the circulatory system and kidney
</t>
    </r>
    <r>
      <rPr>
        <sz val="10"/>
        <color rgb="FF000000"/>
        <rFont val="Arial"/>
      </rPr>
      <t xml:space="preserve">the </t>
    </r>
    <r>
      <rPr>
        <i/>
        <sz val="10"/>
        <rFont val="Arial"/>
      </rPr>
      <t xml:space="preserve">means </t>
    </r>
    <r>
      <rPr>
        <sz val="10"/>
        <color rgb="FF000000"/>
        <rFont val="Arial"/>
      </rPr>
      <t>of</t>
    </r>
    <r>
      <rPr>
        <i/>
        <sz val="10"/>
        <rFont val="Arial"/>
      </rPr>
      <t xml:space="preserve"> "getting around </t>
    </r>
    <r>
      <rPr>
        <sz val="10"/>
        <color rgb="FF000000"/>
        <rFont val="Arial"/>
      </rPr>
      <t xml:space="preserve">;)" </t>
    </r>
    <r>
      <rPr>
        <i/>
        <sz val="10"/>
        <rFont val="Arial"/>
      </rPr>
      <t>such as the testes and ovaries</t>
    </r>
  </si>
  <si>
    <t>Endoderm</t>
  </si>
  <si>
    <r>
      <rPr>
        <sz val="10"/>
        <color rgb="FF000000"/>
        <rFont val="Arial"/>
      </rPr>
      <t>linings of the "</t>
    </r>
    <r>
      <rPr>
        <i/>
        <sz val="10"/>
        <color rgb="FF000000"/>
        <rFont val="Arial"/>
      </rPr>
      <t>endernal</t>
    </r>
    <r>
      <rPr>
        <sz val="10"/>
        <color rgb="FF000000"/>
        <rFont val="Arial"/>
      </rPr>
      <t>" organs</t>
    </r>
  </si>
  <si>
    <t>the digestive and respiratory tracts, and accessory organs (liver, pancreas, thyroid, and bladder) to these systems</t>
  </si>
  <si>
    <t>nervous</t>
  </si>
  <si>
    <t>Myelin-producing cells
(CNS vs. PNS)</t>
  </si>
  <si>
    <r>
      <rPr>
        <b/>
        <sz val="10"/>
        <color rgb="FF000000"/>
        <rFont val="Arial"/>
      </rPr>
      <t>Schwann</t>
    </r>
    <r>
      <rPr>
        <sz val="10"/>
        <color rgb="FF000000"/>
        <rFont val="Arial"/>
      </rPr>
      <t xml:space="preserve"> has a </t>
    </r>
    <r>
      <rPr>
        <b/>
        <sz val="10"/>
        <color rgb="FF000000"/>
        <rFont val="Arial"/>
      </rPr>
      <t>P</t>
    </r>
    <r>
      <rPr>
        <sz val="10"/>
        <color rgb="FF000000"/>
        <rFont val="Arial"/>
      </rPr>
      <t>e</t>
    </r>
    <r>
      <rPr>
        <b/>
        <sz val="10"/>
        <color rgb="FF000000"/>
        <rFont val="Arial"/>
      </rPr>
      <t>n</t>
    </r>
    <r>
      <rPr>
        <sz val="10"/>
        <color rgb="FF000000"/>
        <rFont val="Arial"/>
      </rPr>
      <t>i</t>
    </r>
    <r>
      <rPr>
        <b/>
        <sz val="10"/>
        <color rgb="FF000000"/>
        <rFont val="Arial"/>
      </rPr>
      <t>s</t>
    </r>
  </si>
  <si>
    <r>
      <t>To</t>
    </r>
    <r>
      <rPr>
        <b/>
        <sz val="10"/>
        <rFont val="Arial"/>
      </rPr>
      <t xml:space="preserve"> </t>
    </r>
    <r>
      <rPr>
        <sz val="10"/>
        <color rgb="FF000000"/>
        <rFont val="Arial"/>
      </rPr>
      <t xml:space="preserve">help remember which myelin-producing cell is found in the Central Nervous System (CNS) or the Peripheral Nervous System (PNS), remember the mnemonic that "Schwann has a PNS', meaning that myelin in the </t>
    </r>
    <r>
      <rPr>
        <b/>
        <sz val="10"/>
        <rFont val="Arial"/>
      </rPr>
      <t>PNS</t>
    </r>
    <r>
      <rPr>
        <sz val="10"/>
        <color rgb="FF000000"/>
        <rFont val="Arial"/>
      </rPr>
      <t xml:space="preserve"> are formed by </t>
    </r>
    <r>
      <rPr>
        <b/>
        <sz val="10"/>
        <rFont val="Arial"/>
      </rPr>
      <t>Schwann Cells</t>
    </r>
    <r>
      <rPr>
        <sz val="10"/>
        <color rgb="FF000000"/>
        <rFont val="Arial"/>
      </rPr>
      <t>. Therfore, the other type of myelin-producing cell, the Oligodendrocyte, produces myelin in the CNS.</t>
    </r>
  </si>
  <si>
    <t>endocrine</t>
  </si>
  <si>
    <t>Peptide Hormones</t>
  </si>
  <si>
    <r>
      <rPr>
        <b/>
        <sz val="10"/>
        <color rgb="FF000000"/>
        <rFont val="Arial"/>
      </rPr>
      <t xml:space="preserve">"in" </t>
    </r>
    <r>
      <rPr>
        <sz val="10"/>
        <color rgb="FF000000"/>
        <rFont val="Arial"/>
      </rPr>
      <t>the know</t>
    </r>
  </si>
  <si>
    <r>
      <t>•  if a hormone ends with "in" then it is likely a peptide hormone,</t>
    </r>
    <r>
      <rPr>
        <b/>
        <sz val="10"/>
        <rFont val="Arial"/>
      </rPr>
      <t xml:space="preserve"> with the exception of glucagon</t>
    </r>
    <r>
      <rPr>
        <sz val="10"/>
        <color rgb="FF000000"/>
        <rFont val="Arial"/>
      </rPr>
      <t xml:space="preserve"> </t>
    </r>
    <r>
      <rPr>
        <i/>
        <sz val="10"/>
        <rFont val="Arial"/>
      </rPr>
      <t>(insul</t>
    </r>
    <r>
      <rPr>
        <b/>
        <i/>
        <sz val="10"/>
        <rFont val="Arial"/>
      </rPr>
      <t>in</t>
    </r>
    <r>
      <rPr>
        <i/>
        <sz val="10"/>
        <rFont val="Arial"/>
      </rPr>
      <t>, oxytoc</t>
    </r>
    <r>
      <rPr>
        <b/>
        <i/>
        <sz val="10"/>
        <rFont val="Arial"/>
      </rPr>
      <t>in</t>
    </r>
    <r>
      <rPr>
        <i/>
        <sz val="10"/>
        <rFont val="Arial"/>
      </rPr>
      <t>, prolact</t>
    </r>
    <r>
      <rPr>
        <b/>
        <i/>
        <sz val="10"/>
        <rFont val="Arial"/>
      </rPr>
      <t>in</t>
    </r>
    <r>
      <rPr>
        <i/>
        <sz val="10"/>
        <rFont val="Arial"/>
      </rPr>
      <t>, vasopress</t>
    </r>
    <r>
      <rPr>
        <b/>
        <i/>
        <sz val="10"/>
        <rFont val="Arial"/>
      </rPr>
      <t>in</t>
    </r>
    <r>
      <rPr>
        <i/>
        <sz val="10"/>
        <rFont val="Arial"/>
      </rPr>
      <t>, somatostat</t>
    </r>
    <r>
      <rPr>
        <b/>
        <i/>
        <sz val="10"/>
        <rFont val="Arial"/>
      </rPr>
      <t>in</t>
    </r>
    <r>
      <rPr>
        <i/>
        <sz val="10"/>
        <rFont val="Arial"/>
      </rPr>
      <t xml:space="preserve">)
</t>
    </r>
    <r>
      <rPr>
        <sz val="10"/>
        <color rgb="FF000000"/>
        <rFont val="Arial"/>
      </rPr>
      <t xml:space="preserve">•  hormones that end in "-one" or "-ol" are steroid hormones, with the exception of estrogen </t>
    </r>
    <r>
      <rPr>
        <i/>
        <sz val="10"/>
        <rFont val="Arial"/>
      </rPr>
      <t>(testoster</t>
    </r>
    <r>
      <rPr>
        <b/>
        <i/>
        <sz val="10"/>
        <rFont val="Arial"/>
      </rPr>
      <t>one</t>
    </r>
    <r>
      <rPr>
        <i/>
        <sz val="10"/>
        <rFont val="Arial"/>
      </rPr>
      <t>, progester</t>
    </r>
    <r>
      <rPr>
        <b/>
        <i/>
        <sz val="10"/>
        <rFont val="Arial"/>
      </rPr>
      <t>one</t>
    </r>
    <r>
      <rPr>
        <i/>
        <sz val="10"/>
        <rFont val="Arial"/>
      </rPr>
      <t>, estrodi</t>
    </r>
    <r>
      <rPr>
        <b/>
        <i/>
        <sz val="10"/>
        <rFont val="Arial"/>
      </rPr>
      <t>ol</t>
    </r>
    <r>
      <rPr>
        <i/>
        <sz val="10"/>
        <rFont val="Arial"/>
      </rPr>
      <t>)</t>
    </r>
  </si>
  <si>
    <t>Anterior Pituitary hormones</t>
  </si>
  <si>
    <t>FLAT PEG</t>
  </si>
  <si>
    <r>
      <rPr>
        <b/>
        <sz val="10"/>
        <rFont val="Arial"/>
      </rPr>
      <t>F</t>
    </r>
    <r>
      <rPr>
        <sz val="10"/>
        <color rgb="FF000000"/>
        <rFont val="Arial"/>
      </rPr>
      <t xml:space="preserve">ollicle-stimulating hormone (FSH)
</t>
    </r>
    <r>
      <rPr>
        <b/>
        <sz val="10"/>
        <rFont val="Arial"/>
      </rPr>
      <t>L</t>
    </r>
    <r>
      <rPr>
        <sz val="10"/>
        <color rgb="FF000000"/>
        <rFont val="Arial"/>
      </rPr>
      <t xml:space="preserve">uteinizing hormone (LH)
</t>
    </r>
    <r>
      <rPr>
        <b/>
        <sz val="10"/>
        <rFont val="Arial"/>
      </rPr>
      <t>A</t>
    </r>
    <r>
      <rPr>
        <sz val="10"/>
        <color rgb="FF000000"/>
        <rFont val="Arial"/>
      </rPr>
      <t xml:space="preserve">drenocorticotropic hormone (ACTH)
</t>
    </r>
    <r>
      <rPr>
        <b/>
        <sz val="10"/>
        <rFont val="Arial"/>
      </rPr>
      <t>T</t>
    </r>
    <r>
      <rPr>
        <sz val="10"/>
        <color rgb="FF000000"/>
        <rFont val="Arial"/>
      </rPr>
      <t xml:space="preserve">hyroid-stimulating hormone (TSH)
</t>
    </r>
    <r>
      <rPr>
        <b/>
        <sz val="10"/>
        <rFont val="Arial"/>
      </rPr>
      <t>P</t>
    </r>
    <r>
      <rPr>
        <sz val="10"/>
        <color rgb="FF000000"/>
        <rFont val="Arial"/>
      </rPr>
      <t xml:space="preserve">rolactin
</t>
    </r>
    <r>
      <rPr>
        <b/>
        <sz val="10"/>
        <rFont val="Arial"/>
      </rPr>
      <t>E</t>
    </r>
    <r>
      <rPr>
        <sz val="10"/>
        <color rgb="FF000000"/>
        <rFont val="Arial"/>
      </rPr>
      <t xml:space="preserve">ndorphins
</t>
    </r>
    <r>
      <rPr>
        <b/>
        <sz val="10"/>
        <rFont val="Arial"/>
      </rPr>
      <t>G</t>
    </r>
    <r>
      <rPr>
        <sz val="10"/>
        <color rgb="FF000000"/>
        <rFont val="Arial"/>
      </rPr>
      <t xml:space="preserve">rowth hormone (GH)
The 4 hormones in </t>
    </r>
    <r>
      <rPr>
        <b/>
        <sz val="10"/>
        <rFont val="Arial"/>
      </rPr>
      <t>FLAT</t>
    </r>
    <r>
      <rPr>
        <sz val="10"/>
        <color rgb="FF000000"/>
        <rFont val="Arial"/>
      </rPr>
      <t xml:space="preserve"> are all tropic hormones. The 3 hormones in </t>
    </r>
    <r>
      <rPr>
        <b/>
        <sz val="10"/>
        <rFont val="Arial"/>
      </rPr>
      <t>PEG</t>
    </r>
    <r>
      <rPr>
        <sz val="10"/>
        <color rgb="FF000000"/>
        <rFont val="Arial"/>
      </rPr>
      <t xml:space="preserve"> are all direct hormones.</t>
    </r>
  </si>
  <si>
    <t>Calconin</t>
  </si>
  <si>
    <r>
      <rPr>
        <sz val="10"/>
        <color rgb="FF000000"/>
        <rFont val="Arial"/>
      </rPr>
      <t>Calci</t>
    </r>
    <r>
      <rPr>
        <b/>
        <sz val="10"/>
        <color rgb="FF000000"/>
        <rFont val="Arial"/>
      </rPr>
      <t>ton</t>
    </r>
    <r>
      <rPr>
        <sz val="10"/>
        <color rgb="FF000000"/>
        <rFont val="Arial"/>
      </rPr>
      <t xml:space="preserve">in </t>
    </r>
    <r>
      <rPr>
        <b/>
        <sz val="10"/>
        <color rgb="FF000000"/>
        <rFont val="Arial"/>
      </rPr>
      <t>ton</t>
    </r>
    <r>
      <rPr>
        <sz val="10"/>
        <color rgb="FF000000"/>
        <rFont val="Arial"/>
      </rPr>
      <t>es down calcium levels in the blood</t>
    </r>
  </si>
  <si>
    <r>
      <rPr>
        <b/>
        <sz val="10"/>
        <rFont val="Arial"/>
      </rPr>
      <t>Calcitonin</t>
    </r>
    <r>
      <rPr>
        <sz val="10"/>
        <color rgb="FF000000"/>
        <rFont val="Arial"/>
      </rPr>
      <t xml:space="preserve"> lowers plasma calcium levels in three ways: increasing calcium </t>
    </r>
    <r>
      <rPr>
        <i/>
        <sz val="10"/>
        <rFont val="Arial"/>
      </rPr>
      <t>excretion</t>
    </r>
    <r>
      <rPr>
        <sz val="10"/>
        <color rgb="FF000000"/>
        <rFont val="Arial"/>
      </rPr>
      <t xml:space="preserve"> from the kidneys, decreasing calcium absorption from the gut, and increasing storage of calcium in the bone ("tones up bones"); stimulated by high levels of calcium in the blood</t>
    </r>
  </si>
  <si>
    <t>Corticosteroids functions</t>
  </si>
  <si>
    <r>
      <rPr>
        <sz val="10"/>
        <color rgb="FF000000"/>
        <rFont val="Arial"/>
      </rPr>
      <t xml:space="preserve">the 3 </t>
    </r>
    <r>
      <rPr>
        <b/>
        <sz val="10"/>
        <color rgb="FF000000"/>
        <rFont val="Arial"/>
      </rPr>
      <t>S</t>
    </r>
    <r>
      <rPr>
        <sz val="10"/>
        <color rgb="FF000000"/>
        <rFont val="Arial"/>
      </rPr>
      <t>'s</t>
    </r>
  </si>
  <si>
    <r>
      <rPr>
        <b/>
        <sz val="10"/>
        <rFont val="Arial"/>
      </rPr>
      <t>S</t>
    </r>
    <r>
      <rPr>
        <sz val="10"/>
        <color rgb="FF000000"/>
        <rFont val="Arial"/>
      </rPr>
      <t xml:space="preserve">alt (mineralcorticoids)
</t>
    </r>
    <r>
      <rPr>
        <b/>
        <sz val="10"/>
        <rFont val="Arial"/>
      </rPr>
      <t>S</t>
    </r>
    <r>
      <rPr>
        <sz val="10"/>
        <color rgb="FF000000"/>
        <rFont val="Arial"/>
      </rPr>
      <t xml:space="preserve">ugar (glucocorticoids)
</t>
    </r>
    <r>
      <rPr>
        <b/>
        <sz val="10"/>
        <rFont val="Arial"/>
      </rPr>
      <t>S</t>
    </r>
    <r>
      <rPr>
        <sz val="10"/>
        <color rgb="FF000000"/>
        <rFont val="Arial"/>
      </rPr>
      <t>ex (cortical sex hormones)</t>
    </r>
  </si>
  <si>
    <t>Glucagon</t>
  </si>
  <si>
    <r>
      <rPr>
        <b/>
        <sz val="10"/>
        <color rgb="FF000000"/>
        <rFont val="Arial"/>
      </rPr>
      <t>Glucagon</t>
    </r>
    <r>
      <rPr>
        <sz val="10"/>
        <color rgb="FF000000"/>
        <rFont val="Arial"/>
      </rPr>
      <t xml:space="preserve"> acts when </t>
    </r>
    <r>
      <rPr>
        <b/>
        <sz val="10"/>
        <color rgb="FF000000"/>
        <rFont val="Arial"/>
      </rPr>
      <t>Gluc</t>
    </r>
    <r>
      <rPr>
        <sz val="10"/>
        <color rgb="FF000000"/>
        <rFont val="Arial"/>
      </rPr>
      <t xml:space="preserve">ose is </t>
    </r>
    <r>
      <rPr>
        <b/>
        <sz val="10"/>
        <color rgb="FF000000"/>
        <rFont val="Arial"/>
      </rPr>
      <t>gon</t>
    </r>
    <r>
      <rPr>
        <sz val="10"/>
        <color rgb="FF000000"/>
        <rFont val="Arial"/>
      </rPr>
      <t>e</t>
    </r>
  </si>
  <si>
    <r>
      <rPr>
        <b/>
        <sz val="10"/>
        <rFont val="Arial"/>
      </rPr>
      <t>Glucagon</t>
    </r>
    <r>
      <rPr>
        <sz val="10"/>
        <color rgb="FF000000"/>
        <rFont val="Arial"/>
      </rPr>
      <t xml:space="preserve"> is secreted during times of fasting in order to stimulate the degradation of protein and fat, conversion of glycogen to glucose, and production of new glucose via gluconeogenesis</t>
    </r>
  </si>
  <si>
    <t>Liver, Insulin, Gluconeogenesis</t>
  </si>
  <si>
    <t>cardiovascular</t>
  </si>
  <si>
    <t>Atrioventricular Valves</t>
  </si>
  <si>
    <r>
      <rPr>
        <sz val="10"/>
        <color rgb="FF000000"/>
        <rFont val="Arial"/>
      </rPr>
      <t>•</t>
    </r>
    <r>
      <rPr>
        <b/>
        <sz val="10"/>
        <color rgb="FF000000"/>
        <rFont val="Arial"/>
      </rPr>
      <t xml:space="preserve">  RAT 
</t>
    </r>
    <r>
      <rPr>
        <sz val="10"/>
        <color rgb="FF000000"/>
        <rFont val="Arial"/>
      </rPr>
      <t>•</t>
    </r>
    <r>
      <rPr>
        <b/>
        <sz val="10"/>
        <color rgb="FF000000"/>
        <rFont val="Arial"/>
      </rPr>
      <t xml:space="preserve">  LAMB</t>
    </r>
  </si>
  <si>
    <r>
      <t xml:space="preserve">•  </t>
    </r>
    <r>
      <rPr>
        <b/>
        <sz val="10"/>
        <rFont val="Arial"/>
      </rPr>
      <t>R</t>
    </r>
    <r>
      <rPr>
        <sz val="10"/>
        <color rgb="FF000000"/>
        <rFont val="Arial"/>
      </rPr>
      <t xml:space="preserve">ight </t>
    </r>
    <r>
      <rPr>
        <b/>
        <sz val="10"/>
        <rFont val="Arial"/>
      </rPr>
      <t>A</t>
    </r>
    <r>
      <rPr>
        <sz val="10"/>
        <color rgb="FF000000"/>
        <rFont val="Arial"/>
      </rPr>
      <t xml:space="preserve">trium = </t>
    </r>
    <r>
      <rPr>
        <b/>
        <sz val="10"/>
        <rFont val="Arial"/>
      </rPr>
      <t>T</t>
    </r>
    <r>
      <rPr>
        <sz val="10"/>
        <color rgb="FF000000"/>
        <rFont val="Arial"/>
      </rPr>
      <t xml:space="preserve">ricuspid valve
•  </t>
    </r>
    <r>
      <rPr>
        <b/>
        <sz val="10"/>
        <rFont val="Arial"/>
      </rPr>
      <t>L</t>
    </r>
    <r>
      <rPr>
        <sz val="10"/>
        <color rgb="FF000000"/>
        <rFont val="Arial"/>
      </rPr>
      <t xml:space="preserve">eft </t>
    </r>
    <r>
      <rPr>
        <b/>
        <sz val="10"/>
        <rFont val="Arial"/>
      </rPr>
      <t>A</t>
    </r>
    <r>
      <rPr>
        <sz val="10"/>
        <color rgb="FF000000"/>
        <rFont val="Arial"/>
      </rPr>
      <t xml:space="preserve">trium = </t>
    </r>
    <r>
      <rPr>
        <b/>
        <sz val="10"/>
        <rFont val="Arial"/>
      </rPr>
      <t>M</t>
    </r>
    <r>
      <rPr>
        <sz val="10"/>
        <color rgb="FF000000"/>
        <rFont val="Arial"/>
      </rPr>
      <t>itral/</t>
    </r>
    <r>
      <rPr>
        <b/>
        <sz val="10"/>
        <rFont val="Arial"/>
      </rPr>
      <t>B</t>
    </r>
    <r>
      <rPr>
        <sz val="10"/>
        <color rgb="FF000000"/>
        <rFont val="Arial"/>
      </rPr>
      <t>icuspid valve</t>
    </r>
  </si>
  <si>
    <t>Oxyhemoglobin Dissociation Curve</t>
  </si>
  <si>
    <r>
      <rPr>
        <b/>
        <sz val="10"/>
        <color rgb="FF000000"/>
        <rFont val="Arial"/>
      </rPr>
      <t>EXERCISE</t>
    </r>
    <r>
      <rPr>
        <sz val="10"/>
        <color rgb="FF000000"/>
        <rFont val="Arial"/>
      </rPr>
      <t xml:space="preserve"> is the </t>
    </r>
    <r>
      <rPr>
        <b/>
        <sz val="10"/>
        <color rgb="FF000000"/>
        <rFont val="Arial"/>
      </rPr>
      <t>RIGHT</t>
    </r>
    <r>
      <rPr>
        <sz val="10"/>
        <color rgb="FF000000"/>
        <rFont val="Arial"/>
      </rPr>
      <t xml:space="preserve"> thing to do!</t>
    </r>
  </si>
  <si>
    <r>
      <t xml:space="preserve">everything associated with </t>
    </r>
    <r>
      <rPr>
        <b/>
        <sz val="10"/>
        <rFont val="Arial"/>
      </rPr>
      <t>EXERCISE</t>
    </r>
    <r>
      <rPr>
        <sz val="10"/>
        <color rgb="FF000000"/>
        <rFont val="Arial"/>
      </rPr>
      <t xml:space="preserve"> causes the curve to shift </t>
    </r>
    <r>
      <rPr>
        <b/>
        <sz val="10"/>
        <rFont val="Arial"/>
      </rPr>
      <t>RIGHT</t>
    </r>
    <r>
      <rPr>
        <sz val="10"/>
        <color rgb="FF000000"/>
        <rFont val="Arial"/>
      </rPr>
      <t xml:space="preserve">:
•  increased partial pressure of CO2 in the body (b/c CO2 is a byproduct of Krebs Cycle)
•  increased [H+] aka decreased blood pH
•  increased body temperature
•  increased 2,3-DPG
This is because exercised muscle benefits from more oxygen being unloaded from the RBC (aka </t>
    </r>
    <r>
      <rPr>
        <b/>
        <sz val="10"/>
        <rFont val="Arial"/>
      </rPr>
      <t>decreased affinity</t>
    </r>
    <r>
      <rPr>
        <sz val="10"/>
        <color rgb="FF000000"/>
        <rFont val="Arial"/>
      </rPr>
      <t xml:space="preserve"> of Hb)</t>
    </r>
  </si>
  <si>
    <t>Bohr Effect</t>
  </si>
  <si>
    <t>immune</t>
  </si>
  <si>
    <t>T-Cells and MHC</t>
  </si>
  <si>
    <t>CD x MHC = 8</t>
  </si>
  <si>
    <r>
      <t>CD</t>
    </r>
    <r>
      <rPr>
        <b/>
        <sz val="10"/>
        <rFont val="Arial"/>
      </rPr>
      <t>4</t>
    </r>
    <r>
      <rPr>
        <sz val="10"/>
        <color rgb="FF000000"/>
        <rFont val="Arial"/>
      </rPr>
      <t xml:space="preserve"> cells respond to MHC-</t>
    </r>
    <r>
      <rPr>
        <b/>
        <sz val="10"/>
        <rFont val="Arial"/>
      </rPr>
      <t>II</t>
    </r>
    <r>
      <rPr>
        <sz val="10"/>
        <color rgb="FF000000"/>
        <rFont val="Arial"/>
      </rPr>
      <t xml:space="preserve">    (</t>
    </r>
    <r>
      <rPr>
        <b/>
        <sz val="10"/>
        <rFont val="Arial"/>
      </rPr>
      <t>4 x 2 = 8</t>
    </r>
    <r>
      <rPr>
        <sz val="10"/>
        <color rgb="FF000000"/>
        <rFont val="Arial"/>
      </rPr>
      <t>)  and goes on to activate the rest of the immune system
CD</t>
    </r>
    <r>
      <rPr>
        <b/>
        <sz val="10"/>
        <rFont val="Arial"/>
      </rPr>
      <t xml:space="preserve">8 </t>
    </r>
    <r>
      <rPr>
        <sz val="10"/>
        <color rgb="FF000000"/>
        <rFont val="Arial"/>
      </rPr>
      <t>cells respond to MHC-</t>
    </r>
    <r>
      <rPr>
        <b/>
        <sz val="10"/>
        <rFont val="Arial"/>
      </rPr>
      <t xml:space="preserve">I    </t>
    </r>
    <r>
      <rPr>
        <sz val="10"/>
        <color rgb="FF000000"/>
        <rFont val="Arial"/>
      </rPr>
      <t>(</t>
    </r>
    <r>
      <rPr>
        <b/>
        <sz val="10"/>
        <rFont val="Arial"/>
      </rPr>
      <t>4 x 1 = 8</t>
    </r>
    <r>
      <rPr>
        <sz val="10"/>
        <color rgb="FF000000"/>
        <rFont val="Arial"/>
      </rPr>
      <t xml:space="preserve">)  and kills the infected cell then and there
</t>
    </r>
    <r>
      <rPr>
        <i/>
        <sz val="8"/>
        <color rgb="FF0000FF"/>
        <rFont val="Arial"/>
      </rPr>
      <t>https://www.youtube.com/watch?v=oqI4skjr6lQ</t>
    </r>
  </si>
  <si>
    <t>Helper T-cells (CD4)
Cytotoxic T-cells (CD8)</t>
  </si>
  <si>
    <t>digestive</t>
  </si>
  <si>
    <t>Small Intestine Pathway</t>
  </si>
  <si>
    <r>
      <rPr>
        <b/>
        <sz val="10"/>
        <color rgb="FF000000"/>
        <rFont val="Arial"/>
      </rPr>
      <t>D</t>
    </r>
    <r>
      <rPr>
        <sz val="10"/>
        <color rgb="FF000000"/>
        <rFont val="Arial"/>
      </rPr>
      <t xml:space="preserve">ow </t>
    </r>
    <r>
      <rPr>
        <b/>
        <sz val="10"/>
        <color rgb="FF000000"/>
        <rFont val="Arial"/>
      </rPr>
      <t>J</t>
    </r>
    <r>
      <rPr>
        <sz val="10"/>
        <color rgb="FF000000"/>
        <rFont val="Arial"/>
      </rPr>
      <t xml:space="preserve">ones </t>
    </r>
    <r>
      <rPr>
        <b/>
        <sz val="10"/>
        <color rgb="FF000000"/>
        <rFont val="Arial"/>
      </rPr>
      <t>I</t>
    </r>
    <r>
      <rPr>
        <sz val="10"/>
        <color rgb="FF000000"/>
        <rFont val="Arial"/>
      </rPr>
      <t>ndex (</t>
    </r>
    <r>
      <rPr>
        <b/>
        <sz val="10"/>
        <color rgb="FF000000"/>
        <rFont val="Arial"/>
      </rPr>
      <t>DJI</t>
    </r>
    <r>
      <rPr>
        <sz val="10"/>
        <color rgb="FF000000"/>
        <rFont val="Arial"/>
      </rPr>
      <t>)</t>
    </r>
  </si>
  <si>
    <r>
      <rPr>
        <b/>
        <sz val="10"/>
        <rFont val="Arial"/>
      </rPr>
      <t>D</t>
    </r>
    <r>
      <rPr>
        <sz val="10"/>
        <color rgb="FF000000"/>
        <rFont val="Arial"/>
      </rPr>
      <t xml:space="preserve">uodenum --&gt; </t>
    </r>
    <r>
      <rPr>
        <b/>
        <sz val="10"/>
        <rFont val="Arial"/>
      </rPr>
      <t>J</t>
    </r>
    <r>
      <rPr>
        <sz val="10"/>
        <color rgb="FF000000"/>
        <rFont val="Arial"/>
      </rPr>
      <t xml:space="preserve">ejunum --&gt; </t>
    </r>
    <r>
      <rPr>
        <b/>
        <sz val="10"/>
        <rFont val="Arial"/>
      </rPr>
      <t>I</t>
    </r>
    <r>
      <rPr>
        <sz val="10"/>
        <color rgb="FF000000"/>
        <rFont val="Arial"/>
      </rPr>
      <t>leum</t>
    </r>
  </si>
  <si>
    <t>Fat-Soluble Vitamins</t>
  </si>
  <si>
    <t>"ADEK"</t>
  </si>
  <si>
    <t>Vitamins A, D, E, and K are the 4 fat-soluble vitamins.
These vitamins will be absorbed into the lympatic system instead of the circulatory system.</t>
  </si>
  <si>
    <t>excretory</t>
  </si>
  <si>
    <t>Waste products in Urine</t>
  </si>
  <si>
    <r>
      <rPr>
        <i/>
        <sz val="10"/>
        <color rgb="FF000000"/>
        <rFont val="Arial"/>
      </rPr>
      <t xml:space="preserve">Dump the </t>
    </r>
    <r>
      <rPr>
        <b/>
        <sz val="10"/>
        <color rgb="FF000000"/>
        <rFont val="Arial"/>
      </rPr>
      <t>HUNK</t>
    </r>
  </si>
  <si>
    <r>
      <t xml:space="preserve">The major waste products in the kidneys to be excreted in the urine:
</t>
    </r>
    <r>
      <rPr>
        <b/>
        <sz val="10"/>
        <rFont val="Arial"/>
      </rPr>
      <t>H</t>
    </r>
    <r>
      <rPr>
        <sz val="10"/>
        <color rgb="FF000000"/>
        <rFont val="Arial"/>
      </rPr>
      <t xml:space="preserve">+
</t>
    </r>
    <r>
      <rPr>
        <b/>
        <sz val="10"/>
        <rFont val="Arial"/>
      </rPr>
      <t>U</t>
    </r>
    <r>
      <rPr>
        <sz val="10"/>
        <color rgb="FF000000"/>
        <rFont val="Arial"/>
      </rPr>
      <t xml:space="preserve">rea
</t>
    </r>
    <r>
      <rPr>
        <b/>
        <sz val="10"/>
        <rFont val="Arial"/>
      </rPr>
      <t>N</t>
    </r>
    <r>
      <rPr>
        <sz val="10"/>
        <color rgb="FF000000"/>
        <rFont val="Arial"/>
      </rPr>
      <t>H</t>
    </r>
    <r>
      <rPr>
        <sz val="6"/>
        <rFont val="Arial"/>
      </rPr>
      <t>3</t>
    </r>
    <r>
      <rPr>
        <sz val="10"/>
        <color rgb="FF000000"/>
        <rFont val="Arial"/>
      </rPr>
      <t xml:space="preserve">
</t>
    </r>
    <r>
      <rPr>
        <b/>
        <sz val="10"/>
        <rFont val="Arial"/>
      </rPr>
      <t>K</t>
    </r>
    <r>
      <rPr>
        <sz val="10"/>
        <color rgb="FF000000"/>
        <rFont val="Arial"/>
      </rPr>
      <t xml:space="preserve">+
</t>
    </r>
  </si>
  <si>
    <t>nephron</t>
  </si>
  <si>
    <t>integumentary</t>
  </si>
  <si>
    <t>Layers of the Epidermis</t>
  </si>
  <si>
    <r>
      <rPr>
        <b/>
        <sz val="10"/>
        <color rgb="FF000000"/>
        <rFont val="Arial"/>
      </rPr>
      <t>C</t>
    </r>
    <r>
      <rPr>
        <sz val="10"/>
        <color rgb="FF000000"/>
        <rFont val="Arial"/>
      </rPr>
      <t xml:space="preserve">ome, </t>
    </r>
    <r>
      <rPr>
        <b/>
        <sz val="10"/>
        <color rgb="FF000000"/>
        <rFont val="Arial"/>
      </rPr>
      <t>L</t>
    </r>
    <r>
      <rPr>
        <sz val="10"/>
        <color rgb="FF000000"/>
        <rFont val="Arial"/>
      </rPr>
      <t xml:space="preserve">et's </t>
    </r>
    <r>
      <rPr>
        <b/>
        <sz val="10"/>
        <color rgb="FF000000"/>
        <rFont val="Arial"/>
      </rPr>
      <t>G</t>
    </r>
    <r>
      <rPr>
        <sz val="10"/>
        <color rgb="FF000000"/>
        <rFont val="Arial"/>
      </rPr>
      <t xml:space="preserve">et </t>
    </r>
    <r>
      <rPr>
        <b/>
        <sz val="10"/>
        <color rgb="FF000000"/>
        <rFont val="Arial"/>
      </rPr>
      <t>S</t>
    </r>
    <r>
      <rPr>
        <sz val="10"/>
        <color rgb="FF000000"/>
        <rFont val="Arial"/>
      </rPr>
      <t xml:space="preserve">un </t>
    </r>
    <r>
      <rPr>
        <b/>
        <sz val="10"/>
        <color rgb="FF000000"/>
        <rFont val="Arial"/>
      </rPr>
      <t>B</t>
    </r>
    <r>
      <rPr>
        <sz val="10"/>
        <color rgb="FF000000"/>
        <rFont val="Arial"/>
      </rPr>
      <t>urned</t>
    </r>
  </si>
  <si>
    <r>
      <rPr>
        <i/>
        <sz val="10"/>
        <rFont val="Arial"/>
      </rPr>
      <t xml:space="preserve">(from superficial to deep):
</t>
    </r>
    <r>
      <rPr>
        <sz val="10"/>
        <color rgb="FF000000"/>
        <rFont val="Arial"/>
      </rPr>
      <t xml:space="preserve">
Stratum </t>
    </r>
    <r>
      <rPr>
        <b/>
        <sz val="10"/>
        <rFont val="Arial"/>
      </rPr>
      <t>C</t>
    </r>
    <r>
      <rPr>
        <sz val="10"/>
        <color rgb="FF000000"/>
        <rFont val="Arial"/>
      </rPr>
      <t xml:space="preserve">orneum
Stratum </t>
    </r>
    <r>
      <rPr>
        <b/>
        <sz val="10"/>
        <rFont val="Arial"/>
      </rPr>
      <t>L</t>
    </r>
    <r>
      <rPr>
        <sz val="10"/>
        <color rgb="FF000000"/>
        <rFont val="Arial"/>
      </rPr>
      <t xml:space="preserve">ucidum
Stratum </t>
    </r>
    <r>
      <rPr>
        <b/>
        <sz val="10"/>
        <rFont val="Arial"/>
      </rPr>
      <t>G</t>
    </r>
    <r>
      <rPr>
        <sz val="10"/>
        <color rgb="FF000000"/>
        <rFont val="Arial"/>
      </rPr>
      <t xml:space="preserve">ranulosum
Stratum </t>
    </r>
    <r>
      <rPr>
        <b/>
        <sz val="10"/>
        <rFont val="Arial"/>
      </rPr>
      <t>S</t>
    </r>
    <r>
      <rPr>
        <sz val="10"/>
        <color rgb="FF000000"/>
        <rFont val="Arial"/>
      </rPr>
      <t xml:space="preserve">pinosum
Stratum </t>
    </r>
    <r>
      <rPr>
        <b/>
        <sz val="10"/>
        <rFont val="Arial"/>
      </rPr>
      <t>B</t>
    </r>
    <r>
      <rPr>
        <sz val="10"/>
        <color rgb="FF000000"/>
        <rFont val="Arial"/>
      </rPr>
      <t xml:space="preserve">asale
</t>
    </r>
  </si>
  <si>
    <t>muscular</t>
  </si>
  <si>
    <t>Sarcomere parts</t>
  </si>
  <si>
    <r>
      <rPr>
        <b/>
        <sz val="10"/>
        <color rgb="FF000000"/>
        <rFont val="Arial"/>
      </rPr>
      <t xml:space="preserve">Z </t>
    </r>
    <r>
      <rPr>
        <sz val="10"/>
        <color rgb="FF000000"/>
        <rFont val="Arial"/>
      </rPr>
      <t xml:space="preserve">is at the end of the alphabet
</t>
    </r>
    <r>
      <rPr>
        <b/>
        <sz val="10"/>
        <color rgb="FF000000"/>
        <rFont val="Arial"/>
      </rPr>
      <t xml:space="preserve">M </t>
    </r>
    <r>
      <rPr>
        <sz val="10"/>
        <color rgb="FF000000"/>
        <rFont val="Arial"/>
      </rPr>
      <t xml:space="preserve">= "middle"
</t>
    </r>
    <r>
      <rPr>
        <b/>
        <sz val="10"/>
        <color rgb="FF000000"/>
        <rFont val="Arial"/>
      </rPr>
      <t xml:space="preserve">I </t>
    </r>
    <r>
      <rPr>
        <sz val="10"/>
        <color rgb="FF000000"/>
        <rFont val="Arial"/>
      </rPr>
      <t xml:space="preserve">is a thin letter
</t>
    </r>
    <r>
      <rPr>
        <b/>
        <sz val="10"/>
        <color rgb="FF000000"/>
        <rFont val="Arial"/>
      </rPr>
      <t xml:space="preserve">H </t>
    </r>
    <r>
      <rPr>
        <sz val="10"/>
        <color rgb="FF000000"/>
        <rFont val="Arial"/>
      </rPr>
      <t xml:space="preserve">is a thick letter
</t>
    </r>
    <r>
      <rPr>
        <b/>
        <sz val="10"/>
        <color rgb="FF000000"/>
        <rFont val="Arial"/>
      </rPr>
      <t>A</t>
    </r>
    <r>
      <rPr>
        <sz val="10"/>
        <color rgb="FF000000"/>
        <rFont val="Arial"/>
      </rPr>
      <t xml:space="preserve"> = "all"</t>
    </r>
  </si>
  <si>
    <t xml:space="preserve">
•  the Z-lines are found at both ends of a sarcomere
•  the M-line is the middle of the myosin filaments (and sarcomere)
•  the I-band consists of thin filaments only;  light also has the letter i
•  the H-zone consists of thick filaments only
•  the A-band consists of all of the thick filament, whether or not it is overlapping with the thin filament; dArk also has the letter A
</t>
  </si>
  <si>
    <t>skeletal</t>
  </si>
  <si>
    <t>Bone</t>
  </si>
  <si>
    <r>
      <rPr>
        <sz val="10"/>
        <color rgb="FF000000"/>
        <rFont val="Arial"/>
      </rPr>
      <t>Osteo</t>
    </r>
    <r>
      <rPr>
        <b/>
        <sz val="10"/>
        <color rgb="FF000000"/>
        <rFont val="Arial"/>
      </rPr>
      <t>B</t>
    </r>
    <r>
      <rPr>
        <sz val="10"/>
        <color rgb="FF000000"/>
        <rFont val="Arial"/>
      </rPr>
      <t xml:space="preserve">lasts </t>
    </r>
    <r>
      <rPr>
        <b/>
        <sz val="10"/>
        <color rgb="FF000000"/>
        <rFont val="Arial"/>
      </rPr>
      <t>B</t>
    </r>
    <r>
      <rPr>
        <sz val="10"/>
        <color rgb="FF000000"/>
        <rFont val="Arial"/>
      </rPr>
      <t>uild bone
Osteo</t>
    </r>
    <r>
      <rPr>
        <b/>
        <sz val="10"/>
        <color rgb="FF000000"/>
        <rFont val="Arial"/>
      </rPr>
      <t>C</t>
    </r>
    <r>
      <rPr>
        <sz val="10"/>
        <color rgb="FF000000"/>
        <rFont val="Arial"/>
      </rPr>
      <t xml:space="preserve">lasts </t>
    </r>
    <r>
      <rPr>
        <b/>
        <sz val="10"/>
        <color rgb="FF000000"/>
        <rFont val="Arial"/>
      </rPr>
      <t>C</t>
    </r>
    <r>
      <rPr>
        <sz val="10"/>
        <color rgb="FF000000"/>
        <rFont val="Arial"/>
      </rPr>
      <t>leave bone</t>
    </r>
  </si>
  <si>
    <t xml:space="preserve">Osteoblast cells are responsible for building bones using high calcium concentration in the blood to deposit onto bones, stimulated by calcitonin. Osteoclasts promote resorbtion of calcium from bones into the blood stream, stimulated by Vitamin D and Parathyroid Hormone. Vitamin D is also activated by Parathyroid Hormone. </t>
  </si>
  <si>
    <t>Carpal (wrist) bones</t>
  </si>
  <si>
    <r>
      <rPr>
        <b/>
        <sz val="10"/>
        <color rgb="FF000000"/>
        <rFont val="Arial"/>
      </rPr>
      <t>S</t>
    </r>
    <r>
      <rPr>
        <sz val="10"/>
        <color rgb="FF000000"/>
        <rFont val="Arial"/>
      </rPr>
      <t xml:space="preserve">o </t>
    </r>
    <r>
      <rPr>
        <b/>
        <sz val="10"/>
        <color rgb="FF000000"/>
        <rFont val="Arial"/>
      </rPr>
      <t>L</t>
    </r>
    <r>
      <rPr>
        <sz val="10"/>
        <color rgb="FF000000"/>
        <rFont val="Arial"/>
      </rPr>
      <t xml:space="preserve">ong </t>
    </r>
    <r>
      <rPr>
        <b/>
        <sz val="10"/>
        <color rgb="FF000000"/>
        <rFont val="Arial"/>
      </rPr>
      <t>T</t>
    </r>
    <r>
      <rPr>
        <sz val="10"/>
        <color rgb="FF000000"/>
        <rFont val="Arial"/>
      </rPr>
      <t xml:space="preserve">o </t>
    </r>
    <r>
      <rPr>
        <b/>
        <sz val="10"/>
        <color rgb="FF000000"/>
        <rFont val="Arial"/>
      </rPr>
      <t>P</t>
    </r>
    <r>
      <rPr>
        <sz val="10"/>
        <color rgb="FF000000"/>
        <rFont val="Arial"/>
      </rPr>
      <t xml:space="preserve">inky, </t>
    </r>
    <r>
      <rPr>
        <b/>
        <sz val="10"/>
        <color rgb="FF000000"/>
        <rFont val="Arial"/>
      </rPr>
      <t>H</t>
    </r>
    <r>
      <rPr>
        <sz val="10"/>
        <color rgb="FF000000"/>
        <rFont val="Arial"/>
      </rPr>
      <t xml:space="preserve">ere </t>
    </r>
    <r>
      <rPr>
        <b/>
        <sz val="10"/>
        <color rgb="FF000000"/>
        <rFont val="Arial"/>
      </rPr>
      <t>C</t>
    </r>
    <r>
      <rPr>
        <sz val="10"/>
        <color rgb="FF000000"/>
        <rFont val="Arial"/>
      </rPr>
      <t xml:space="preserve">omes </t>
    </r>
    <r>
      <rPr>
        <b/>
        <sz val="10"/>
        <color rgb="FF000000"/>
        <rFont val="Arial"/>
      </rPr>
      <t>T</t>
    </r>
    <r>
      <rPr>
        <sz val="10"/>
        <color rgb="FF000000"/>
        <rFont val="Arial"/>
      </rPr>
      <t xml:space="preserve">he </t>
    </r>
    <r>
      <rPr>
        <b/>
        <sz val="10"/>
        <color rgb="FF000000"/>
        <rFont val="Arial"/>
      </rPr>
      <t>T</t>
    </r>
    <r>
      <rPr>
        <sz val="10"/>
        <color rgb="FF000000"/>
        <rFont val="Arial"/>
      </rPr>
      <t>humb</t>
    </r>
  </si>
  <si>
    <r>
      <rPr>
        <b/>
        <sz val="10"/>
        <rFont val="Arial"/>
      </rPr>
      <t>S</t>
    </r>
    <r>
      <rPr>
        <sz val="10"/>
        <color rgb="FF000000"/>
        <rFont val="Arial"/>
      </rPr>
      <t xml:space="preserve">caphoid, </t>
    </r>
    <r>
      <rPr>
        <b/>
        <sz val="10"/>
        <rFont val="Arial"/>
      </rPr>
      <t>L</t>
    </r>
    <r>
      <rPr>
        <sz val="10"/>
        <color rgb="FF000000"/>
        <rFont val="Arial"/>
      </rPr>
      <t xml:space="preserve">unate, </t>
    </r>
    <r>
      <rPr>
        <b/>
        <sz val="10"/>
        <rFont val="Arial"/>
      </rPr>
      <t>T</t>
    </r>
    <r>
      <rPr>
        <sz val="10"/>
        <color rgb="FF000000"/>
        <rFont val="Arial"/>
      </rPr>
      <t xml:space="preserve">riquetrium, </t>
    </r>
    <r>
      <rPr>
        <b/>
        <sz val="10"/>
        <rFont val="Arial"/>
      </rPr>
      <t>P</t>
    </r>
    <r>
      <rPr>
        <sz val="10"/>
        <color rgb="FF000000"/>
        <rFont val="Arial"/>
      </rPr>
      <t xml:space="preserve">isiform
</t>
    </r>
    <r>
      <rPr>
        <b/>
        <sz val="10"/>
        <rFont val="Arial"/>
      </rPr>
      <t>H</t>
    </r>
    <r>
      <rPr>
        <sz val="10"/>
        <color rgb="FF000000"/>
        <rFont val="Arial"/>
      </rPr>
      <t xml:space="preserve">amate, </t>
    </r>
    <r>
      <rPr>
        <b/>
        <sz val="10"/>
        <rFont val="Arial"/>
      </rPr>
      <t>C</t>
    </r>
    <r>
      <rPr>
        <sz val="10"/>
        <color rgb="FF000000"/>
        <rFont val="Arial"/>
      </rPr>
      <t xml:space="preserve">apitate, </t>
    </r>
    <r>
      <rPr>
        <b/>
        <sz val="10"/>
        <rFont val="Arial"/>
      </rPr>
      <t>T</t>
    </r>
    <r>
      <rPr>
        <sz val="10"/>
        <color rgb="FF000000"/>
        <rFont val="Arial"/>
      </rPr>
      <t xml:space="preserve">rapezium, </t>
    </r>
    <r>
      <rPr>
        <b/>
        <sz val="10"/>
        <rFont val="Arial"/>
      </rPr>
      <t>T</t>
    </r>
    <r>
      <rPr>
        <sz val="10"/>
        <color rgb="FF000000"/>
        <rFont val="Arial"/>
      </rPr>
      <t>rapezoid</t>
    </r>
  </si>
  <si>
    <t>waves</t>
  </si>
  <si>
    <r>
      <t xml:space="preserve">waves of </t>
    </r>
    <r>
      <rPr>
        <i/>
        <sz val="10"/>
        <rFont val="Arial"/>
      </rPr>
      <t>increasing</t>
    </r>
    <r>
      <rPr>
        <sz val="10"/>
        <color rgb="FF000000"/>
        <rFont val="Arial"/>
      </rPr>
      <t xml:space="preserve"> frequency (and thus energy)</t>
    </r>
  </si>
  <si>
    <r>
      <rPr>
        <sz val="10"/>
        <color rgb="FF000000"/>
        <rFont val="Arial"/>
      </rPr>
      <t>"</t>
    </r>
    <r>
      <rPr>
        <b/>
        <sz val="10"/>
        <color rgb="FF000000"/>
        <rFont val="Arial"/>
      </rPr>
      <t>R</t>
    </r>
    <r>
      <rPr>
        <sz val="10"/>
        <color rgb="FF000000"/>
        <rFont val="Arial"/>
      </rPr>
      <t xml:space="preserve">eal </t>
    </r>
    <r>
      <rPr>
        <b/>
        <sz val="10"/>
        <color rgb="FF000000"/>
        <rFont val="Arial"/>
      </rPr>
      <t>M</t>
    </r>
    <r>
      <rPr>
        <sz val="10"/>
        <color rgb="FF000000"/>
        <rFont val="Arial"/>
      </rPr>
      <t xml:space="preserve">en </t>
    </r>
    <r>
      <rPr>
        <b/>
        <sz val="10"/>
        <color rgb="FF000000"/>
        <rFont val="Arial"/>
      </rPr>
      <t>I</t>
    </r>
    <r>
      <rPr>
        <sz val="10"/>
        <color rgb="FF000000"/>
        <rFont val="Arial"/>
      </rPr>
      <t xml:space="preserve">n </t>
    </r>
    <r>
      <rPr>
        <b/>
        <sz val="10"/>
        <color rgb="FF000000"/>
        <rFont val="Arial"/>
      </rPr>
      <t>V</t>
    </r>
    <r>
      <rPr>
        <sz val="10"/>
        <color rgb="FF000000"/>
        <rFont val="Arial"/>
      </rPr>
      <t xml:space="preserve">iolet </t>
    </r>
    <r>
      <rPr>
        <b/>
        <sz val="10"/>
        <color rgb="FF000000"/>
        <rFont val="Arial"/>
      </rPr>
      <t>U</t>
    </r>
    <r>
      <rPr>
        <sz val="10"/>
        <color rgb="FF000000"/>
        <rFont val="Arial"/>
      </rPr>
      <t>nderwear... e</t>
    </r>
    <r>
      <rPr>
        <b/>
        <sz val="10"/>
        <color rgb="FF000000"/>
        <rFont val="Arial"/>
      </rPr>
      <t>X</t>
    </r>
    <r>
      <rPr>
        <sz val="10"/>
        <color rgb="FF000000"/>
        <rFont val="Arial"/>
      </rPr>
      <t xml:space="preserve">tremely </t>
    </r>
    <r>
      <rPr>
        <b/>
        <sz val="10"/>
        <color rgb="FF000000"/>
        <rFont val="Arial"/>
      </rPr>
      <t>G</t>
    </r>
    <r>
      <rPr>
        <sz val="10"/>
        <color rgb="FF000000"/>
        <rFont val="Arial"/>
      </rPr>
      <t>orgeous"</t>
    </r>
  </si>
  <si>
    <r>
      <rPr>
        <b/>
        <sz val="10"/>
        <rFont val="Arial"/>
      </rPr>
      <t>R</t>
    </r>
    <r>
      <rPr>
        <sz val="10"/>
        <color rgb="FF000000"/>
        <rFont val="Arial"/>
      </rPr>
      <t xml:space="preserve">adiowaves  –&gt;  </t>
    </r>
    <r>
      <rPr>
        <b/>
        <sz val="10"/>
        <rFont val="Arial"/>
      </rPr>
      <t>M</t>
    </r>
    <r>
      <rPr>
        <sz val="10"/>
        <color rgb="FF000000"/>
        <rFont val="Arial"/>
      </rPr>
      <t xml:space="preserve">icrowaves  –&gt;  </t>
    </r>
    <r>
      <rPr>
        <b/>
        <sz val="10"/>
        <rFont val="Arial"/>
      </rPr>
      <t>I</t>
    </r>
    <r>
      <rPr>
        <sz val="10"/>
        <color rgb="FF000000"/>
        <rFont val="Arial"/>
      </rPr>
      <t xml:space="preserve">nfrared  –&gt;  </t>
    </r>
    <r>
      <rPr>
        <b/>
        <sz val="10"/>
        <rFont val="Arial"/>
      </rPr>
      <t>V</t>
    </r>
    <r>
      <rPr>
        <sz val="10"/>
        <color rgb="FF000000"/>
        <rFont val="Arial"/>
      </rPr>
      <t xml:space="preserve">isible light  –&gt;  </t>
    </r>
    <r>
      <rPr>
        <b/>
        <sz val="10"/>
        <rFont val="Arial"/>
      </rPr>
      <t>U</t>
    </r>
    <r>
      <rPr>
        <sz val="10"/>
        <color rgb="FF000000"/>
        <rFont val="Arial"/>
      </rPr>
      <t xml:space="preserve">V  –&gt;  </t>
    </r>
    <r>
      <rPr>
        <b/>
        <sz val="10"/>
        <rFont val="Arial"/>
      </rPr>
      <t>X</t>
    </r>
    <r>
      <rPr>
        <sz val="10"/>
        <color rgb="FF000000"/>
        <rFont val="Arial"/>
      </rPr>
      <t xml:space="preserve">-rays  –&gt;  </t>
    </r>
    <r>
      <rPr>
        <b/>
        <sz val="10"/>
        <rFont val="Arial"/>
      </rPr>
      <t>G</t>
    </r>
    <r>
      <rPr>
        <sz val="10"/>
        <color rgb="FF000000"/>
        <rFont val="Arial"/>
      </rPr>
      <t>amma-rays</t>
    </r>
  </si>
  <si>
    <t>vision</t>
  </si>
  <si>
    <t>Cones and Rods</t>
  </si>
  <si>
    <r>
      <rPr>
        <sz val="10"/>
        <color rgb="FF000000"/>
        <rFont val="Arial"/>
      </rPr>
      <t xml:space="preserve">•  </t>
    </r>
    <r>
      <rPr>
        <b/>
        <sz val="10"/>
        <color rgb="FF000000"/>
        <rFont val="Arial"/>
      </rPr>
      <t>Co</t>
    </r>
    <r>
      <rPr>
        <sz val="10"/>
        <color rgb="FF000000"/>
        <rFont val="Arial"/>
      </rPr>
      <t xml:space="preserve">nes are for </t>
    </r>
    <r>
      <rPr>
        <b/>
        <sz val="10"/>
        <color rgb="FF000000"/>
        <rFont val="Arial"/>
      </rPr>
      <t>co</t>
    </r>
    <r>
      <rPr>
        <sz val="10"/>
        <color rgb="FF000000"/>
        <rFont val="Arial"/>
      </rPr>
      <t>lor vision; The f</t>
    </r>
    <r>
      <rPr>
        <b/>
        <sz val="10"/>
        <color rgb="FF000000"/>
        <rFont val="Arial"/>
      </rPr>
      <t>o</t>
    </r>
    <r>
      <rPr>
        <sz val="10"/>
        <color rgb="FF000000"/>
        <rFont val="Arial"/>
      </rPr>
      <t xml:space="preserve">vea </t>
    </r>
    <r>
      <rPr>
        <b/>
        <sz val="10"/>
        <color rgb="FF000000"/>
        <rFont val="Arial"/>
      </rPr>
      <t>co</t>
    </r>
    <r>
      <rPr>
        <sz val="10"/>
        <color rgb="FF000000"/>
        <rFont val="Arial"/>
      </rPr>
      <t xml:space="preserve">ntains only </t>
    </r>
    <r>
      <rPr>
        <b/>
        <sz val="10"/>
        <color rgb="FF000000"/>
        <rFont val="Arial"/>
      </rPr>
      <t>co</t>
    </r>
    <r>
      <rPr>
        <sz val="10"/>
        <color rgb="FF000000"/>
        <rFont val="Arial"/>
      </rPr>
      <t xml:space="preserve">nes. </t>
    </r>
    <r>
      <rPr>
        <i/>
        <sz val="10"/>
        <color rgb="FF000000"/>
        <rFont val="Arial"/>
      </rPr>
      <t>(both have the long "o" sound)</t>
    </r>
    <r>
      <rPr>
        <sz val="10"/>
        <color rgb="FF000000"/>
        <rFont val="Arial"/>
      </rPr>
      <t xml:space="preserve">
•  </t>
    </r>
    <r>
      <rPr>
        <b/>
        <sz val="10"/>
        <color rgb="FF000000"/>
        <rFont val="Arial"/>
      </rPr>
      <t>Rod</t>
    </r>
    <r>
      <rPr>
        <sz val="10"/>
        <color rgb="FF000000"/>
        <rFont val="Arial"/>
      </rPr>
      <t>s function best in "</t>
    </r>
    <r>
      <rPr>
        <b/>
        <sz val="10"/>
        <color rgb="FF000000"/>
        <rFont val="Arial"/>
      </rPr>
      <t>rod</t>
    </r>
    <r>
      <rPr>
        <sz val="10"/>
        <color rgb="FF000000"/>
        <rFont val="Arial"/>
      </rPr>
      <t xml:space="preserve">uced" lighting. </t>
    </r>
    <r>
      <rPr>
        <b/>
        <sz val="10"/>
        <color rgb="FF000000"/>
        <rFont val="Arial"/>
      </rPr>
      <t>R</t>
    </r>
    <r>
      <rPr>
        <sz val="10"/>
        <color rgb="FF000000"/>
        <rFont val="Arial"/>
      </rPr>
      <t>ods are found more on the pe</t>
    </r>
    <r>
      <rPr>
        <b/>
        <sz val="10"/>
        <color rgb="FF000000"/>
        <rFont val="Arial"/>
      </rPr>
      <t>R</t>
    </r>
    <r>
      <rPr>
        <sz val="10"/>
        <color rgb="FF000000"/>
        <rFont val="Arial"/>
      </rPr>
      <t>iphery.</t>
    </r>
  </si>
  <si>
    <r>
      <rPr>
        <b/>
        <sz val="10"/>
        <rFont val="Arial"/>
      </rPr>
      <t>Cones</t>
    </r>
    <r>
      <rPr>
        <sz val="10"/>
        <color rgb="FF000000"/>
        <rFont val="Arial"/>
      </rPr>
      <t xml:space="preserve"> are used for color vision and to sense fine details; they are most effective in bright light. However in reduced illumination, </t>
    </r>
    <r>
      <rPr>
        <b/>
        <sz val="10"/>
        <rFont val="Arial"/>
      </rPr>
      <t>rods</t>
    </r>
    <r>
      <rPr>
        <sz val="10"/>
        <color rgb="FF000000"/>
        <rFont val="Arial"/>
      </rPr>
      <t xml:space="preserve"> are more functional and only allow sensation of light and dark because they all contain a single pigment called </t>
    </r>
    <r>
      <rPr>
        <i/>
        <sz val="10"/>
        <rFont val="Arial"/>
      </rPr>
      <t>rhodopsin</t>
    </r>
    <r>
      <rPr>
        <sz val="10"/>
        <color rgb="FF000000"/>
        <rFont val="Arial"/>
      </rPr>
      <t xml:space="preserve">. Rods have low sensitivity to details and are not involved in color vision, but permit "night" vision. The </t>
    </r>
    <r>
      <rPr>
        <b/>
        <sz val="10"/>
        <rFont val="Arial"/>
      </rPr>
      <t>fovea</t>
    </r>
    <r>
      <rPr>
        <sz val="10"/>
        <color rgb="FF000000"/>
        <rFont val="Arial"/>
      </rPr>
      <t xml:space="preserve"> is the part of the retina that contains a high density of cones for daytime vision, whereas the </t>
    </r>
    <r>
      <rPr>
        <b/>
        <sz val="10"/>
        <rFont val="Arial"/>
      </rPr>
      <t>periphery of the retina</t>
    </r>
    <r>
      <rPr>
        <sz val="10"/>
        <color rgb="FF000000"/>
        <rFont val="Arial"/>
      </rPr>
      <t xml:space="preserve"> contains a high density of rods which are more photosenstitive and can detect dim light.</t>
    </r>
  </si>
  <si>
    <t>sensation</t>
  </si>
  <si>
    <t>Vision and Sound</t>
  </si>
  <si>
    <r>
      <rPr>
        <sz val="10"/>
        <color rgb="FF000000"/>
        <rFont val="Arial"/>
      </rPr>
      <t xml:space="preserve">•  </t>
    </r>
    <r>
      <rPr>
        <b/>
        <sz val="10"/>
        <color rgb="FF000000"/>
        <rFont val="Arial"/>
      </rPr>
      <t>L</t>
    </r>
    <r>
      <rPr>
        <sz val="10"/>
        <color rgb="FF000000"/>
        <rFont val="Arial"/>
      </rPr>
      <t>ateral geniculate nucleus (</t>
    </r>
    <r>
      <rPr>
        <b/>
        <sz val="10"/>
        <color rgb="FF000000"/>
        <rFont val="Arial"/>
      </rPr>
      <t>L</t>
    </r>
    <r>
      <rPr>
        <sz val="10"/>
        <color rgb="FF000000"/>
        <rFont val="Arial"/>
      </rPr>
      <t xml:space="preserve">GN) is for </t>
    </r>
    <r>
      <rPr>
        <b/>
        <sz val="10"/>
        <color rgb="FF000000"/>
        <rFont val="Arial"/>
      </rPr>
      <t>L</t>
    </r>
    <r>
      <rPr>
        <sz val="10"/>
        <color rgb="FF000000"/>
        <rFont val="Arial"/>
      </rPr>
      <t xml:space="preserve">ight;
• </t>
    </r>
    <r>
      <rPr>
        <b/>
        <sz val="10"/>
        <color rgb="FF000000"/>
        <rFont val="Arial"/>
      </rPr>
      <t xml:space="preserve"> M</t>
    </r>
    <r>
      <rPr>
        <sz val="10"/>
        <color rgb="FF000000"/>
        <rFont val="Arial"/>
      </rPr>
      <t>edial geniculate nucleus (</t>
    </r>
    <r>
      <rPr>
        <b/>
        <sz val="10"/>
        <color rgb="FF000000"/>
        <rFont val="Arial"/>
      </rPr>
      <t>M</t>
    </r>
    <r>
      <rPr>
        <sz val="10"/>
        <color rgb="FF000000"/>
        <rFont val="Arial"/>
      </rPr>
      <t xml:space="preserve">GN) is for </t>
    </r>
    <r>
      <rPr>
        <b/>
        <sz val="10"/>
        <color rgb="FF000000"/>
        <rFont val="Arial"/>
      </rPr>
      <t>M</t>
    </r>
    <r>
      <rPr>
        <sz val="10"/>
        <color rgb="FF000000"/>
        <rFont val="Arial"/>
      </rPr>
      <t>usic.</t>
    </r>
  </si>
  <si>
    <r>
      <t xml:space="preserve">The </t>
    </r>
    <r>
      <rPr>
        <b/>
        <sz val="10"/>
        <rFont val="Arial"/>
      </rPr>
      <t xml:space="preserve">Lateral geniculate nucleus </t>
    </r>
    <r>
      <rPr>
        <sz val="10"/>
        <color rgb="FF000000"/>
        <rFont val="Arial"/>
      </rPr>
      <t xml:space="preserve">conveys info from the visual cortex. The </t>
    </r>
    <r>
      <rPr>
        <b/>
        <sz val="10"/>
        <rFont val="Arial"/>
      </rPr>
      <t xml:space="preserve">Medial geniculate nucleus </t>
    </r>
    <r>
      <rPr>
        <sz val="10"/>
        <color rgb="FF000000"/>
        <rFont val="Arial"/>
      </rPr>
      <t>conveys info from the auditory cortex.</t>
    </r>
  </si>
  <si>
    <t>genetics</t>
  </si>
  <si>
    <t>Patterns of Inheritance</t>
  </si>
  <si>
    <r>
      <rPr>
        <i/>
        <sz val="10"/>
        <color rgb="FF000000"/>
        <rFont val="Arial"/>
      </rPr>
      <t>"</t>
    </r>
    <r>
      <rPr>
        <b/>
        <i/>
        <sz val="10"/>
        <color rgb="FF000000"/>
        <rFont val="Arial"/>
      </rPr>
      <t>X</t>
    </r>
    <r>
      <rPr>
        <sz val="10"/>
        <color rgb="FF000000"/>
        <rFont val="Arial"/>
      </rPr>
      <t>-linked is se</t>
    </r>
    <r>
      <rPr>
        <b/>
        <sz val="10"/>
        <color rgb="FF000000"/>
        <rFont val="Arial"/>
      </rPr>
      <t>x</t>
    </r>
    <r>
      <rPr>
        <sz val="10"/>
        <color rgb="FF000000"/>
        <rFont val="Arial"/>
      </rPr>
      <t xml:space="preserve"> linked"</t>
    </r>
  </si>
  <si>
    <t>X-linked traits have no male-to-male transmission, and more males are affected.</t>
  </si>
  <si>
    <t>•  color blindness
•  hemophilia A
•  male-pattern baldness</t>
  </si>
  <si>
    <t>DNA nitrogenous bases</t>
  </si>
  <si>
    <r>
      <rPr>
        <b/>
        <sz val="10"/>
        <color rgb="FF000000"/>
        <rFont val="Arial"/>
      </rPr>
      <t xml:space="preserve">CUT </t>
    </r>
    <r>
      <rPr>
        <sz val="10"/>
        <color rgb="FF000000"/>
        <rFont val="Arial"/>
      </rPr>
      <t xml:space="preserve">the </t>
    </r>
    <r>
      <rPr>
        <b/>
        <sz val="10"/>
        <color rgb="FF000000"/>
        <rFont val="Arial"/>
      </rPr>
      <t>Py</t>
    </r>
    <r>
      <rPr>
        <sz val="10"/>
        <color rgb="FF000000"/>
        <rFont val="Arial"/>
      </rPr>
      <t>e</t>
    </r>
  </si>
  <si>
    <r>
      <rPr>
        <b/>
        <sz val="10"/>
        <rFont val="Arial"/>
      </rPr>
      <t>C</t>
    </r>
    <r>
      <rPr>
        <sz val="10"/>
        <color rgb="FF000000"/>
        <rFont val="Arial"/>
      </rPr>
      <t xml:space="preserve">, </t>
    </r>
    <r>
      <rPr>
        <b/>
        <sz val="10"/>
        <rFont val="Arial"/>
      </rPr>
      <t>U</t>
    </r>
    <r>
      <rPr>
        <sz val="10"/>
        <color rgb="FF000000"/>
        <rFont val="Arial"/>
      </rPr>
      <t xml:space="preserve">, and </t>
    </r>
    <r>
      <rPr>
        <b/>
        <sz val="10"/>
        <rFont val="Arial"/>
      </rPr>
      <t>T</t>
    </r>
    <r>
      <rPr>
        <sz val="10"/>
        <color rgb="FF000000"/>
        <rFont val="Arial"/>
      </rPr>
      <t xml:space="preserve"> are </t>
    </r>
    <r>
      <rPr>
        <b/>
        <sz val="10"/>
        <rFont val="Arial"/>
      </rPr>
      <t>Py</t>
    </r>
    <r>
      <rPr>
        <sz val="10"/>
        <color rgb="FF000000"/>
        <rFont val="Arial"/>
      </rPr>
      <t xml:space="preserve">rimidines.
- Note that a pie only has </t>
    </r>
    <r>
      <rPr>
        <i/>
        <sz val="10"/>
        <rFont val="Arial"/>
      </rPr>
      <t>ONE</t>
    </r>
    <r>
      <rPr>
        <sz val="10"/>
        <color rgb="FF000000"/>
        <rFont val="Arial"/>
      </rPr>
      <t xml:space="preserve"> ring of crust, and likewise </t>
    </r>
    <r>
      <rPr>
        <b/>
        <sz val="10"/>
        <rFont val="Arial"/>
      </rPr>
      <t>py</t>
    </r>
    <r>
      <rPr>
        <sz val="10"/>
        <color rgb="FF000000"/>
        <rFont val="Arial"/>
      </rPr>
      <t xml:space="preserve">rimidines have only </t>
    </r>
    <r>
      <rPr>
        <i/>
        <sz val="10"/>
        <rFont val="Arial"/>
      </rPr>
      <t>one</t>
    </r>
    <r>
      <rPr>
        <sz val="10"/>
        <color rgb="FF000000"/>
        <rFont val="Arial"/>
      </rPr>
      <t xml:space="preserve"> ring in their structure</t>
    </r>
  </si>
  <si>
    <r>
      <rPr>
        <b/>
        <sz val="10"/>
        <color rgb="FF000000"/>
        <rFont val="Arial"/>
      </rPr>
      <t>PUR</t>
    </r>
    <r>
      <rPr>
        <sz val="10"/>
        <color rgb="FF000000"/>
        <rFont val="Arial"/>
      </rPr>
      <t>e</t>
    </r>
    <r>
      <rPr>
        <b/>
        <sz val="10"/>
        <color rgb="FF000000"/>
        <rFont val="Arial"/>
      </rPr>
      <t xml:space="preserve"> A</t>
    </r>
    <r>
      <rPr>
        <sz val="10"/>
        <color rgb="FF000000"/>
        <rFont val="Arial"/>
      </rPr>
      <t xml:space="preserve">s </t>
    </r>
    <r>
      <rPr>
        <b/>
        <sz val="10"/>
        <color rgb="FF000000"/>
        <rFont val="Arial"/>
      </rPr>
      <t>G</t>
    </r>
    <r>
      <rPr>
        <sz val="10"/>
        <color rgb="FF000000"/>
        <rFont val="Arial"/>
      </rPr>
      <t>old</t>
    </r>
  </si>
  <si>
    <r>
      <rPr>
        <b/>
        <sz val="10"/>
        <rFont val="Arial"/>
      </rPr>
      <t>A</t>
    </r>
    <r>
      <rPr>
        <sz val="10"/>
        <rFont val="Arial"/>
      </rPr>
      <t xml:space="preserve"> and </t>
    </r>
    <r>
      <rPr>
        <b/>
        <sz val="10"/>
        <rFont val="Arial"/>
      </rPr>
      <t>G</t>
    </r>
    <r>
      <rPr>
        <sz val="10"/>
        <rFont val="Arial"/>
      </rPr>
      <t xml:space="preserve"> are </t>
    </r>
    <r>
      <rPr>
        <b/>
        <sz val="10"/>
        <rFont val="Arial"/>
      </rPr>
      <t>pur</t>
    </r>
    <r>
      <rPr>
        <sz val="10"/>
        <rFont val="Arial"/>
      </rPr>
      <t xml:space="preserve">ines
- Think of </t>
    </r>
    <r>
      <rPr>
        <b/>
        <sz val="10"/>
        <rFont val="Arial"/>
      </rPr>
      <t>G</t>
    </r>
    <r>
      <rPr>
        <sz val="10"/>
        <rFont val="Arial"/>
      </rPr>
      <t xml:space="preserve">old wedding rings. It takes </t>
    </r>
    <r>
      <rPr>
        <i/>
        <sz val="10"/>
        <rFont val="Arial"/>
      </rPr>
      <t>TWO</t>
    </r>
    <r>
      <rPr>
        <sz val="10"/>
        <rFont val="Arial"/>
      </rPr>
      <t xml:space="preserve"> gold rings (bride + groom) to complete a wedding, and likewise purines have </t>
    </r>
    <r>
      <rPr>
        <i/>
        <sz val="10"/>
        <rFont val="Arial"/>
      </rPr>
      <t>two</t>
    </r>
    <r>
      <rPr>
        <sz val="10"/>
        <rFont val="Arial"/>
      </rPr>
      <t xml:space="preserve"> rings in their structure</t>
    </r>
  </si>
  <si>
    <t>DNA Splicing</t>
  </si>
  <si>
    <r>
      <rPr>
        <sz val="10"/>
        <color rgb="FF000000"/>
        <rFont val="Arial"/>
      </rPr>
      <t xml:space="preserve">•  </t>
    </r>
    <r>
      <rPr>
        <b/>
        <sz val="10"/>
        <color rgb="FF000000"/>
        <rFont val="Arial"/>
      </rPr>
      <t>EX</t>
    </r>
    <r>
      <rPr>
        <sz val="10"/>
        <color rgb="FF000000"/>
        <rFont val="Arial"/>
      </rPr>
      <t xml:space="preserve">ons are </t>
    </r>
    <r>
      <rPr>
        <b/>
        <sz val="10"/>
        <color rgb="FF000000"/>
        <rFont val="Arial"/>
      </rPr>
      <t>EX</t>
    </r>
    <r>
      <rPr>
        <sz val="10"/>
        <color rgb="FF000000"/>
        <rFont val="Arial"/>
      </rPr>
      <t xml:space="preserve">pressed
•  </t>
    </r>
    <r>
      <rPr>
        <b/>
        <sz val="10"/>
        <color rgb="FF000000"/>
        <rFont val="Arial"/>
      </rPr>
      <t>IN</t>
    </r>
    <r>
      <rPr>
        <sz val="10"/>
        <color rgb="FF000000"/>
        <rFont val="Arial"/>
      </rPr>
      <t xml:space="preserve">trons go </t>
    </r>
    <r>
      <rPr>
        <b/>
        <sz val="10"/>
        <color rgb="FF000000"/>
        <rFont val="Arial"/>
      </rPr>
      <t xml:space="preserve">IN </t>
    </r>
    <r>
      <rPr>
        <sz val="10"/>
        <color rgb="FF000000"/>
        <rFont val="Arial"/>
      </rPr>
      <t>the trash</t>
    </r>
  </si>
  <si>
    <r>
      <t xml:space="preserve">•  Exons fragments of pre-mRNA are are kept and later on translated in the cytoplasm.
•  Intron fragments of pre-mRNA are spliced out and are not translated; they are kept </t>
    </r>
    <r>
      <rPr>
        <b/>
        <sz val="10"/>
        <rFont val="Arial"/>
      </rPr>
      <t>in</t>
    </r>
    <r>
      <rPr>
        <sz val="10"/>
        <color rgb="FF000000"/>
        <rFont val="Arial"/>
      </rPr>
      <t xml:space="preserve"> the nucleus.</t>
    </r>
  </si>
  <si>
    <t>DNA mutations</t>
  </si>
  <si>
    <r>
      <rPr>
        <sz val="10"/>
        <color rgb="FF000000"/>
        <rFont val="Arial"/>
      </rPr>
      <t xml:space="preserve">STOP that </t>
    </r>
    <r>
      <rPr>
        <b/>
        <sz val="10"/>
        <color rgb="FF000000"/>
        <rFont val="Arial"/>
      </rPr>
      <t>nonsense!</t>
    </r>
  </si>
  <si>
    <r>
      <t xml:space="preserve">Point mutations can sometimes cause a </t>
    </r>
    <r>
      <rPr>
        <b/>
        <sz val="10"/>
        <rFont val="Arial"/>
      </rPr>
      <t>nonsense</t>
    </r>
    <r>
      <rPr>
        <sz val="10"/>
        <color rgb="FF000000"/>
        <rFont val="Arial"/>
      </rPr>
      <t xml:space="preserve"> </t>
    </r>
    <r>
      <rPr>
        <b/>
        <sz val="10"/>
        <rFont val="Arial"/>
      </rPr>
      <t>mutation</t>
    </r>
    <r>
      <rPr>
        <sz val="10"/>
        <color rgb="FF000000"/>
        <rFont val="Arial"/>
      </rPr>
      <t xml:space="preserve">, which produces a premature </t>
    </r>
    <r>
      <rPr>
        <b/>
        <sz val="10"/>
        <rFont val="Arial"/>
      </rPr>
      <t>stop codon</t>
    </r>
    <r>
      <rPr>
        <sz val="10"/>
        <color rgb="FF000000"/>
        <rFont val="Arial"/>
      </rPr>
      <t>. These are bad because they lead to a truncated protein or truncated polypeptide chain.</t>
    </r>
  </si>
  <si>
    <t>Translation</t>
  </si>
  <si>
    <t>Start codon</t>
  </si>
  <si>
    <r>
      <rPr>
        <sz val="10"/>
        <color rgb="FF000000"/>
        <rFont val="Arial"/>
      </rPr>
      <t xml:space="preserve">the class </t>
    </r>
    <r>
      <rPr>
        <b/>
        <sz val="10"/>
        <color rgb="FF000000"/>
        <rFont val="Arial"/>
      </rPr>
      <t>MET</t>
    </r>
    <r>
      <rPr>
        <sz val="10"/>
        <color rgb="FF000000"/>
        <rFont val="Arial"/>
      </rPr>
      <t xml:space="preserve"> in </t>
    </r>
    <r>
      <rPr>
        <b/>
        <sz val="10"/>
        <color rgb="FF000000"/>
        <rFont val="Arial"/>
      </rPr>
      <t>AUG</t>
    </r>
    <r>
      <rPr>
        <sz val="10"/>
        <color rgb="FF000000"/>
        <rFont val="Arial"/>
      </rPr>
      <t>ust</t>
    </r>
  </si>
  <si>
    <r>
      <t xml:space="preserve">school starts in august and the start codon for translation is </t>
    </r>
    <r>
      <rPr>
        <b/>
        <sz val="10"/>
        <rFont val="Arial"/>
      </rPr>
      <t xml:space="preserve">AUG </t>
    </r>
    <r>
      <rPr>
        <sz val="10"/>
        <color rgb="FF000000"/>
        <rFont val="Arial"/>
      </rPr>
      <t xml:space="preserve">(which codes for </t>
    </r>
    <r>
      <rPr>
        <b/>
        <sz val="10"/>
        <rFont val="Arial"/>
      </rPr>
      <t>met</t>
    </r>
    <r>
      <rPr>
        <sz val="10"/>
        <color rgb="FF000000"/>
        <rFont val="Arial"/>
      </rPr>
      <t>hionine)</t>
    </r>
  </si>
  <si>
    <t>Stop codons</t>
  </si>
  <si>
    <r>
      <rPr>
        <u/>
        <sz val="10"/>
        <color rgb="FF000000"/>
        <rFont val="Arial"/>
      </rPr>
      <t xml:space="preserve">STOP,
</t>
    </r>
    <r>
      <rPr>
        <b/>
        <u/>
        <sz val="10"/>
        <color rgb="FF000000"/>
        <rFont val="Arial"/>
      </rPr>
      <t>U</t>
    </r>
    <r>
      <rPr>
        <u/>
        <sz val="10"/>
        <color rgb="FF000000"/>
        <rFont val="Arial"/>
      </rPr>
      <t xml:space="preserve"> </t>
    </r>
    <r>
      <rPr>
        <b/>
        <u/>
        <sz val="10"/>
        <color rgb="FF000000"/>
        <rFont val="Arial"/>
      </rPr>
      <t>A</t>
    </r>
    <r>
      <rPr>
        <u/>
        <sz val="10"/>
        <color rgb="FF000000"/>
        <rFont val="Arial"/>
      </rPr>
      <t xml:space="preserve">re </t>
    </r>
    <r>
      <rPr>
        <b/>
        <u/>
        <sz val="10"/>
        <color rgb="FF000000"/>
        <rFont val="Arial"/>
      </rPr>
      <t>A</t>
    </r>
    <r>
      <rPr>
        <u/>
        <sz val="10"/>
        <color rgb="FF000000"/>
        <rFont val="Arial"/>
      </rPr>
      <t xml:space="preserve">nnoying!
</t>
    </r>
    <r>
      <rPr>
        <b/>
        <u/>
        <sz val="10"/>
        <color rgb="FF000000"/>
        <rFont val="Arial"/>
      </rPr>
      <t>U</t>
    </r>
    <r>
      <rPr>
        <u/>
        <sz val="10"/>
        <color rgb="FF000000"/>
        <rFont val="Arial"/>
      </rPr>
      <t xml:space="preserve"> </t>
    </r>
    <r>
      <rPr>
        <b/>
        <u/>
        <sz val="10"/>
        <color rgb="FF000000"/>
        <rFont val="Arial"/>
      </rPr>
      <t>G</t>
    </r>
    <r>
      <rPr>
        <u/>
        <sz val="10"/>
        <color rgb="FF000000"/>
        <rFont val="Arial"/>
      </rPr>
      <t xml:space="preserve">o </t>
    </r>
    <r>
      <rPr>
        <b/>
        <u/>
        <sz val="10"/>
        <color rgb="FF000000"/>
        <rFont val="Arial"/>
      </rPr>
      <t>A</t>
    </r>
    <r>
      <rPr>
        <u/>
        <sz val="10"/>
        <color rgb="FF000000"/>
        <rFont val="Arial"/>
      </rPr>
      <t xml:space="preserve">way!
</t>
    </r>
    <r>
      <rPr>
        <b/>
        <u/>
        <sz val="10"/>
        <color rgb="FF000000"/>
        <rFont val="Arial"/>
      </rPr>
      <t>U</t>
    </r>
    <r>
      <rPr>
        <u/>
        <sz val="10"/>
        <color rgb="FF000000"/>
        <rFont val="Arial"/>
      </rPr>
      <t xml:space="preserve"> </t>
    </r>
    <r>
      <rPr>
        <b/>
        <u/>
        <sz val="10"/>
        <color rgb="FF000000"/>
        <rFont val="Arial"/>
      </rPr>
      <t>A</t>
    </r>
    <r>
      <rPr>
        <u/>
        <sz val="10"/>
        <color rgb="FF000000"/>
        <rFont val="Arial"/>
      </rPr>
      <t xml:space="preserve">re </t>
    </r>
    <r>
      <rPr>
        <b/>
        <u/>
        <sz val="10"/>
        <color rgb="FF000000"/>
        <rFont val="Arial"/>
      </rPr>
      <t>G</t>
    </r>
    <r>
      <rPr>
        <u/>
        <sz val="10"/>
        <color rgb="FF000000"/>
        <rFont val="Arial"/>
      </rPr>
      <t>one!</t>
    </r>
  </si>
  <si>
    <r>
      <t xml:space="preserve">The three </t>
    </r>
    <r>
      <rPr>
        <b/>
        <sz val="10"/>
        <rFont val="Arial"/>
      </rPr>
      <t>stop codons</t>
    </r>
    <r>
      <rPr>
        <sz val="10"/>
        <color rgb="FF000000"/>
        <rFont val="Arial"/>
      </rPr>
      <t xml:space="preserve"> are:
</t>
    </r>
    <r>
      <rPr>
        <b/>
        <sz val="10"/>
        <rFont val="Arial"/>
      </rPr>
      <t>•  UAA
•  UGA
•  UAG</t>
    </r>
  </si>
  <si>
    <t>Ribosome binding sites</t>
  </si>
  <si>
    <t>APE</t>
  </si>
  <si>
    <r>
      <t xml:space="preserve">the order of sites in the ribosome during translation: the A site, then the P site, then the E site.
•  "A" stands for </t>
    </r>
    <r>
      <rPr>
        <i/>
        <sz val="10"/>
        <rFont val="Arial"/>
      </rPr>
      <t>amino-acyl</t>
    </r>
    <r>
      <rPr>
        <sz val="10"/>
        <color rgb="FF000000"/>
        <rFont val="Arial"/>
      </rPr>
      <t xml:space="preserve">; it is the first site, where tRNA brings in the amino acid
•  "P" stands for </t>
    </r>
    <r>
      <rPr>
        <i/>
        <sz val="10"/>
        <rFont val="Arial"/>
      </rPr>
      <t>peptidyl</t>
    </r>
    <r>
      <rPr>
        <sz val="10"/>
        <color rgb="FF000000"/>
        <rFont val="Arial"/>
      </rPr>
      <t xml:space="preserve">; it is the second site, where the amino acids from the P and A site form a peptide bond 
•  "E" stands for </t>
    </r>
    <r>
      <rPr>
        <i/>
        <sz val="10"/>
        <rFont val="Arial"/>
      </rPr>
      <t>exit</t>
    </r>
    <r>
      <rPr>
        <sz val="10"/>
        <color rgb="FF000000"/>
        <rFont val="Arial"/>
      </rPr>
      <t>; it is the final site, where tRNA that was previously on the P site exits the ribosome.</t>
    </r>
  </si>
  <si>
    <t>prokaryotes</t>
  </si>
  <si>
    <t>Shape of bacteria</t>
  </si>
  <si>
    <r>
      <rPr>
        <b/>
        <sz val="10"/>
        <color rgb="FF000000"/>
        <rFont val="Arial"/>
      </rPr>
      <t>SPIR</t>
    </r>
    <r>
      <rPr>
        <sz val="10"/>
        <color rgb="FF000000"/>
        <rFont val="Arial"/>
      </rPr>
      <t xml:space="preserve">illi
</t>
    </r>
    <r>
      <rPr>
        <b/>
        <sz val="10"/>
        <color rgb="FF000000"/>
        <rFont val="Arial"/>
      </rPr>
      <t xml:space="preserve">COCCI </t>
    </r>
    <r>
      <rPr>
        <sz val="10"/>
        <color rgb="FF000000"/>
        <rFont val="Arial"/>
      </rPr>
      <t>(they're thicc)
Baci</t>
    </r>
    <r>
      <rPr>
        <b/>
        <sz val="10"/>
        <color rgb="FF000000"/>
        <rFont val="Arial"/>
      </rPr>
      <t>ll</t>
    </r>
    <r>
      <rPr>
        <sz val="10"/>
        <color rgb="FF000000"/>
        <rFont val="Arial"/>
      </rPr>
      <t>i</t>
    </r>
  </si>
  <si>
    <r>
      <t xml:space="preserve">•  </t>
    </r>
    <r>
      <rPr>
        <b/>
        <sz val="10"/>
        <rFont val="Arial"/>
      </rPr>
      <t>spir</t>
    </r>
    <r>
      <rPr>
        <sz val="10"/>
        <color rgb="FF000000"/>
        <rFont val="Arial"/>
      </rPr>
      <t xml:space="preserve">ili are </t>
    </r>
    <r>
      <rPr>
        <b/>
        <sz val="10"/>
        <rFont val="Arial"/>
      </rPr>
      <t>spir</t>
    </r>
    <r>
      <rPr>
        <sz val="10"/>
        <color rgb="FF000000"/>
        <rFont val="Arial"/>
      </rPr>
      <t>al-shaped bacteria
•  Cocci are spherical shaped (the letters C and O are round letters)
•  baci</t>
    </r>
    <r>
      <rPr>
        <b/>
        <sz val="10"/>
        <rFont val="Arial"/>
      </rPr>
      <t>ll</t>
    </r>
    <r>
      <rPr>
        <sz val="10"/>
        <color rgb="FF000000"/>
        <rFont val="Arial"/>
      </rPr>
      <t xml:space="preserve">i are rode shaped (the letter </t>
    </r>
    <r>
      <rPr>
        <b/>
        <sz val="10"/>
        <rFont val="Arial"/>
      </rPr>
      <t>l</t>
    </r>
    <r>
      <rPr>
        <sz val="10"/>
        <color rgb="FF000000"/>
        <rFont val="Arial"/>
      </rPr>
      <t xml:space="preserve"> looks like a rod)</t>
    </r>
  </si>
  <si>
    <t>Distinguishing between 
gram-positive vs.
gram-negative bacteria</t>
  </si>
  <si>
    <r>
      <rPr>
        <sz val="10"/>
        <color rgb="FF000000"/>
        <rFont val="Arial"/>
      </rPr>
      <t>Gram-</t>
    </r>
    <r>
      <rPr>
        <b/>
        <sz val="10"/>
        <color rgb="FF000000"/>
        <rFont val="Arial"/>
      </rPr>
      <t>NEGATIVE</t>
    </r>
    <r>
      <rPr>
        <sz val="10"/>
        <color rgb="FF000000"/>
        <rFont val="Arial"/>
      </rPr>
      <t xml:space="preserve"> :(</t>
    </r>
  </si>
  <si>
    <r>
      <t xml:space="preserve">Unlike gram-positive :) bacteria... gram-negative :( bacteria can set off an immune response </t>
    </r>
    <r>
      <rPr>
        <b/>
        <sz val="10"/>
        <rFont val="Arial"/>
      </rPr>
      <t>due to the presence of lipopolysaccharides in its peptidoglycan wall</t>
    </r>
    <r>
      <rPr>
        <sz val="10"/>
        <color rgb="FF000000"/>
        <rFont val="Arial"/>
      </rPr>
      <t>. (immune responses are NEGATIVE b/c I hate getting sick).
Gram-positive bacteria DO NOT have lipopolysaccharides in its peptidoglycan wall, and thus do not set off an immune response, which is a positive thing!</t>
    </r>
  </si>
  <si>
    <t>Major Enzyme Classifications</t>
  </si>
  <si>
    <t>LIL HOT</t>
  </si>
  <si>
    <r>
      <t xml:space="preserve">Enzymes can be classified into 6 categories, based on their function or mechansism:
•  </t>
    </r>
    <r>
      <rPr>
        <b/>
        <sz val="10"/>
        <rFont val="Arial"/>
      </rPr>
      <t>L</t>
    </r>
    <r>
      <rPr>
        <sz val="10"/>
        <color rgb="FF000000"/>
        <rFont val="Arial"/>
      </rPr>
      <t xml:space="preserve">igase
•  </t>
    </r>
    <r>
      <rPr>
        <b/>
        <sz val="10"/>
        <rFont val="Arial"/>
      </rPr>
      <t>I</t>
    </r>
    <r>
      <rPr>
        <sz val="10"/>
        <color rgb="FF000000"/>
        <rFont val="Arial"/>
      </rPr>
      <t xml:space="preserve">somerase
•  </t>
    </r>
    <r>
      <rPr>
        <b/>
        <sz val="10"/>
        <rFont val="Arial"/>
      </rPr>
      <t>L</t>
    </r>
    <r>
      <rPr>
        <sz val="10"/>
        <color rgb="FF000000"/>
        <rFont val="Arial"/>
      </rPr>
      <t xml:space="preserve">yase
</t>
    </r>
    <r>
      <rPr>
        <b/>
        <sz val="10"/>
        <rFont val="Arial"/>
      </rPr>
      <t>•  H</t>
    </r>
    <r>
      <rPr>
        <sz val="10"/>
        <color rgb="FF000000"/>
        <rFont val="Arial"/>
      </rPr>
      <t>ydrolase
•</t>
    </r>
    <r>
      <rPr>
        <b/>
        <sz val="10"/>
        <rFont val="Arial"/>
      </rPr>
      <t xml:space="preserve">  O</t>
    </r>
    <r>
      <rPr>
        <sz val="10"/>
        <color rgb="FF000000"/>
        <rFont val="Arial"/>
      </rPr>
      <t xml:space="preserve">xidoreductase
•  </t>
    </r>
    <r>
      <rPr>
        <b/>
        <sz val="10"/>
        <rFont val="Arial"/>
      </rPr>
      <t>T</t>
    </r>
    <r>
      <rPr>
        <sz val="10"/>
        <color rgb="FF000000"/>
        <rFont val="Arial"/>
      </rPr>
      <t>ransferase</t>
    </r>
  </si>
  <si>
    <t>Protein Analysis</t>
  </si>
  <si>
    <r>
      <t xml:space="preserve">Isoelectric Focusing
</t>
    </r>
    <r>
      <rPr>
        <i/>
        <sz val="10"/>
        <rFont val="Arial"/>
      </rPr>
      <t>(electrolytic cell)</t>
    </r>
  </si>
  <si>
    <r>
      <rPr>
        <sz val="10"/>
        <color rgb="FF000000"/>
        <rFont val="Arial"/>
      </rPr>
      <t xml:space="preserve">In isoelectric focusing, 
</t>
    </r>
    <r>
      <rPr>
        <b/>
        <sz val="10"/>
        <color rgb="FF000000"/>
        <rFont val="Arial"/>
      </rPr>
      <t>A</t>
    </r>
    <r>
      <rPr>
        <sz val="10"/>
        <color rgb="FF000000"/>
        <rFont val="Arial"/>
      </rPr>
      <t>node gets an "</t>
    </r>
    <r>
      <rPr>
        <b/>
        <sz val="10"/>
        <color rgb="FF000000"/>
        <rFont val="Arial"/>
      </rPr>
      <t>A+</t>
    </r>
    <r>
      <rPr>
        <sz val="10"/>
        <color rgb="FF000000"/>
        <rFont val="Arial"/>
      </rPr>
      <t>"</t>
    </r>
  </si>
  <si>
    <r>
      <rPr>
        <b/>
        <sz val="10"/>
        <rFont val="Arial"/>
      </rPr>
      <t>A</t>
    </r>
    <r>
      <rPr>
        <sz val="10"/>
        <color rgb="FF000000"/>
        <rFont val="Arial"/>
      </rPr>
      <t xml:space="preserve">node has </t>
    </r>
    <r>
      <rPr>
        <b/>
        <sz val="10"/>
        <rFont val="Arial"/>
      </rPr>
      <t>A</t>
    </r>
    <r>
      <rPr>
        <sz val="10"/>
        <color rgb="FF000000"/>
        <rFont val="Arial"/>
      </rPr>
      <t>cidic (H</t>
    </r>
    <r>
      <rPr>
        <b/>
        <sz val="11"/>
        <rFont val="Arial"/>
      </rPr>
      <t>+</t>
    </r>
    <r>
      <rPr>
        <b/>
        <sz val="10"/>
        <rFont val="Arial"/>
      </rPr>
      <t xml:space="preserve"> </t>
    </r>
    <r>
      <rPr>
        <sz val="10"/>
        <color rgb="FF000000"/>
        <rFont val="Arial"/>
      </rPr>
      <t>rich) gel and a (</t>
    </r>
    <r>
      <rPr>
        <b/>
        <sz val="11"/>
        <rFont val="Arial"/>
      </rPr>
      <t>+</t>
    </r>
    <r>
      <rPr>
        <sz val="10"/>
        <color rgb="FF000000"/>
        <rFont val="Arial"/>
      </rPr>
      <t xml:space="preserve">) charge in isoelectric focusing.
</t>
    </r>
    <r>
      <rPr>
        <i/>
        <sz val="10"/>
        <rFont val="Arial"/>
      </rPr>
      <t>(remember that anodes traditionally are designated (–) in spontaneous, galvanic (–ΔG) cells, BUT Isoelectric Focusing uses an nonspontaneous, electroyltic (+ΔG) cell, so the sign designation is reversed)</t>
    </r>
  </si>
  <si>
    <t>Proteins</t>
  </si>
  <si>
    <t>Lab Techniques</t>
  </si>
  <si>
    <t>Different kinds of Blots</t>
  </si>
  <si>
    <r>
      <rPr>
        <sz val="10"/>
        <color rgb="FF000000"/>
        <rFont val="Arial"/>
      </rPr>
      <t xml:space="preserve">"snow drop"
</t>
    </r>
    <r>
      <rPr>
        <u/>
        <sz val="10"/>
        <color rgb="FF000000"/>
        <rFont val="Arial"/>
      </rPr>
      <t xml:space="preserve">
</t>
    </r>
    <r>
      <rPr>
        <b/>
        <sz val="10"/>
        <color rgb="FF000000"/>
        <rFont val="Arial"/>
      </rPr>
      <t>S     D
N     R
O     O
W     P</t>
    </r>
  </si>
  <si>
    <r>
      <rPr>
        <b/>
        <sz val="10"/>
        <rFont val="Arial"/>
      </rPr>
      <t>S</t>
    </r>
    <r>
      <rPr>
        <sz val="10"/>
        <color rgb="FF000000"/>
        <rFont val="Arial"/>
      </rPr>
      <t xml:space="preserve">outhern blot   =  </t>
    </r>
    <r>
      <rPr>
        <b/>
        <sz val="10"/>
        <rFont val="Arial"/>
      </rPr>
      <t>D</t>
    </r>
    <r>
      <rPr>
        <sz val="10"/>
        <color rgb="FF000000"/>
        <rFont val="Arial"/>
      </rPr>
      <t xml:space="preserve">NA
</t>
    </r>
    <r>
      <rPr>
        <b/>
        <sz val="10"/>
        <rFont val="Arial"/>
      </rPr>
      <t>N</t>
    </r>
    <r>
      <rPr>
        <sz val="10"/>
        <color rgb="FF000000"/>
        <rFont val="Arial"/>
      </rPr>
      <t xml:space="preserve">orthern blot   =   </t>
    </r>
    <r>
      <rPr>
        <b/>
        <sz val="10"/>
        <rFont val="Arial"/>
      </rPr>
      <t>R</t>
    </r>
    <r>
      <rPr>
        <sz val="10"/>
        <color rgb="FF000000"/>
        <rFont val="Arial"/>
      </rPr>
      <t xml:space="preserve">NA
(O)                      (O)
</t>
    </r>
    <r>
      <rPr>
        <b/>
        <sz val="10"/>
        <rFont val="Arial"/>
      </rPr>
      <t>W</t>
    </r>
    <r>
      <rPr>
        <sz val="10"/>
        <color rgb="FF000000"/>
        <rFont val="Arial"/>
      </rPr>
      <t xml:space="preserve">estern blot    =  </t>
    </r>
    <r>
      <rPr>
        <b/>
        <sz val="10"/>
        <rFont val="Arial"/>
      </rPr>
      <t>P</t>
    </r>
    <r>
      <rPr>
        <sz val="10"/>
        <color rgb="FF000000"/>
        <rFont val="Arial"/>
      </rPr>
      <t>roteins</t>
    </r>
  </si>
  <si>
    <t>Vitamins</t>
  </si>
  <si>
    <r>
      <rPr>
        <sz val="10"/>
        <color rgb="FF000000"/>
        <rFont val="Arial"/>
      </rPr>
      <t xml:space="preserve">•  </t>
    </r>
    <r>
      <rPr>
        <b/>
        <sz val="10"/>
        <color rgb="FF000000"/>
        <rFont val="Arial"/>
      </rPr>
      <t>Carrot</t>
    </r>
    <r>
      <rPr>
        <sz val="10"/>
        <color rgb="FF000000"/>
        <rFont val="Arial"/>
      </rPr>
      <t>ene</t>
    </r>
    <r>
      <rPr>
        <b/>
        <sz val="10"/>
        <color rgb="FF000000"/>
        <rFont val="Arial"/>
      </rPr>
      <t>/</t>
    </r>
    <r>
      <rPr>
        <sz val="10"/>
        <color rgb="FF000000"/>
        <rFont val="Arial"/>
      </rPr>
      <t>vitamin</t>
    </r>
    <r>
      <rPr>
        <b/>
        <sz val="10"/>
        <color rgb="FF000000"/>
        <rFont val="Arial"/>
      </rPr>
      <t xml:space="preserve"> A</t>
    </r>
    <r>
      <rPr>
        <sz val="10"/>
        <color rgb="FF000000"/>
        <rFont val="Arial"/>
      </rPr>
      <t xml:space="preserve"> --&gt; </t>
    </r>
    <r>
      <rPr>
        <b/>
        <sz val="10"/>
        <color rgb="FF000000"/>
        <rFont val="Arial"/>
      </rPr>
      <t>vision</t>
    </r>
    <r>
      <rPr>
        <sz val="10"/>
        <color rgb="FF000000"/>
        <rFont val="Arial"/>
      </rPr>
      <t xml:space="preserve">
•  Vitamin </t>
    </r>
    <r>
      <rPr>
        <b/>
        <sz val="10"/>
        <color rgb="FF000000"/>
        <rFont val="Arial"/>
      </rPr>
      <t xml:space="preserve">D </t>
    </r>
    <r>
      <rPr>
        <sz val="10"/>
        <color rgb="FF000000"/>
        <rFont val="Arial"/>
      </rPr>
      <t xml:space="preserve">--&gt; </t>
    </r>
    <r>
      <rPr>
        <b/>
        <sz val="10"/>
        <color rgb="FF000000"/>
        <rFont val="Arial"/>
      </rPr>
      <t>milk</t>
    </r>
    <r>
      <rPr>
        <sz val="10"/>
        <color rgb="FF000000"/>
        <rFont val="Arial"/>
      </rPr>
      <t xml:space="preserve"> --&gt; </t>
    </r>
    <r>
      <rPr>
        <b/>
        <sz val="10"/>
        <color rgb="FF000000"/>
        <rFont val="Arial"/>
      </rPr>
      <t>calcium</t>
    </r>
    <r>
      <rPr>
        <sz val="10"/>
        <color rgb="FF000000"/>
        <rFont val="Arial"/>
      </rPr>
      <t>.
•  Vitamin</t>
    </r>
    <r>
      <rPr>
        <b/>
        <sz val="10"/>
        <color rgb="FF000000"/>
        <rFont val="Arial"/>
      </rPr>
      <t xml:space="preserve"> K </t>
    </r>
    <r>
      <rPr>
        <sz val="10"/>
        <color rgb="FF000000"/>
        <rFont val="Arial"/>
      </rPr>
      <t xml:space="preserve">--&gt; </t>
    </r>
    <r>
      <rPr>
        <b/>
        <sz val="10"/>
        <color rgb="FF000000"/>
        <rFont val="Arial"/>
      </rPr>
      <t>K</t>
    </r>
    <r>
      <rPr>
        <sz val="10"/>
        <color rgb="FF000000"/>
        <rFont val="Arial"/>
      </rPr>
      <t>oagulation</t>
    </r>
  </si>
  <si>
    <r>
      <t xml:space="preserve">•  one way to remember </t>
    </r>
    <r>
      <rPr>
        <b/>
        <sz val="10"/>
        <rFont val="Arial"/>
      </rPr>
      <t xml:space="preserve">Carotene </t>
    </r>
    <r>
      <rPr>
        <i/>
        <sz val="10"/>
        <rFont val="Arial"/>
      </rPr>
      <t>(another name for vitamin A)</t>
    </r>
    <r>
      <rPr>
        <sz val="10"/>
        <color rgb="FF000000"/>
        <rFont val="Arial"/>
      </rPr>
      <t xml:space="preserve"> is to remember that </t>
    </r>
    <r>
      <rPr>
        <b/>
        <sz val="10"/>
        <rFont val="Arial"/>
      </rPr>
      <t>carrots</t>
    </r>
    <r>
      <rPr>
        <sz val="10"/>
        <color rgb="FF000000"/>
        <rFont val="Arial"/>
      </rPr>
      <t xml:space="preserve"> are high in </t>
    </r>
    <r>
      <rPr>
        <b/>
        <sz val="10"/>
        <rFont val="Arial"/>
      </rPr>
      <t>Vitamin A</t>
    </r>
    <r>
      <rPr>
        <sz val="10"/>
        <color rgb="FF000000"/>
        <rFont val="Arial"/>
      </rPr>
      <t xml:space="preserve">, which is why eating carrots is colloquilly suggested to improve </t>
    </r>
    <r>
      <rPr>
        <b/>
        <sz val="10"/>
        <rFont val="Arial"/>
      </rPr>
      <t>vision</t>
    </r>
    <r>
      <rPr>
        <sz val="10"/>
        <color rgb="FF000000"/>
        <rFont val="Arial"/>
      </rPr>
      <t xml:space="preserve">.
•  to remember that </t>
    </r>
    <r>
      <rPr>
        <b/>
        <sz val="10"/>
        <rFont val="Arial"/>
      </rPr>
      <t xml:space="preserve">Vitamin D </t>
    </r>
    <r>
      <rPr>
        <sz val="10"/>
        <color rgb="FF000000"/>
        <rFont val="Arial"/>
      </rPr>
      <t xml:space="preserve">regulates calcium, remember that it is frequently added to </t>
    </r>
    <r>
      <rPr>
        <b/>
        <sz val="10"/>
        <rFont val="Arial"/>
      </rPr>
      <t>milk</t>
    </r>
    <r>
      <rPr>
        <sz val="10"/>
        <color rgb="FF000000"/>
        <rFont val="Arial"/>
      </rPr>
      <t xml:space="preserve"> in order to aid in the absorption of </t>
    </r>
    <r>
      <rPr>
        <b/>
        <sz val="10"/>
        <rFont val="Arial"/>
      </rPr>
      <t>calcium</t>
    </r>
    <r>
      <rPr>
        <sz val="10"/>
        <color rgb="FF000000"/>
        <rFont val="Arial"/>
      </rPr>
      <t>.
•  Vitamin</t>
    </r>
    <r>
      <rPr>
        <b/>
        <sz val="10"/>
        <rFont val="Arial"/>
      </rPr>
      <t xml:space="preserve"> K </t>
    </r>
    <r>
      <rPr>
        <sz val="10"/>
        <color rgb="FF000000"/>
        <rFont val="Arial"/>
      </rPr>
      <t xml:space="preserve">is for </t>
    </r>
    <r>
      <rPr>
        <b/>
        <sz val="10"/>
        <rFont val="Arial"/>
      </rPr>
      <t>K</t>
    </r>
    <r>
      <rPr>
        <sz val="10"/>
        <color rgb="FF000000"/>
        <rFont val="Arial"/>
      </rPr>
      <t>oagulation (as it is vital in the formation of clotting factors in blood).</t>
    </r>
  </si>
  <si>
    <t>Biological Membranes</t>
  </si>
  <si>
    <t>Osmosis</t>
  </si>
  <si>
    <r>
      <rPr>
        <sz val="10"/>
        <color rgb="FF000000"/>
        <rFont val="Arial"/>
      </rPr>
      <t>hyp</t>
    </r>
    <r>
      <rPr>
        <sz val="13"/>
        <color rgb="FF000000"/>
        <rFont val="Arial"/>
      </rPr>
      <t>O</t>
    </r>
    <r>
      <rPr>
        <sz val="10"/>
        <color rgb="FF000000"/>
        <rFont val="Arial"/>
      </rPr>
      <t>tonic</t>
    </r>
  </si>
  <si>
    <r>
      <t>To remember that water flows into a cell placed in a hyp</t>
    </r>
    <r>
      <rPr>
        <b/>
        <sz val="10"/>
        <rFont val="Arial"/>
      </rPr>
      <t>O</t>
    </r>
    <r>
      <rPr>
        <sz val="10"/>
        <color rgb="FF000000"/>
        <rFont val="Arial"/>
      </rPr>
      <t xml:space="preserve">tonic solution, imagine the cell swelling to form a giant letter </t>
    </r>
    <r>
      <rPr>
        <b/>
        <sz val="10"/>
        <rFont val="Arial"/>
      </rPr>
      <t>O</t>
    </r>
    <r>
      <rPr>
        <sz val="10"/>
        <color rgb="FF000000"/>
        <rFont val="Arial"/>
      </rPr>
      <t>. Hypotonic also means less concentrated because there is more water present. For example, after drinking a large up of coffee, the activity of ADH is blocked, and the urine will be more clear, indicative of its low concentration and hypotonic status, relative to the blood.</t>
    </r>
  </si>
  <si>
    <t>Carbohydrate Structure</t>
  </si>
  <si>
    <t>Structures of Common Monosaccharides</t>
  </si>
  <si>
    <r>
      <rPr>
        <b/>
        <sz val="10"/>
        <color rgb="FF000000"/>
        <rFont val="Arial"/>
      </rPr>
      <t>•  R</t>
    </r>
    <r>
      <rPr>
        <sz val="10"/>
        <color rgb="FF000000"/>
        <rFont val="Arial"/>
      </rPr>
      <t xml:space="preserve">ibose is ALL </t>
    </r>
    <r>
      <rPr>
        <b/>
        <sz val="10"/>
        <color rgb="FF000000"/>
        <rFont val="Arial"/>
      </rPr>
      <t>R</t>
    </r>
    <r>
      <rPr>
        <sz val="10"/>
        <color rgb="FF000000"/>
        <rFont val="Arial"/>
      </rPr>
      <t xml:space="preserve">IGHT
•  "fuck you Glucose (middle finger)"
</t>
    </r>
    <r>
      <rPr>
        <b/>
        <sz val="10"/>
        <color rgb="FF000000"/>
        <rFont val="Arial"/>
      </rPr>
      <t>•  Man</t>
    </r>
    <r>
      <rPr>
        <sz val="10"/>
        <color rgb="FF000000"/>
        <rFont val="Arial"/>
      </rPr>
      <t xml:space="preserve">nose looks like a </t>
    </r>
    <r>
      <rPr>
        <b/>
        <sz val="10"/>
        <color rgb="FF000000"/>
        <rFont val="Arial"/>
      </rPr>
      <t>man</t>
    </r>
    <r>
      <rPr>
        <sz val="10"/>
        <color rgb="FF000000"/>
        <rFont val="Arial"/>
      </rPr>
      <t xml:space="preserve"> holding a gun (C-2 epimer)
•  Galactose is the C-4 epimer of glucose
•  Fructose is the </t>
    </r>
    <r>
      <rPr>
        <b/>
        <sz val="10"/>
        <color rgb="FF000000"/>
        <rFont val="Arial"/>
      </rPr>
      <t>ketose</t>
    </r>
    <r>
      <rPr>
        <sz val="10"/>
        <color rgb="FF000000"/>
        <rFont val="Arial"/>
      </rPr>
      <t xml:space="preserve"> of glucose</t>
    </r>
  </si>
  <si>
    <r>
      <t xml:space="preserve">watch the video at </t>
    </r>
    <r>
      <rPr>
        <sz val="10"/>
        <color rgb="FF0000FF"/>
        <rFont val="Arial"/>
      </rPr>
      <t xml:space="preserve">7:40 </t>
    </r>
    <r>
      <rPr>
        <sz val="10"/>
        <color rgb="FF000000"/>
        <rFont val="Arial"/>
      </rPr>
      <t>for explanation ---&gt;</t>
    </r>
  </si>
  <si>
    <t>https://www.youtube.com/watch?v=U5xnGyw2llY</t>
  </si>
  <si>
    <t>Carbohydrate Metabolism</t>
  </si>
  <si>
    <t>Irreversible Steps of Glycolysis</t>
  </si>
  <si>
    <r>
      <rPr>
        <sz val="10"/>
        <color rgb="FF000000"/>
        <rFont val="Arial"/>
      </rPr>
      <t>"</t>
    </r>
    <r>
      <rPr>
        <b/>
        <sz val="10"/>
        <color rgb="FF000000"/>
        <rFont val="Arial"/>
      </rPr>
      <t>H</t>
    </r>
    <r>
      <rPr>
        <sz val="10"/>
        <color rgb="FF000000"/>
        <rFont val="Arial"/>
      </rPr>
      <t xml:space="preserve">ow </t>
    </r>
    <r>
      <rPr>
        <b/>
        <sz val="10"/>
        <color rgb="FF000000"/>
        <rFont val="Arial"/>
      </rPr>
      <t>G</t>
    </r>
    <r>
      <rPr>
        <sz val="10"/>
        <color rgb="FF000000"/>
        <rFont val="Arial"/>
      </rPr>
      <t xml:space="preserve">lycolysis </t>
    </r>
    <r>
      <rPr>
        <b/>
        <sz val="10"/>
        <color rgb="FF000000"/>
        <rFont val="Arial"/>
      </rPr>
      <t>P</t>
    </r>
    <r>
      <rPr>
        <sz val="10"/>
        <color rgb="FF000000"/>
        <rFont val="Arial"/>
      </rPr>
      <t xml:space="preserve">ushes </t>
    </r>
    <r>
      <rPr>
        <b/>
        <sz val="10"/>
        <color rgb="FF000000"/>
        <rFont val="Arial"/>
      </rPr>
      <t>F</t>
    </r>
    <r>
      <rPr>
        <sz val="10"/>
        <color rgb="FF000000"/>
        <rFont val="Arial"/>
      </rPr>
      <t xml:space="preserve">orward the </t>
    </r>
    <r>
      <rPr>
        <b/>
        <sz val="10"/>
        <color rgb="FF000000"/>
        <rFont val="Arial"/>
      </rPr>
      <t>P</t>
    </r>
    <r>
      <rPr>
        <sz val="10"/>
        <color rgb="FF000000"/>
        <rFont val="Arial"/>
      </rPr>
      <t xml:space="preserve">rocess: </t>
    </r>
    <r>
      <rPr>
        <b/>
        <sz val="10"/>
        <color rgb="FF000000"/>
        <rFont val="Arial"/>
      </rPr>
      <t>K</t>
    </r>
    <r>
      <rPr>
        <sz val="10"/>
        <color rgb="FF000000"/>
        <rFont val="Arial"/>
      </rPr>
      <t>inases."</t>
    </r>
  </si>
  <si>
    <r>
      <rPr>
        <b/>
        <sz val="10"/>
        <rFont val="Arial"/>
      </rPr>
      <t>H</t>
    </r>
    <r>
      <rPr>
        <sz val="10"/>
        <color rgb="FF000000"/>
        <rFont val="Arial"/>
      </rPr>
      <t xml:space="preserve">exokinase
</t>
    </r>
    <r>
      <rPr>
        <b/>
        <sz val="10"/>
        <rFont val="Arial"/>
      </rPr>
      <t>G</t>
    </r>
    <r>
      <rPr>
        <sz val="10"/>
        <color rgb="FF000000"/>
        <rFont val="Arial"/>
      </rPr>
      <t xml:space="preserve">lucokinase
</t>
    </r>
    <r>
      <rPr>
        <b/>
        <sz val="10"/>
        <rFont val="Arial"/>
      </rPr>
      <t>PF</t>
    </r>
    <r>
      <rPr>
        <sz val="10"/>
        <color rgb="FF000000"/>
        <rFont val="Arial"/>
      </rPr>
      <t xml:space="preserve">K-1
</t>
    </r>
    <r>
      <rPr>
        <b/>
        <sz val="10"/>
        <rFont val="Arial"/>
      </rPr>
      <t>P</t>
    </r>
    <r>
      <rPr>
        <sz val="10"/>
        <color rgb="FF000000"/>
        <rFont val="Arial"/>
      </rPr>
      <t xml:space="preserve">yruvate </t>
    </r>
    <r>
      <rPr>
        <b/>
        <sz val="10"/>
        <rFont val="Arial"/>
      </rPr>
      <t>K</t>
    </r>
    <r>
      <rPr>
        <sz val="10"/>
        <color rgb="FF000000"/>
        <rFont val="Arial"/>
      </rPr>
      <t>inase</t>
    </r>
  </si>
  <si>
    <r>
      <t>Glyco</t>
    </r>
    <r>
      <rPr>
        <i/>
        <sz val="10"/>
        <rFont val="Arial"/>
      </rPr>
      <t>genesis</t>
    </r>
    <r>
      <rPr>
        <sz val="10"/>
        <color rgb="FF000000"/>
        <rFont val="Arial"/>
      </rPr>
      <t xml:space="preserve"> Enzymes</t>
    </r>
  </si>
  <si>
    <r>
      <rPr>
        <sz val="10"/>
        <color rgb="FF000000"/>
        <rFont val="Arial"/>
      </rPr>
      <t>•  α-1,</t>
    </r>
    <r>
      <rPr>
        <b/>
        <sz val="10"/>
        <color rgb="FF000000"/>
        <rFont val="Arial"/>
      </rPr>
      <t>4</t>
    </r>
    <r>
      <rPr>
        <sz val="10"/>
        <color rgb="FF000000"/>
        <rFont val="Arial"/>
      </rPr>
      <t xml:space="preserve"> keeps the same branch moving "</t>
    </r>
    <r>
      <rPr>
        <b/>
        <sz val="10"/>
        <color rgb="FF000000"/>
        <rFont val="Arial"/>
      </rPr>
      <t>4</t>
    </r>
    <r>
      <rPr>
        <sz val="10"/>
        <color rgb="FF000000"/>
        <rFont val="Arial"/>
      </rPr>
      <t>ward"
•  α-1,</t>
    </r>
    <r>
      <rPr>
        <b/>
        <sz val="10"/>
        <color rgb="FF000000"/>
        <rFont val="Arial"/>
      </rPr>
      <t xml:space="preserve">6 </t>
    </r>
    <r>
      <rPr>
        <sz val="10"/>
        <color rgb="FF000000"/>
        <rFont val="Arial"/>
      </rPr>
      <t xml:space="preserve">puts a </t>
    </r>
    <r>
      <rPr>
        <b/>
        <sz val="10"/>
        <color rgb="FF000000"/>
        <rFont val="Arial"/>
      </rPr>
      <t>branch</t>
    </r>
    <r>
      <rPr>
        <sz val="10"/>
        <color rgb="FF000000"/>
        <rFont val="Arial"/>
      </rPr>
      <t xml:space="preserve"> in the mix</t>
    </r>
  </si>
  <si>
    <r>
      <t xml:space="preserve">•  </t>
    </r>
    <r>
      <rPr>
        <b/>
        <sz val="10"/>
        <rFont val="Arial"/>
      </rPr>
      <t>Glycogen</t>
    </r>
    <r>
      <rPr>
        <sz val="10"/>
        <color rgb="FF000000"/>
        <rFont val="Arial"/>
      </rPr>
      <t xml:space="preserve"> </t>
    </r>
    <r>
      <rPr>
        <b/>
        <sz val="10"/>
        <rFont val="Arial"/>
      </rPr>
      <t>Synthase</t>
    </r>
    <r>
      <rPr>
        <sz val="10"/>
        <color rgb="FF000000"/>
        <rFont val="Arial"/>
      </rPr>
      <t xml:space="preserve"> (synthase = building more glycogen), which creates α-1,4 glycosidic links between glucose molecules, is activated by insulin in the liver and muscles. Links only occur at the 1,4 position.
•  </t>
    </r>
    <r>
      <rPr>
        <b/>
        <sz val="10"/>
        <rFont val="Arial"/>
      </rPr>
      <t>Branching</t>
    </r>
    <r>
      <rPr>
        <sz val="10"/>
        <color rgb="FF000000"/>
        <rFont val="Arial"/>
      </rPr>
      <t xml:space="preserve"> </t>
    </r>
    <r>
      <rPr>
        <b/>
        <sz val="10"/>
        <rFont val="Arial"/>
      </rPr>
      <t>Enzyme</t>
    </r>
    <r>
      <rPr>
        <sz val="10"/>
        <color rgb="FF000000"/>
        <rFont val="Arial"/>
      </rPr>
      <t xml:space="preserve">, which moves a block of oligoglucose from one chain and connects it </t>
    </r>
    <r>
      <rPr>
        <i/>
        <sz val="10"/>
        <rFont val="Arial"/>
      </rPr>
      <t>as a branch</t>
    </r>
    <r>
      <rPr>
        <sz val="10"/>
        <color rgb="FF000000"/>
        <rFont val="Arial"/>
      </rPr>
      <t xml:space="preserve"> using an α-1,6, glycosidic link. Branches only occur at the 1,6 position. </t>
    </r>
  </si>
  <si>
    <t>Citric Acid Cycle Substrates</t>
  </si>
  <si>
    <r>
      <rPr>
        <b/>
        <sz val="10"/>
        <color rgb="FF000000"/>
        <rFont val="Arial"/>
      </rPr>
      <t>C</t>
    </r>
    <r>
      <rPr>
        <sz val="10"/>
        <color rgb="FF000000"/>
        <rFont val="Arial"/>
      </rPr>
      <t xml:space="preserve">an </t>
    </r>
    <r>
      <rPr>
        <b/>
        <sz val="10"/>
        <color rgb="FF000000"/>
        <rFont val="Arial"/>
      </rPr>
      <t>I</t>
    </r>
    <r>
      <rPr>
        <sz val="10"/>
        <color rgb="FF000000"/>
        <rFont val="Arial"/>
      </rPr>
      <t xml:space="preserve"> </t>
    </r>
    <r>
      <rPr>
        <b/>
        <sz val="10"/>
        <color rgb="FF000000"/>
        <rFont val="Arial"/>
      </rPr>
      <t>K</t>
    </r>
    <r>
      <rPr>
        <sz val="10"/>
        <color rgb="FF000000"/>
        <rFont val="Arial"/>
      </rPr>
      <t xml:space="preserve">eep </t>
    </r>
    <r>
      <rPr>
        <b/>
        <sz val="10"/>
        <color rgb="FF000000"/>
        <rFont val="Arial"/>
      </rPr>
      <t>S</t>
    </r>
    <r>
      <rPr>
        <sz val="10"/>
        <color rgb="FF000000"/>
        <rFont val="Arial"/>
      </rPr>
      <t xml:space="preserve">elling </t>
    </r>
    <r>
      <rPr>
        <b/>
        <sz val="10"/>
        <color rgb="FF000000"/>
        <rFont val="Arial"/>
      </rPr>
      <t>S</t>
    </r>
    <r>
      <rPr>
        <sz val="10"/>
        <color rgb="FF000000"/>
        <rFont val="Arial"/>
      </rPr>
      <t xml:space="preserve">ex </t>
    </r>
    <r>
      <rPr>
        <b/>
        <sz val="10"/>
        <color rgb="FF000000"/>
        <rFont val="Arial"/>
      </rPr>
      <t>F</t>
    </r>
    <r>
      <rPr>
        <sz val="10"/>
        <color rgb="FF000000"/>
        <rFont val="Arial"/>
      </rPr>
      <t xml:space="preserve">or </t>
    </r>
    <r>
      <rPr>
        <b/>
        <sz val="10"/>
        <color rgb="FF000000"/>
        <rFont val="Arial"/>
      </rPr>
      <t>M</t>
    </r>
    <r>
      <rPr>
        <sz val="10"/>
        <color rgb="FF000000"/>
        <rFont val="Arial"/>
      </rPr>
      <t xml:space="preserve">oney, </t>
    </r>
    <r>
      <rPr>
        <b/>
        <sz val="10"/>
        <color rgb="FF000000"/>
        <rFont val="Arial"/>
      </rPr>
      <t>O</t>
    </r>
    <r>
      <rPr>
        <sz val="10"/>
        <color rgb="FF000000"/>
        <rFont val="Arial"/>
      </rPr>
      <t>fficer?</t>
    </r>
  </si>
  <si>
    <r>
      <rPr>
        <b/>
        <sz val="10"/>
        <rFont val="Arial"/>
      </rPr>
      <t>C</t>
    </r>
    <r>
      <rPr>
        <sz val="10"/>
        <color rgb="FF000000"/>
        <rFont val="Arial"/>
      </rPr>
      <t xml:space="preserve">itrate, </t>
    </r>
    <r>
      <rPr>
        <b/>
        <sz val="10"/>
        <rFont val="Arial"/>
      </rPr>
      <t>I</t>
    </r>
    <r>
      <rPr>
        <sz val="10"/>
        <color rgb="FF000000"/>
        <rFont val="Arial"/>
      </rPr>
      <t>socitrate, α-</t>
    </r>
    <r>
      <rPr>
        <b/>
        <sz val="10"/>
        <rFont val="Arial"/>
      </rPr>
      <t>K</t>
    </r>
    <r>
      <rPr>
        <sz val="10"/>
        <color rgb="FF000000"/>
        <rFont val="Arial"/>
      </rPr>
      <t xml:space="preserve">etoglutarate, </t>
    </r>
    <r>
      <rPr>
        <b/>
        <sz val="10"/>
        <rFont val="Arial"/>
      </rPr>
      <t>S</t>
    </r>
    <r>
      <rPr>
        <sz val="10"/>
        <color rgb="FF000000"/>
        <rFont val="Arial"/>
      </rPr>
      <t xml:space="preserve">uccinyl-CoA, </t>
    </r>
    <r>
      <rPr>
        <b/>
        <sz val="10"/>
        <rFont val="Arial"/>
      </rPr>
      <t>S</t>
    </r>
    <r>
      <rPr>
        <sz val="10"/>
        <color rgb="FF000000"/>
        <rFont val="Arial"/>
      </rPr>
      <t xml:space="preserve">uccinate, </t>
    </r>
    <r>
      <rPr>
        <b/>
        <sz val="10"/>
        <rFont val="Arial"/>
      </rPr>
      <t>F</t>
    </r>
    <r>
      <rPr>
        <sz val="10"/>
        <color rgb="FF000000"/>
        <rFont val="Arial"/>
      </rPr>
      <t xml:space="preserve">umarate, </t>
    </r>
    <r>
      <rPr>
        <b/>
        <sz val="10"/>
        <rFont val="Arial"/>
      </rPr>
      <t>M</t>
    </r>
    <r>
      <rPr>
        <sz val="10"/>
        <color rgb="FF000000"/>
        <rFont val="Arial"/>
      </rPr>
      <t xml:space="preserve">alate, </t>
    </r>
    <r>
      <rPr>
        <b/>
        <sz val="10"/>
        <rFont val="Arial"/>
      </rPr>
      <t>O</t>
    </r>
    <r>
      <rPr>
        <sz val="10"/>
        <color rgb="FF000000"/>
        <rFont val="Arial"/>
      </rPr>
      <t>xaloacetate</t>
    </r>
  </si>
  <si>
    <t>Amino Acids</t>
  </si>
  <si>
    <r>
      <t xml:space="preserve">Which amino acids are </t>
    </r>
    <r>
      <rPr>
        <b/>
        <sz val="10"/>
        <rFont val="Arial"/>
      </rPr>
      <t>essential</t>
    </r>
    <r>
      <rPr>
        <sz val="10"/>
        <color rgb="FF000000"/>
        <rFont val="Arial"/>
      </rPr>
      <t xml:space="preserve"> vs. non-essential?</t>
    </r>
  </si>
  <si>
    <r>
      <rPr>
        <b/>
        <sz val="10"/>
        <color rgb="FF000000"/>
        <rFont val="Arial"/>
      </rPr>
      <t>V</t>
    </r>
    <r>
      <rPr>
        <sz val="10"/>
        <color rgb="FF000000"/>
        <rFont val="Arial"/>
      </rPr>
      <t xml:space="preserve">ery </t>
    </r>
    <r>
      <rPr>
        <b/>
        <sz val="10"/>
        <color rgb="FF000000"/>
        <rFont val="Arial"/>
      </rPr>
      <t>H</t>
    </r>
    <r>
      <rPr>
        <sz val="10"/>
        <color rgb="FF000000"/>
        <rFont val="Arial"/>
      </rPr>
      <t xml:space="preserve">eavy </t>
    </r>
    <r>
      <rPr>
        <b/>
        <sz val="10"/>
        <color rgb="FF000000"/>
        <rFont val="Arial"/>
      </rPr>
      <t xml:space="preserve">MILK </t>
    </r>
    <r>
      <rPr>
        <sz val="10"/>
        <color rgb="FF000000"/>
        <rFont val="Arial"/>
      </rPr>
      <t xml:space="preserve">is </t>
    </r>
    <r>
      <rPr>
        <b/>
        <sz val="10"/>
        <color rgb="FF000000"/>
        <rFont val="Arial"/>
      </rPr>
      <t>essential</t>
    </r>
    <r>
      <rPr>
        <sz val="10"/>
        <color rgb="FF000000"/>
        <rFont val="Arial"/>
      </rPr>
      <t>???</t>
    </r>
    <r>
      <rPr>
        <b/>
        <sz val="10"/>
        <color rgb="FF000000"/>
        <rFont val="Arial"/>
      </rPr>
      <t xml:space="preserve">  WTF</t>
    </r>
    <r>
      <rPr>
        <sz val="10"/>
        <color rgb="FF000000"/>
        <rFont val="Arial"/>
      </rPr>
      <t>.</t>
    </r>
  </si>
  <si>
    <r>
      <t xml:space="preserve">The 9 essential amino acids are ones with the one-letter abbreviations:
</t>
    </r>
    <r>
      <rPr>
        <b/>
        <sz val="10"/>
        <rFont val="Arial"/>
      </rPr>
      <t>V</t>
    </r>
    <r>
      <rPr>
        <sz val="10"/>
        <color rgb="FF000000"/>
        <rFont val="Arial"/>
      </rPr>
      <t xml:space="preserve">, </t>
    </r>
    <r>
      <rPr>
        <b/>
        <sz val="10"/>
        <rFont val="Arial"/>
      </rPr>
      <t xml:space="preserve">H, M, I, L, K, W, T, F
</t>
    </r>
    <r>
      <rPr>
        <sz val="10"/>
        <color rgb="FF000000"/>
        <rFont val="Arial"/>
      </rPr>
      <t>Thus, all the remaining 11 amino acids that were excluded from the list above must be non-essential</t>
    </r>
    <r>
      <rPr>
        <b/>
        <sz val="10"/>
        <rFont val="Arial"/>
      </rPr>
      <t>.</t>
    </r>
  </si>
  <si>
    <t>amino acids that are strictly Ketogenic</t>
  </si>
  <si>
    <r>
      <rPr>
        <sz val="10"/>
        <color rgb="FF000000"/>
        <rFont val="Arial"/>
      </rPr>
      <t xml:space="preserve">the two amino acids that begin with </t>
    </r>
    <r>
      <rPr>
        <b/>
        <u/>
        <sz val="10"/>
        <color rgb="FF000000"/>
        <rFont val="Arial"/>
      </rPr>
      <t>L</t>
    </r>
    <r>
      <rPr>
        <b/>
        <sz val="10"/>
        <color rgb="FF000000"/>
        <rFont val="Arial"/>
      </rPr>
      <t xml:space="preserve">
</t>
    </r>
    <r>
      <rPr>
        <sz val="10"/>
        <color rgb="FF000000"/>
        <rFont val="Arial"/>
      </rPr>
      <t>can be converted into acety</t>
    </r>
    <r>
      <rPr>
        <b/>
        <u/>
        <sz val="10"/>
        <color rgb="FF000000"/>
        <rFont val="Arial"/>
      </rPr>
      <t>L</t>
    </r>
    <r>
      <rPr>
        <sz val="10"/>
        <color rgb="FF000000"/>
        <rFont val="Arial"/>
      </rPr>
      <t xml:space="preserve"> CoA.</t>
    </r>
  </si>
  <si>
    <r>
      <rPr>
        <b/>
        <sz val="10"/>
        <rFont val="Arial"/>
      </rPr>
      <t>Ketogenic</t>
    </r>
    <r>
      <rPr>
        <sz val="10"/>
        <color rgb="FF000000"/>
        <rFont val="Arial"/>
      </rPr>
      <t xml:space="preserve"> </t>
    </r>
    <r>
      <rPr>
        <b/>
        <sz val="10"/>
        <rFont val="Arial"/>
      </rPr>
      <t>amino acids</t>
    </r>
    <r>
      <rPr>
        <sz val="10"/>
        <color rgb="FF000000"/>
        <rFont val="Arial"/>
      </rPr>
      <t xml:space="preserve">, by definition, are ones that can be degraded into Acetyl-CoA. </t>
    </r>
    <r>
      <rPr>
        <b/>
        <sz val="10"/>
        <rFont val="Arial"/>
      </rPr>
      <t xml:space="preserve">Glucogenic amino acids </t>
    </r>
    <r>
      <rPr>
        <sz val="10"/>
        <color rgb="FF000000"/>
        <rFont val="Arial"/>
      </rPr>
      <t xml:space="preserve">are those that can be converted into Pyruvate, the by-product of </t>
    </r>
    <r>
      <rPr>
        <b/>
        <sz val="10"/>
        <rFont val="Arial"/>
      </rPr>
      <t>Glucose</t>
    </r>
    <r>
      <rPr>
        <sz val="10"/>
        <color rgb="FF000000"/>
        <rFont val="Arial"/>
      </rPr>
      <t xml:space="preserve">.
The two amino acids that are </t>
    </r>
    <r>
      <rPr>
        <i/>
        <sz val="10"/>
        <rFont val="Arial"/>
      </rPr>
      <t xml:space="preserve">exclusively </t>
    </r>
    <r>
      <rPr>
        <sz val="10"/>
        <color rgb="FF000000"/>
        <rFont val="Arial"/>
      </rPr>
      <t>ketogenic (and can be converted into Acety</t>
    </r>
    <r>
      <rPr>
        <b/>
        <sz val="10"/>
        <rFont val="Arial"/>
      </rPr>
      <t xml:space="preserve">LLLL </t>
    </r>
    <r>
      <rPr>
        <sz val="10"/>
        <color rgb="FF000000"/>
        <rFont val="Arial"/>
      </rPr>
      <t xml:space="preserve">CoA) are the only two amino acids that begin with the letter </t>
    </r>
    <r>
      <rPr>
        <b/>
        <sz val="10"/>
        <rFont val="Arial"/>
      </rPr>
      <t>L</t>
    </r>
    <r>
      <rPr>
        <sz val="10"/>
        <color rgb="FF000000"/>
        <rFont val="Arial"/>
      </rPr>
      <t>.</t>
    </r>
  </si>
  <si>
    <t>Krebs Cycle</t>
  </si>
  <si>
    <t>amino acids that are BOTH
Glucogenic &amp; Ketogenic</t>
  </si>
  <si>
    <r>
      <rPr>
        <sz val="10"/>
        <color rgb="FF000000"/>
        <rFont val="Arial"/>
      </rPr>
      <t xml:space="preserve">To be BOTH glucocenic and ketogenic, you gotta be </t>
    </r>
    <r>
      <rPr>
        <b/>
        <sz val="10"/>
        <color rgb="FF000000"/>
        <rFont val="Arial"/>
      </rPr>
      <t>FITTT</t>
    </r>
  </si>
  <si>
    <r>
      <t xml:space="preserve">(F)henylalanine, </t>
    </r>
    <r>
      <rPr>
        <b/>
        <sz val="10"/>
        <rFont val="Arial"/>
      </rPr>
      <t>I</t>
    </r>
    <r>
      <rPr>
        <sz val="10"/>
        <color rgb="FF000000"/>
        <rFont val="Arial"/>
      </rPr>
      <t xml:space="preserve">soleucine, </t>
    </r>
    <r>
      <rPr>
        <b/>
        <sz val="10"/>
        <rFont val="Arial"/>
      </rPr>
      <t>T</t>
    </r>
    <r>
      <rPr>
        <sz val="10"/>
        <color rgb="FF000000"/>
        <rFont val="Arial"/>
      </rPr>
      <t xml:space="preserve">yrosine, </t>
    </r>
    <r>
      <rPr>
        <b/>
        <sz val="10"/>
        <rFont val="Arial"/>
      </rPr>
      <t>T</t>
    </r>
    <r>
      <rPr>
        <sz val="10"/>
        <color rgb="FF000000"/>
        <rFont val="Arial"/>
      </rPr>
      <t xml:space="preserve">ryptophan, </t>
    </r>
    <r>
      <rPr>
        <b/>
        <sz val="10"/>
        <rFont val="Arial"/>
      </rPr>
      <t>T</t>
    </r>
    <r>
      <rPr>
        <sz val="10"/>
        <color rgb="FF000000"/>
        <rFont val="Arial"/>
      </rPr>
      <t xml:space="preserve">hreonine
the 5 amino acids that are BOTH glucogenic and ketogenic are:
•  the amino acids with the </t>
    </r>
    <r>
      <rPr>
        <i/>
        <u/>
        <sz val="10"/>
        <rFont val="Arial"/>
      </rPr>
      <t>abbreviations</t>
    </r>
    <r>
      <rPr>
        <sz val="10"/>
        <color rgb="FF000000"/>
        <rFont val="Arial"/>
      </rPr>
      <t xml:space="preserve"> F and I
•  the 3 amino acids that </t>
    </r>
    <r>
      <rPr>
        <i/>
        <sz val="10"/>
        <rFont val="Arial"/>
      </rPr>
      <t>start</t>
    </r>
    <r>
      <rPr>
        <sz val="10"/>
        <color rgb="FF000000"/>
        <rFont val="Arial"/>
      </rPr>
      <t xml:space="preserve"> with the letter T </t>
    </r>
  </si>
  <si>
    <t>Equation for Catalytic Efficiency</t>
  </si>
  <si>
    <r>
      <rPr>
        <sz val="10"/>
        <color rgb="FF000000"/>
        <rFont val="Arial"/>
      </rPr>
      <t xml:space="preserve">the </t>
    </r>
    <r>
      <rPr>
        <b/>
        <sz val="10"/>
        <color rgb="FF000000"/>
        <rFont val="Arial"/>
      </rPr>
      <t>Cat</t>
    </r>
    <r>
      <rPr>
        <sz val="10"/>
        <color rgb="FF000000"/>
        <rFont val="Arial"/>
      </rPr>
      <t xml:space="preserve"> pounces </t>
    </r>
    <r>
      <rPr>
        <b/>
        <sz val="10"/>
        <color rgb="FF000000"/>
        <rFont val="Arial"/>
      </rPr>
      <t>on top</t>
    </r>
    <r>
      <rPr>
        <sz val="10"/>
        <color rgb="FF000000"/>
        <rFont val="Arial"/>
      </rPr>
      <t xml:space="preserve"> of the </t>
    </r>
    <r>
      <rPr>
        <b/>
        <sz val="10"/>
        <color rgb="FF000000"/>
        <rFont val="Arial"/>
      </rPr>
      <t>M</t>
    </r>
    <r>
      <rPr>
        <sz val="10"/>
        <color rgb="FF000000"/>
        <rFont val="Arial"/>
      </rPr>
      <t>ouse</t>
    </r>
  </si>
  <si>
    <r>
      <rPr>
        <b/>
        <sz val="10"/>
        <color rgb="FF000000"/>
        <rFont val="Arial"/>
      </rPr>
      <t>Catalytic Efficiency of an Enzyme</t>
    </r>
    <r>
      <rPr>
        <sz val="10"/>
        <color rgb="FF000000"/>
        <rFont val="Arial"/>
      </rPr>
      <t xml:space="preserve"> = (</t>
    </r>
    <r>
      <rPr>
        <sz val="12"/>
        <color rgb="FF000000"/>
        <rFont val="Arial"/>
      </rPr>
      <t>K</t>
    </r>
    <r>
      <rPr>
        <i/>
        <sz val="8"/>
        <color rgb="FF000000"/>
        <rFont val="Arial"/>
      </rPr>
      <t>cat</t>
    </r>
    <r>
      <rPr>
        <sz val="10"/>
        <color rgb="FF000000"/>
        <rFont val="Arial"/>
      </rPr>
      <t>) / (</t>
    </r>
    <r>
      <rPr>
        <sz val="12"/>
        <color rgb="FF000000"/>
        <rFont val="Arial"/>
      </rPr>
      <t>K</t>
    </r>
    <r>
      <rPr>
        <i/>
        <sz val="8"/>
        <color rgb="FF000000"/>
        <rFont val="Arial"/>
      </rPr>
      <t>m</t>
    </r>
    <r>
      <rPr>
        <sz val="10"/>
        <color rgb="FF000000"/>
        <rFont val="Arial"/>
      </rPr>
      <t xml:space="preserve">)
</t>
    </r>
    <r>
      <rPr>
        <i/>
        <sz val="12"/>
        <color rgb="FF000000"/>
        <rFont val="Arial"/>
      </rPr>
      <t>K</t>
    </r>
    <r>
      <rPr>
        <b/>
        <i/>
        <sz val="10"/>
        <color rgb="FF000000"/>
        <rFont val="Arial"/>
      </rPr>
      <t>cat</t>
    </r>
    <r>
      <rPr>
        <i/>
        <sz val="10"/>
        <color rgb="FF000000"/>
        <rFont val="Arial"/>
      </rPr>
      <t xml:space="preserve"> goes on the top (numerator), while </t>
    </r>
    <r>
      <rPr>
        <i/>
        <sz val="12"/>
        <color rgb="FF000000"/>
        <rFont val="Arial"/>
      </rPr>
      <t>K</t>
    </r>
    <r>
      <rPr>
        <b/>
        <i/>
        <sz val="10"/>
        <color rgb="FF000000"/>
        <rFont val="Arial"/>
      </rPr>
      <t>M</t>
    </r>
    <r>
      <rPr>
        <i/>
        <sz val="10"/>
        <color rgb="FF000000"/>
        <rFont val="Arial"/>
      </rPr>
      <t xml:space="preserve"> goes on the bottom (denominator)</t>
    </r>
  </si>
  <si>
    <t>Behavioral Sciences (Psych + Soc)</t>
  </si>
  <si>
    <t>Lateral Hypothalamus</t>
  </si>
  <si>
    <r>
      <rPr>
        <sz val="10"/>
        <color rgb="FF000000"/>
        <rFont val="Arial"/>
      </rPr>
      <t xml:space="preserve">When the </t>
    </r>
    <r>
      <rPr>
        <b/>
        <sz val="10"/>
        <color rgb="FF000000"/>
        <rFont val="Arial"/>
      </rPr>
      <t>L</t>
    </r>
    <r>
      <rPr>
        <sz val="10"/>
        <color rgb="FF000000"/>
        <rFont val="Arial"/>
      </rPr>
      <t xml:space="preserve">ateral </t>
    </r>
    <r>
      <rPr>
        <b/>
        <sz val="10"/>
        <color rgb="FF000000"/>
        <rFont val="Arial"/>
      </rPr>
      <t>H</t>
    </r>
    <r>
      <rPr>
        <sz val="10"/>
        <color rgb="FF000000"/>
        <rFont val="Arial"/>
      </rPr>
      <t xml:space="preserve">ypothalamus is destroyed </t>
    </r>
    <r>
      <rPr>
        <b/>
        <sz val="10"/>
        <color rgb="FF000000"/>
        <rFont val="Arial"/>
      </rPr>
      <t>(LH),</t>
    </r>
    <r>
      <rPr>
        <sz val="10"/>
        <color rgb="FF000000"/>
        <rFont val="Arial"/>
      </rPr>
      <t xml:space="preserve"> one </t>
    </r>
    <r>
      <rPr>
        <b/>
        <sz val="10"/>
        <color rgb="FF000000"/>
        <rFont val="Arial"/>
      </rPr>
      <t>L</t>
    </r>
    <r>
      <rPr>
        <sz val="10"/>
        <color rgb="FF000000"/>
        <rFont val="Arial"/>
      </rPr>
      <t xml:space="preserve">acks </t>
    </r>
    <r>
      <rPr>
        <b/>
        <sz val="10"/>
        <color rgb="FF000000"/>
        <rFont val="Arial"/>
      </rPr>
      <t>H</t>
    </r>
    <r>
      <rPr>
        <sz val="10"/>
        <color rgb="FF000000"/>
        <rFont val="Arial"/>
      </rPr>
      <t>unger</t>
    </r>
  </si>
  <si>
    <r>
      <t xml:space="preserve">The </t>
    </r>
    <r>
      <rPr>
        <b/>
        <sz val="10"/>
        <rFont val="Arial"/>
      </rPr>
      <t>L</t>
    </r>
    <r>
      <rPr>
        <sz val="10"/>
        <color rgb="FF000000"/>
        <rFont val="Arial"/>
      </rPr>
      <t xml:space="preserve">ateral </t>
    </r>
    <r>
      <rPr>
        <b/>
        <sz val="10"/>
        <rFont val="Arial"/>
      </rPr>
      <t>H</t>
    </r>
    <r>
      <rPr>
        <sz val="10"/>
        <color rgb="FF000000"/>
        <rFont val="Arial"/>
      </rPr>
      <t>ypothalamus is referred to as the hunger center becuase it has receptors that detect when the body needs more food or fluid.</t>
    </r>
  </si>
  <si>
    <t>Cognition</t>
  </si>
  <si>
    <t>Schemas:
Assimilation  vs.  Accommodation</t>
  </si>
  <si>
    <r>
      <rPr>
        <sz val="10"/>
        <color rgb="FF000000"/>
        <rFont val="Arial"/>
      </rPr>
      <t>•  A</t>
    </r>
    <r>
      <rPr>
        <b/>
        <u/>
        <sz val="10"/>
        <color rgb="FF000000"/>
        <rFont val="Arial"/>
      </rPr>
      <t>ss</t>
    </r>
    <r>
      <rPr>
        <sz val="10"/>
        <color rgb="FF000000"/>
        <rFont val="Arial"/>
      </rPr>
      <t>imilation has two s’s
•  A</t>
    </r>
    <r>
      <rPr>
        <b/>
        <u/>
        <sz val="10"/>
        <color rgb="FF000000"/>
        <rFont val="Arial"/>
      </rPr>
      <t>cc</t>
    </r>
    <r>
      <rPr>
        <sz val="10"/>
        <color rgb="FF000000"/>
        <rFont val="Arial"/>
      </rPr>
      <t>ommodation has two c’s.</t>
    </r>
  </si>
  <si>
    <t>•  Assimilation refers to taking in new information from your environment and adding it to the “Same Schema”. (two s's = same schema)
•  Accommodation refers to taking in new information from your environment, but since it doesn’t match an existing schema you have in your head, you have to “Change your existing schema or Create a new schema (two c’s = change and create).</t>
  </si>
  <si>
    <t>https://www.khanacademy.org/test-prep/mcat/processing-the-environment/cognition/v/schemas-assimilation-and-accommodation-2</t>
  </si>
  <si>
    <t>Theories of Identity</t>
  </si>
  <si>
    <r>
      <rPr>
        <b/>
        <sz val="10"/>
        <rFont val="Arial"/>
      </rPr>
      <t>Sigmund Freud's</t>
    </r>
    <r>
      <rPr>
        <sz val="10"/>
        <color rgb="FF000000"/>
        <rFont val="Arial"/>
      </rPr>
      <t xml:space="preserve"> 
5 Stages of Psychosexual Development </t>
    </r>
  </si>
  <si>
    <r>
      <rPr>
        <b/>
        <sz val="10"/>
        <color rgb="FF000000"/>
        <rFont val="Arial"/>
      </rPr>
      <t>O</t>
    </r>
    <r>
      <rPr>
        <sz val="10"/>
        <color rgb="FF000000"/>
        <rFont val="Arial"/>
      </rPr>
      <t xml:space="preserve">ld  </t>
    </r>
    <r>
      <rPr>
        <b/>
        <sz val="10"/>
        <color rgb="FF000000"/>
        <rFont val="Arial"/>
      </rPr>
      <t>A</t>
    </r>
    <r>
      <rPr>
        <sz val="10"/>
        <color rgb="FF000000"/>
        <rFont val="Arial"/>
      </rPr>
      <t xml:space="preserve">ge  </t>
    </r>
    <r>
      <rPr>
        <b/>
        <sz val="10"/>
        <color rgb="FF000000"/>
        <rFont val="Arial"/>
      </rPr>
      <t>P</t>
    </r>
    <r>
      <rPr>
        <sz val="10"/>
        <color rgb="FF000000"/>
        <rFont val="Arial"/>
      </rPr>
      <t xml:space="preserve">edophiles  </t>
    </r>
    <r>
      <rPr>
        <b/>
        <sz val="10"/>
        <color rgb="FF000000"/>
        <rFont val="Arial"/>
      </rPr>
      <t>L</t>
    </r>
    <r>
      <rPr>
        <sz val="10"/>
        <color rgb="FF000000"/>
        <rFont val="Arial"/>
      </rPr>
      <t xml:space="preserve">ove  </t>
    </r>
    <r>
      <rPr>
        <b/>
        <sz val="10"/>
        <color rgb="FF000000"/>
        <rFont val="Arial"/>
      </rPr>
      <t>G</t>
    </r>
    <r>
      <rPr>
        <sz val="10"/>
        <color rgb="FF000000"/>
        <rFont val="Arial"/>
      </rPr>
      <t>enitals</t>
    </r>
  </si>
  <si>
    <r>
      <rPr>
        <b/>
        <sz val="10"/>
        <rFont val="Arial"/>
      </rPr>
      <t>O</t>
    </r>
    <r>
      <rPr>
        <sz val="10"/>
        <color rgb="FF000000"/>
        <rFont val="Arial"/>
      </rPr>
      <t xml:space="preserve">ral (0-1 years)
</t>
    </r>
    <r>
      <rPr>
        <b/>
        <sz val="10"/>
        <rFont val="Arial"/>
      </rPr>
      <t>A</t>
    </r>
    <r>
      <rPr>
        <sz val="10"/>
        <color rgb="FF000000"/>
        <rFont val="Arial"/>
      </rPr>
      <t xml:space="preserve">nal (1-3 years)
</t>
    </r>
    <r>
      <rPr>
        <b/>
        <sz val="10"/>
        <rFont val="Arial"/>
      </rPr>
      <t>P</t>
    </r>
    <r>
      <rPr>
        <sz val="10"/>
        <color rgb="FF000000"/>
        <rFont val="Arial"/>
      </rPr>
      <t xml:space="preserve">halic (3-5 years)
</t>
    </r>
    <r>
      <rPr>
        <b/>
        <sz val="10"/>
        <rFont val="Arial"/>
      </rPr>
      <t>L</t>
    </r>
    <r>
      <rPr>
        <sz val="10"/>
        <color rgb="FF000000"/>
        <rFont val="Arial"/>
      </rPr>
      <t xml:space="preserve">atency (5 years - puberty)
</t>
    </r>
    <r>
      <rPr>
        <b/>
        <sz val="10"/>
        <rFont val="Arial"/>
      </rPr>
      <t>G</t>
    </r>
    <r>
      <rPr>
        <sz val="10"/>
        <color rgb="FF000000"/>
        <rFont val="Arial"/>
      </rPr>
      <t>ential (puberty - adulthood)</t>
    </r>
  </si>
  <si>
    <r>
      <rPr>
        <b/>
        <sz val="10"/>
        <rFont val="Arial"/>
      </rPr>
      <t xml:space="preserve">Erik Erikon's
</t>
    </r>
    <r>
      <rPr>
        <sz val="10"/>
        <rFont val="Arial"/>
      </rPr>
      <t>8 Stages of Psychosocial Development</t>
    </r>
  </si>
  <si>
    <r>
      <rPr>
        <i/>
        <sz val="10"/>
        <color rgb="FF000000"/>
        <rFont val="Arial"/>
      </rPr>
      <t xml:space="preserve">(if you know how to play the Drinking Card Game "Circle of Death" or "King's Cup", use the card numbers to associate Erikson's 8 stages with the corresponding card using the </t>
    </r>
    <r>
      <rPr>
        <b/>
        <i/>
        <sz val="10"/>
        <color rgb="FF000000"/>
        <rFont val="Arial"/>
      </rPr>
      <t>PEGWORD system</t>
    </r>
    <r>
      <rPr>
        <i/>
        <sz val="10"/>
        <color rgb="FF000000"/>
        <rFont val="Arial"/>
      </rPr>
      <t>; be imaginative and think of something that works for you)</t>
    </r>
  </si>
  <si>
    <t xml:space="preserve">2 is You. 3 is Me. 4 is Floor. 5 is Guys. 6 is Chicks. 7 is Heaven. 8 is Date.
(ex: Erikson's stage 4 is Industry vs. Inferiority. 4 in Circle of Death is 'Floor', so I associate stage 4 with the Bottom Floor of a big Industry building) </t>
  </si>
  <si>
    <t>Consciousness</t>
  </si>
  <si>
    <t>Sleep Waves Order</t>
  </si>
  <si>
    <t>BAT – D</t>
  </si>
  <si>
    <r>
      <rPr>
        <b/>
        <sz val="10"/>
        <rFont val="Arial"/>
      </rPr>
      <t>in order of descreasing frequency: 
B</t>
    </r>
    <r>
      <rPr>
        <sz val="10"/>
        <color rgb="FF000000"/>
        <rFont val="Arial"/>
      </rPr>
      <t xml:space="preserve">eta           (awake; REM is mostly beta with dreams)
</t>
    </r>
    <r>
      <rPr>
        <b/>
        <sz val="10"/>
        <rFont val="Arial"/>
      </rPr>
      <t>A</t>
    </r>
    <r>
      <rPr>
        <sz val="10"/>
        <color rgb="FF000000"/>
        <rFont val="Arial"/>
      </rPr>
      <t xml:space="preserve">lpha         (awake)
</t>
    </r>
    <r>
      <rPr>
        <b/>
        <sz val="10"/>
        <rFont val="Arial"/>
      </rPr>
      <t>T</t>
    </r>
    <r>
      <rPr>
        <sz val="10"/>
        <color rgb="FF000000"/>
        <rFont val="Arial"/>
      </rPr>
      <t xml:space="preserve">heta          (stage 1-2)    (stage 2 has </t>
    </r>
    <r>
      <rPr>
        <b/>
        <sz val="10"/>
        <rFont val="Arial"/>
      </rPr>
      <t>sleep spindle</t>
    </r>
    <r>
      <rPr>
        <sz val="10"/>
        <color rgb="FF000000"/>
        <rFont val="Arial"/>
      </rPr>
      <t xml:space="preserve">s and </t>
    </r>
    <r>
      <rPr>
        <b/>
        <sz val="10"/>
        <rFont val="Arial"/>
      </rPr>
      <t>K-complexes</t>
    </r>
    <r>
      <rPr>
        <sz val="10"/>
        <color rgb="FF000000"/>
        <rFont val="Arial"/>
      </rPr>
      <t xml:space="preserve">)
</t>
    </r>
    <r>
      <rPr>
        <b/>
        <sz val="10"/>
        <rFont val="Arial"/>
      </rPr>
      <t>D</t>
    </r>
    <r>
      <rPr>
        <sz val="10"/>
        <color rgb="FF000000"/>
        <rFont val="Arial"/>
      </rPr>
      <t>elta          (stage 3-4)     (</t>
    </r>
    <r>
      <rPr>
        <b/>
        <sz val="10"/>
        <rFont val="Arial"/>
      </rPr>
      <t>D</t>
    </r>
    <r>
      <rPr>
        <sz val="10"/>
        <color rgb="FF000000"/>
        <rFont val="Arial"/>
      </rPr>
      <t xml:space="preserve">eep sleep and </t>
    </r>
    <r>
      <rPr>
        <b/>
        <sz val="10"/>
        <rFont val="Arial"/>
      </rPr>
      <t>D</t>
    </r>
    <r>
      <rPr>
        <sz val="10"/>
        <color rgb="FF000000"/>
        <rFont val="Arial"/>
      </rPr>
      <t xml:space="preserve">reams)         
"a </t>
    </r>
    <r>
      <rPr>
        <b/>
        <sz val="10"/>
        <rFont val="Arial"/>
      </rPr>
      <t>BAT</t>
    </r>
    <r>
      <rPr>
        <sz val="10"/>
        <color rgb="FF000000"/>
        <rFont val="Arial"/>
      </rPr>
      <t xml:space="preserve"> sleeps during the </t>
    </r>
    <r>
      <rPr>
        <b/>
        <sz val="10"/>
        <rFont val="Arial"/>
      </rPr>
      <t>D</t>
    </r>
    <r>
      <rPr>
        <sz val="10"/>
        <color rgb="FF000000"/>
        <rFont val="Arial"/>
      </rPr>
      <t>ay"</t>
    </r>
  </si>
  <si>
    <t>Emotion</t>
  </si>
  <si>
    <t>Brain Structures involved in the Limbic System</t>
  </si>
  <si>
    <r>
      <rPr>
        <sz val="10"/>
        <color rgb="FF000000"/>
        <rFont val="Arial"/>
      </rPr>
      <t xml:space="preserve">imagine a </t>
    </r>
    <r>
      <rPr>
        <b/>
        <sz val="10"/>
        <color rgb="FF000000"/>
        <rFont val="Arial"/>
      </rPr>
      <t xml:space="preserve">Hippo </t>
    </r>
    <r>
      <rPr>
        <sz val="10"/>
        <color rgb="FF000000"/>
        <rFont val="Arial"/>
      </rPr>
      <t>wearing a</t>
    </r>
    <r>
      <rPr>
        <b/>
        <sz val="10"/>
        <color rgb="FF000000"/>
        <rFont val="Arial"/>
      </rPr>
      <t xml:space="preserve"> H.A.T.</t>
    </r>
  </si>
  <si>
    <r>
      <t xml:space="preserve">The four brain structures associated with the Limbic System:
• </t>
    </r>
    <r>
      <rPr>
        <b/>
        <sz val="10"/>
        <rFont val="Arial"/>
      </rPr>
      <t>Hippo</t>
    </r>
    <r>
      <rPr>
        <sz val="10"/>
        <color rgb="FF000000"/>
        <rFont val="Arial"/>
      </rPr>
      <t xml:space="preserve">campus
• </t>
    </r>
    <r>
      <rPr>
        <b/>
        <sz val="10"/>
        <rFont val="Arial"/>
      </rPr>
      <t>H</t>
    </r>
    <r>
      <rPr>
        <sz val="10"/>
        <color rgb="FF000000"/>
        <rFont val="Arial"/>
      </rPr>
      <t xml:space="preserve">ypothalamus
• </t>
    </r>
    <r>
      <rPr>
        <b/>
        <sz val="10"/>
        <rFont val="Arial"/>
      </rPr>
      <t>A</t>
    </r>
    <r>
      <rPr>
        <sz val="10"/>
        <color rgb="FF000000"/>
        <rFont val="Arial"/>
      </rPr>
      <t xml:space="preserve">mygdala
• </t>
    </r>
    <r>
      <rPr>
        <b/>
        <sz val="10"/>
        <rFont val="Arial"/>
      </rPr>
      <t>T</t>
    </r>
    <r>
      <rPr>
        <sz val="10"/>
        <color rgb="FF000000"/>
        <rFont val="Arial"/>
      </rPr>
      <t>halamus</t>
    </r>
  </si>
  <si>
    <t>Neuropathology</t>
  </si>
  <si>
    <t>Alzheimer's Disease</t>
  </si>
  <si>
    <r>
      <rPr>
        <b/>
        <sz val="10"/>
        <color rgb="FF000000"/>
        <rFont val="Arial"/>
      </rPr>
      <t>A</t>
    </r>
    <r>
      <rPr>
        <sz val="10"/>
        <color rgb="FF000000"/>
        <rFont val="Arial"/>
      </rPr>
      <t xml:space="preserve">lzheimer's = </t>
    </r>
    <r>
      <rPr>
        <b/>
        <sz val="10"/>
        <color rgb="FF000000"/>
        <rFont val="Arial"/>
      </rPr>
      <t>a</t>
    </r>
    <r>
      <rPr>
        <sz val="10"/>
        <color rgb="FF000000"/>
        <rFont val="Arial"/>
      </rPr>
      <t xml:space="preserve">ffected </t>
    </r>
    <r>
      <rPr>
        <b/>
        <sz val="10"/>
        <color rgb="FF000000"/>
        <rFont val="Arial"/>
      </rPr>
      <t>a</t>
    </r>
    <r>
      <rPr>
        <sz val="10"/>
        <color rgb="FF000000"/>
        <rFont val="Arial"/>
      </rPr>
      <t>cetylcholine</t>
    </r>
  </si>
  <si>
    <t>damage to cholinergic receptors is associated with Alzheimer's Disease</t>
  </si>
  <si>
    <t>Psychological Disorders</t>
  </si>
  <si>
    <t>Depressive Dissorder Symptoms</t>
  </si>
  <si>
    <t>SIG E CAPS</t>
  </si>
  <si>
    <r>
      <rPr>
        <b/>
        <sz val="10"/>
        <color rgb="FF222222"/>
        <rFont val="Arial"/>
      </rPr>
      <t>S</t>
    </r>
    <r>
      <rPr>
        <sz val="10"/>
        <color rgb="FF222222"/>
        <rFont val="Arial"/>
      </rPr>
      <t xml:space="preserve">leep ↑↓
</t>
    </r>
    <r>
      <rPr>
        <b/>
        <sz val="10"/>
        <color rgb="FF222222"/>
        <rFont val="Arial"/>
      </rPr>
      <t>I</t>
    </r>
    <r>
      <rPr>
        <sz val="10"/>
        <color rgb="FF222222"/>
        <rFont val="Arial"/>
      </rPr>
      <t xml:space="preserve">nterests ↓
</t>
    </r>
    <r>
      <rPr>
        <b/>
        <sz val="10"/>
        <color rgb="FF222222"/>
        <rFont val="Arial"/>
      </rPr>
      <t>G</t>
    </r>
    <r>
      <rPr>
        <sz val="10"/>
        <color rgb="FF222222"/>
        <rFont val="Arial"/>
      </rPr>
      <t xml:space="preserve">uilt ↑
</t>
    </r>
    <r>
      <rPr>
        <b/>
        <sz val="10"/>
        <color rgb="FF222222"/>
        <rFont val="Arial"/>
      </rPr>
      <t>E</t>
    </r>
    <r>
      <rPr>
        <sz val="10"/>
        <color rgb="FF222222"/>
        <rFont val="Arial"/>
      </rPr>
      <t xml:space="preserve">nergy ↓
</t>
    </r>
    <r>
      <rPr>
        <b/>
        <sz val="10"/>
        <color rgb="FF222222"/>
        <rFont val="Arial"/>
      </rPr>
      <t>C</t>
    </r>
    <r>
      <rPr>
        <sz val="10"/>
        <color rgb="FF222222"/>
        <rFont val="Arial"/>
      </rPr>
      <t xml:space="preserve">oncentration ↓
</t>
    </r>
    <r>
      <rPr>
        <b/>
        <sz val="10"/>
        <color rgb="FF222222"/>
        <rFont val="Arial"/>
      </rPr>
      <t>A</t>
    </r>
    <r>
      <rPr>
        <sz val="10"/>
        <color rgb="FF222222"/>
        <rFont val="Arial"/>
      </rPr>
      <t xml:space="preserve">ppetite ↑↓
</t>
    </r>
    <r>
      <rPr>
        <b/>
        <sz val="10"/>
        <color rgb="FF222222"/>
        <rFont val="Arial"/>
      </rPr>
      <t>P</t>
    </r>
    <r>
      <rPr>
        <sz val="10"/>
        <color rgb="FF222222"/>
        <rFont val="Arial"/>
      </rPr>
      <t xml:space="preserve">sychomotor ↓
</t>
    </r>
    <r>
      <rPr>
        <b/>
        <sz val="10"/>
        <color rgb="FF222222"/>
        <rFont val="Arial"/>
      </rPr>
      <t>S</t>
    </r>
    <r>
      <rPr>
        <sz val="10"/>
        <color rgb="FF222222"/>
        <rFont val="Arial"/>
      </rPr>
      <t>uicide ↑</t>
    </r>
  </si>
  <si>
    <t>Bipolar Dissorder Symtoms</t>
  </si>
  <si>
    <t>DIG FAST</t>
  </si>
  <si>
    <r>
      <rPr>
        <b/>
        <sz val="10"/>
        <rFont val="Arial"/>
      </rPr>
      <t>D</t>
    </r>
    <r>
      <rPr>
        <sz val="10"/>
        <rFont val="Arial"/>
      </rPr>
      <t xml:space="preserve">istractability ↑
</t>
    </r>
    <r>
      <rPr>
        <b/>
        <sz val="10"/>
        <rFont val="Arial"/>
      </rPr>
      <t>I</t>
    </r>
    <r>
      <rPr>
        <sz val="10"/>
        <rFont val="Arial"/>
      </rPr>
      <t xml:space="preserve">ndiscretion ↑ (which means excessive involvment in pleasure activities like sex)
</t>
    </r>
    <r>
      <rPr>
        <b/>
        <sz val="10"/>
        <rFont val="Arial"/>
      </rPr>
      <t>G</t>
    </r>
    <r>
      <rPr>
        <sz val="10"/>
        <rFont val="Arial"/>
      </rPr>
      <t xml:space="preserve">randiosity ↑
</t>
    </r>
    <r>
      <rPr>
        <b/>
        <sz val="10"/>
        <rFont val="Arial"/>
      </rPr>
      <t>F</t>
    </r>
    <r>
      <rPr>
        <sz val="10"/>
        <rFont val="Arial"/>
      </rPr>
      <t xml:space="preserve">light of ideas ↑
</t>
    </r>
    <r>
      <rPr>
        <b/>
        <sz val="10"/>
        <rFont val="Arial"/>
      </rPr>
      <t>A</t>
    </r>
    <r>
      <rPr>
        <sz val="10"/>
        <rFont val="Arial"/>
      </rPr>
      <t xml:space="preserve">ctivity ↑
</t>
    </r>
    <r>
      <rPr>
        <b/>
        <sz val="10"/>
        <rFont val="Arial"/>
      </rPr>
      <t>S</t>
    </r>
    <r>
      <rPr>
        <sz val="10"/>
        <rFont val="Arial"/>
      </rPr>
      <t xml:space="preserve">leep ↓
</t>
    </r>
    <r>
      <rPr>
        <b/>
        <sz val="10"/>
        <rFont val="Arial"/>
      </rPr>
      <t>T</t>
    </r>
    <r>
      <rPr>
        <sz val="10"/>
        <rFont val="Arial"/>
      </rPr>
      <t>alkativeness ↑</t>
    </r>
  </si>
  <si>
    <t>Personality Disorder Clusters</t>
  </si>
  <si>
    <r>
      <rPr>
        <sz val="10"/>
        <color rgb="FF000000"/>
        <rFont val="Arial"/>
      </rPr>
      <t xml:space="preserve">the three W's </t>
    </r>
    <r>
      <rPr>
        <i/>
        <sz val="10"/>
        <color rgb="FF000000"/>
        <rFont val="Arial"/>
      </rPr>
      <t>(in alphabetical order)</t>
    </r>
    <r>
      <rPr>
        <sz val="10"/>
        <color rgb="FF000000"/>
        <rFont val="Arial"/>
      </rPr>
      <t xml:space="preserve">
A) w</t>
    </r>
    <r>
      <rPr>
        <b/>
        <sz val="10"/>
        <color rgb="FF000000"/>
        <rFont val="Arial"/>
      </rPr>
      <t>E</t>
    </r>
    <r>
      <rPr>
        <sz val="10"/>
        <color rgb="FF000000"/>
        <rFont val="Arial"/>
      </rPr>
      <t>ird
B) w</t>
    </r>
    <r>
      <rPr>
        <b/>
        <sz val="10"/>
        <color rgb="FF000000"/>
        <rFont val="Arial"/>
      </rPr>
      <t>I</t>
    </r>
    <r>
      <rPr>
        <sz val="10"/>
        <color rgb="FF000000"/>
        <rFont val="Arial"/>
      </rPr>
      <t>ld
C) w</t>
    </r>
    <r>
      <rPr>
        <b/>
        <sz val="10"/>
        <color rgb="FF000000"/>
        <rFont val="Arial"/>
      </rPr>
      <t>O</t>
    </r>
    <r>
      <rPr>
        <sz val="10"/>
        <color rgb="FF000000"/>
        <rFont val="Arial"/>
      </rPr>
      <t>rried</t>
    </r>
  </si>
  <si>
    <r>
      <rPr>
        <sz val="10"/>
        <rFont val="Arial"/>
      </rPr>
      <t>just like how the Clusters A-C are listed in alphabetical order, "wEird, w</t>
    </r>
    <r>
      <rPr>
        <b/>
        <sz val="10"/>
        <rFont val="Arial"/>
      </rPr>
      <t>i</t>
    </r>
    <r>
      <rPr>
        <sz val="10"/>
        <rFont val="Arial"/>
      </rPr>
      <t xml:space="preserve">ld, and wOrried" are also listed in alphabetical order and correspond to those clusters A, B, and C respectively.
•   </t>
    </r>
    <r>
      <rPr>
        <b/>
        <sz val="10"/>
        <rFont val="Arial"/>
      </rPr>
      <t xml:space="preserve">Cluster A </t>
    </r>
    <r>
      <rPr>
        <sz val="10"/>
        <rFont val="Arial"/>
      </rPr>
      <t xml:space="preserve">personality types have symptoms you normally associate with as being </t>
    </r>
    <r>
      <rPr>
        <i/>
        <sz val="10"/>
        <rFont val="Arial"/>
      </rPr>
      <t>weird:</t>
    </r>
    <r>
      <rPr>
        <sz val="10"/>
        <rFont val="Arial"/>
      </rPr>
      <t xml:space="preserve">  paranoid, schizotypal, schizoid.
•   </t>
    </r>
    <r>
      <rPr>
        <b/>
        <sz val="10"/>
        <rFont val="Arial"/>
      </rPr>
      <t xml:space="preserve">Cluster B </t>
    </r>
    <r>
      <rPr>
        <sz val="10"/>
        <rFont val="Arial"/>
      </rPr>
      <t xml:space="preserve">personality types have symptoms you normally associate with as being </t>
    </r>
    <r>
      <rPr>
        <i/>
        <sz val="10"/>
        <rFont val="Arial"/>
      </rPr>
      <t>wild</t>
    </r>
    <r>
      <rPr>
        <sz val="10"/>
        <rFont val="Arial"/>
      </rPr>
      <t xml:space="preserve">:  antisoscial, borderline, histrionic, narcissistic.
•   </t>
    </r>
    <r>
      <rPr>
        <b/>
        <sz val="10"/>
        <rFont val="Arial"/>
      </rPr>
      <t>Cluster C</t>
    </r>
    <r>
      <rPr>
        <sz val="10"/>
        <rFont val="Arial"/>
      </rPr>
      <t xml:space="preserve"> personality types have symptoms you normally associate with as being </t>
    </r>
    <r>
      <rPr>
        <i/>
        <sz val="10"/>
        <rFont val="Arial"/>
      </rPr>
      <t>worried</t>
    </r>
    <r>
      <rPr>
        <sz val="10"/>
        <rFont val="Arial"/>
      </rPr>
      <t>:  avoidant, dependent, OCPD.</t>
    </r>
  </si>
  <si>
    <t>Chemistry</t>
  </si>
  <si>
    <r>
      <t xml:space="preserve">Atomic </t>
    </r>
    <r>
      <rPr>
        <i/>
        <sz val="10"/>
        <rFont val="Arial"/>
      </rPr>
      <t xml:space="preserve">Mass
vs.
</t>
    </r>
    <r>
      <rPr>
        <sz val="10"/>
        <color rgb="FF000000"/>
        <rFont val="Arial"/>
      </rPr>
      <t xml:space="preserve">Atomic </t>
    </r>
    <r>
      <rPr>
        <i/>
        <sz val="10"/>
        <rFont val="Arial"/>
      </rPr>
      <t>Weight</t>
    </r>
  </si>
  <si>
    <r>
      <rPr>
        <sz val="10"/>
        <color rgb="FF000000"/>
        <rFont val="Arial"/>
      </rPr>
      <t xml:space="preserve">•  Atomic </t>
    </r>
    <r>
      <rPr>
        <b/>
        <sz val="10"/>
        <color rgb="FF000000"/>
        <rFont val="Arial"/>
      </rPr>
      <t xml:space="preserve">MASS </t>
    </r>
    <r>
      <rPr>
        <sz val="10"/>
        <color rgb="FF000000"/>
        <rFont val="Arial"/>
      </rPr>
      <t xml:space="preserve">is nearly synonymous with </t>
    </r>
    <r>
      <rPr>
        <b/>
        <sz val="10"/>
        <color rgb="FF000000"/>
        <rFont val="Arial"/>
      </rPr>
      <t>MASS</t>
    </r>
    <r>
      <rPr>
        <sz val="10"/>
        <color rgb="FF000000"/>
        <rFont val="Arial"/>
      </rPr>
      <t xml:space="preserve"> number.
•  Atomic </t>
    </r>
    <r>
      <rPr>
        <b/>
        <sz val="10"/>
        <color rgb="FF000000"/>
        <rFont val="Arial"/>
      </rPr>
      <t xml:space="preserve">WEIGHT </t>
    </r>
    <r>
      <rPr>
        <sz val="10"/>
        <color rgb="FF000000"/>
        <rFont val="Arial"/>
      </rPr>
      <t xml:space="preserve">is a </t>
    </r>
    <r>
      <rPr>
        <b/>
        <sz val="10"/>
        <color rgb="FF000000"/>
        <rFont val="Arial"/>
      </rPr>
      <t>WEIGHTED</t>
    </r>
    <r>
      <rPr>
        <sz val="10"/>
        <color rgb="FF000000"/>
        <rFont val="Arial"/>
      </rPr>
      <t xml:space="preserve"> </t>
    </r>
    <r>
      <rPr>
        <i/>
        <sz val="10"/>
        <color rgb="FF000000"/>
        <rFont val="Arial"/>
      </rPr>
      <t>average</t>
    </r>
    <r>
      <rPr>
        <sz val="10"/>
        <color rgb="FF000000"/>
        <rFont val="Arial"/>
      </rPr>
      <t xml:space="preserve"> of naturally occuring isotopes of that element.</t>
    </r>
  </si>
  <si>
    <r>
      <t xml:space="preserve">The </t>
    </r>
    <r>
      <rPr>
        <b/>
        <sz val="10"/>
        <rFont val="Arial"/>
      </rPr>
      <t xml:space="preserve">atomic mass </t>
    </r>
    <r>
      <rPr>
        <sz val="10"/>
        <color rgb="FF000000"/>
        <rFont val="Arial"/>
      </rPr>
      <t xml:space="preserve">of an atom (in </t>
    </r>
    <r>
      <rPr>
        <i/>
        <sz val="10"/>
        <rFont val="Arial"/>
      </rPr>
      <t>amu</t>
    </r>
    <r>
      <rPr>
        <sz val="10"/>
        <color rgb="FF000000"/>
        <rFont val="Arial"/>
      </rPr>
      <t xml:space="preserve">) is nearly equal to its </t>
    </r>
    <r>
      <rPr>
        <b/>
        <sz val="10"/>
        <rFont val="Arial"/>
      </rPr>
      <t>mass number</t>
    </r>
    <r>
      <rPr>
        <sz val="10"/>
        <color rgb="FF000000"/>
        <rFont val="Arial"/>
      </rPr>
      <t xml:space="preserve">, the sum of its protons and neutrons. In nature, almost all elements exist as two or more isotopes, and these isotopes are usually present in the same proportions in any sample of naturally occuring element. The weighted average of these different isotopes is refered to as the </t>
    </r>
    <r>
      <rPr>
        <b/>
        <sz val="10"/>
        <rFont val="Arial"/>
      </rPr>
      <t>atomic weight</t>
    </r>
    <r>
      <rPr>
        <sz val="10"/>
        <color rgb="FF000000"/>
        <rFont val="Arial"/>
      </rPr>
      <t xml:space="preserve"> and is the number reported on the periodic table.</t>
    </r>
  </si>
  <si>
    <r>
      <rPr>
        <sz val="10"/>
        <color rgb="FF000000"/>
        <rFont val="Arial"/>
      </rPr>
      <t xml:space="preserve">As electrons jump from a </t>
    </r>
    <r>
      <rPr>
        <i/>
        <sz val="10"/>
        <color rgb="FF000000"/>
        <rFont val="Arial"/>
      </rPr>
      <t>lower</t>
    </r>
    <r>
      <rPr>
        <sz val="10"/>
        <color rgb="FF000000"/>
        <rFont val="Arial"/>
      </rPr>
      <t xml:space="preserve"> energy level to a </t>
    </r>
    <r>
      <rPr>
        <i/>
        <sz val="10"/>
        <color rgb="FF000000"/>
        <rFont val="Arial"/>
      </rPr>
      <t xml:space="preserve">higher </t>
    </r>
    <r>
      <rPr>
        <sz val="10"/>
        <color rgb="FF000000"/>
        <rFont val="Arial"/>
      </rPr>
      <t xml:space="preserve">energy level, they get </t>
    </r>
    <r>
      <rPr>
        <b/>
        <sz val="10"/>
        <color rgb="FF000000"/>
        <rFont val="Arial"/>
      </rPr>
      <t>AHED</t>
    </r>
  </si>
  <si>
    <r>
      <t xml:space="preserve">•  </t>
    </r>
    <r>
      <rPr>
        <b/>
        <sz val="10"/>
        <rFont val="Arial"/>
      </rPr>
      <t>A</t>
    </r>
    <r>
      <rPr>
        <sz val="10"/>
        <color rgb="FF000000"/>
        <rFont val="Arial"/>
      </rPr>
      <t xml:space="preserve">bsorb light
•  </t>
    </r>
    <r>
      <rPr>
        <b/>
        <sz val="10"/>
        <rFont val="Arial"/>
      </rPr>
      <t>H</t>
    </r>
    <r>
      <rPr>
        <sz val="10"/>
        <color rgb="FF000000"/>
        <rFont val="Arial"/>
      </rPr>
      <t xml:space="preserve">igher potential
•  </t>
    </r>
    <r>
      <rPr>
        <b/>
        <sz val="10"/>
        <rFont val="Arial"/>
      </rPr>
      <t>E</t>
    </r>
    <r>
      <rPr>
        <sz val="10"/>
        <color rgb="FF000000"/>
        <rFont val="Arial"/>
      </rPr>
      <t xml:space="preserve">xcited
•  </t>
    </r>
    <r>
      <rPr>
        <b/>
        <sz val="10"/>
        <rFont val="Arial"/>
      </rPr>
      <t>D</t>
    </r>
    <r>
      <rPr>
        <sz val="10"/>
        <color rgb="FF000000"/>
        <rFont val="Arial"/>
      </rPr>
      <t xml:space="preserve">istant </t>
    </r>
    <r>
      <rPr>
        <i/>
        <sz val="10"/>
        <rFont val="Arial"/>
      </rPr>
      <t>(from the nucleus)</t>
    </r>
  </si>
  <si>
    <t>Paramagnetic Materials</t>
  </si>
  <si>
    <r>
      <rPr>
        <sz val="10"/>
        <color rgb="FF000000"/>
        <rFont val="Arial"/>
      </rPr>
      <t>"</t>
    </r>
    <r>
      <rPr>
        <b/>
        <sz val="10"/>
        <color rgb="FF000000"/>
        <rFont val="Arial"/>
      </rPr>
      <t>Para</t>
    </r>
    <r>
      <rPr>
        <sz val="10"/>
        <color rgb="FF000000"/>
        <rFont val="Arial"/>
      </rPr>
      <t xml:space="preserve">magnetic" means that a magnetic field will cause </t>
    </r>
    <r>
      <rPr>
        <b/>
        <sz val="10"/>
        <color rgb="FF000000"/>
        <rFont val="Arial"/>
      </rPr>
      <t>para</t>
    </r>
    <r>
      <rPr>
        <sz val="10"/>
        <color rgb="FF000000"/>
        <rFont val="Arial"/>
      </rPr>
      <t xml:space="preserve">llel spins in unpaired electrons and therefore cause an attraction to a </t>
    </r>
    <r>
      <rPr>
        <b/>
        <sz val="10"/>
        <color rgb="FF000000"/>
        <rFont val="Arial"/>
      </rPr>
      <t xml:space="preserve">para </t>
    </r>
    <r>
      <rPr>
        <sz val="10"/>
        <color rgb="FF000000"/>
        <rFont val="Arial"/>
      </rPr>
      <t xml:space="preserve">(pair of) </t>
    </r>
    <r>
      <rPr>
        <b/>
        <sz val="10"/>
        <color rgb="FF000000"/>
        <rFont val="Arial"/>
      </rPr>
      <t>magnets</t>
    </r>
  </si>
  <si>
    <r>
      <t xml:space="preserve">The presence of paired or unpaired electrons affects the chemical and magnetic properties of an atom or molecule. Materials composed of atoms with UNPAIRED electrons will orient their spins in alignment with a magnetic field, and the material will thus be weakly ATTRACTED to the magnetic field. These materials are considered </t>
    </r>
    <r>
      <rPr>
        <b/>
        <sz val="10"/>
        <rFont val="Arial"/>
      </rPr>
      <t>paramagnetic</t>
    </r>
    <r>
      <rPr>
        <sz val="10"/>
        <color rgb="FF000000"/>
        <rFont val="Arial"/>
      </rPr>
      <t>. In contrast, diamagnetic materials have all of its electrons paired and experiences a repulsion to a magnetic field.</t>
    </r>
  </si>
  <si>
    <r>
      <rPr>
        <sz val="10"/>
        <color rgb="FF000000"/>
        <rFont val="Arial"/>
      </rPr>
      <t>•  Me</t>
    </r>
    <r>
      <rPr>
        <b/>
        <sz val="10"/>
        <color rgb="FF000000"/>
        <rFont val="Arial"/>
      </rPr>
      <t>T</t>
    </r>
    <r>
      <rPr>
        <sz val="10"/>
        <color rgb="FF000000"/>
        <rFont val="Arial"/>
      </rPr>
      <t>als lose electrons to become ca</t>
    </r>
    <r>
      <rPr>
        <b/>
        <sz val="10"/>
        <color rgb="FF000000"/>
        <rFont val="Arial"/>
      </rPr>
      <t>T</t>
    </r>
    <r>
      <rPr>
        <sz val="10"/>
        <color rgb="FF000000"/>
        <rFont val="Arial"/>
      </rPr>
      <t>ions = posi</t>
    </r>
    <r>
      <rPr>
        <b/>
        <sz val="10"/>
        <color rgb="FF000000"/>
        <rFont val="Arial"/>
      </rPr>
      <t>T</t>
    </r>
    <r>
      <rPr>
        <sz val="10"/>
        <color rgb="FF000000"/>
        <rFont val="Arial"/>
      </rPr>
      <t xml:space="preserve">ive (+) ions
•  </t>
    </r>
    <r>
      <rPr>
        <b/>
        <sz val="10"/>
        <color rgb="FF000000"/>
        <rFont val="Arial"/>
      </rPr>
      <t>N</t>
    </r>
    <r>
      <rPr>
        <sz val="10"/>
        <color rgb="FF000000"/>
        <rFont val="Arial"/>
      </rPr>
      <t>onmetals gain electrons to become a</t>
    </r>
    <r>
      <rPr>
        <b/>
        <sz val="10"/>
        <color rgb="FF000000"/>
        <rFont val="Arial"/>
      </rPr>
      <t>N</t>
    </r>
    <r>
      <rPr>
        <sz val="10"/>
        <color rgb="FF000000"/>
        <rFont val="Arial"/>
      </rPr>
      <t xml:space="preserve">ions = </t>
    </r>
    <r>
      <rPr>
        <b/>
        <sz val="10"/>
        <color rgb="FF000000"/>
        <rFont val="Arial"/>
      </rPr>
      <t>N</t>
    </r>
    <r>
      <rPr>
        <sz val="10"/>
        <color rgb="FF000000"/>
        <rFont val="Arial"/>
      </rPr>
      <t>egative (–) ions</t>
    </r>
  </si>
  <si>
    <r>
      <rPr>
        <b/>
        <sz val="10"/>
        <rFont val="Arial"/>
      </rPr>
      <t>Ionic bonds</t>
    </r>
    <r>
      <rPr>
        <sz val="10"/>
        <color rgb="FF000000"/>
        <rFont val="Arial"/>
      </rPr>
      <t xml:space="preserve"> form between atoms that have significantly different electronegativies. The atom that loses the electrons becomes a </t>
    </r>
    <r>
      <rPr>
        <b/>
        <sz val="10"/>
        <rFont val="Arial"/>
      </rPr>
      <t>cation</t>
    </r>
    <r>
      <rPr>
        <sz val="10"/>
        <color rgb="FF000000"/>
        <rFont val="Arial"/>
      </rPr>
      <t xml:space="preserve">, and the atom that gains electrons becomes an </t>
    </r>
    <r>
      <rPr>
        <b/>
        <sz val="10"/>
        <rFont val="Arial"/>
      </rPr>
      <t>anion</t>
    </r>
    <r>
      <rPr>
        <sz val="10"/>
        <color rgb="FF000000"/>
        <rFont val="Arial"/>
      </rPr>
      <t>. The ionic bond is the result of an electrostatic force of attraction between opposite charges of these ions.</t>
    </r>
  </si>
  <si>
    <t>Diatomic Elements</t>
  </si>
  <si>
    <r>
      <t xml:space="preserve">A quick way to remember the naturally occuring diatomic elements on the periodic table: they form the number </t>
    </r>
    <r>
      <rPr>
        <b/>
        <sz val="10"/>
        <rFont val="Arial"/>
      </rPr>
      <t>7</t>
    </r>
    <r>
      <rPr>
        <sz val="10"/>
        <color rgb="FF000000"/>
        <rFont val="Arial"/>
      </rPr>
      <t xml:space="preserve"> on the periodic table (except for H), there are </t>
    </r>
    <r>
      <rPr>
        <b/>
        <sz val="10"/>
        <rFont val="Arial"/>
      </rPr>
      <t xml:space="preserve">7 </t>
    </r>
    <r>
      <rPr>
        <sz val="10"/>
        <color rgb="FF000000"/>
        <rFont val="Arial"/>
      </rPr>
      <t xml:space="preserve">of them, and most of them are in Group </t>
    </r>
    <r>
      <rPr>
        <b/>
        <sz val="10"/>
        <rFont val="Arial"/>
      </rPr>
      <t>VII</t>
    </r>
    <r>
      <rPr>
        <sz val="10"/>
        <color rgb="FF000000"/>
        <rFont val="Arial"/>
      </rPr>
      <t xml:space="preserve">A (17): 
</t>
    </r>
    <r>
      <rPr>
        <b/>
        <sz val="10"/>
        <rFont val="Arial"/>
      </rPr>
      <t>H</t>
    </r>
    <r>
      <rPr>
        <sz val="6"/>
        <rFont val="Arial"/>
      </rPr>
      <t xml:space="preserve">2 </t>
    </r>
    <r>
      <rPr>
        <sz val="10"/>
        <color rgb="FF000000"/>
        <rFont val="Arial"/>
      </rPr>
      <t xml:space="preserve">   </t>
    </r>
    <r>
      <rPr>
        <b/>
        <sz val="10"/>
        <rFont val="Arial"/>
      </rPr>
      <t>N</t>
    </r>
    <r>
      <rPr>
        <sz val="6"/>
        <rFont val="Arial"/>
      </rPr>
      <t>2</t>
    </r>
    <r>
      <rPr>
        <sz val="10"/>
        <color rgb="FF000000"/>
        <rFont val="Arial"/>
      </rPr>
      <t xml:space="preserve">    </t>
    </r>
    <r>
      <rPr>
        <b/>
        <sz val="10"/>
        <rFont val="Arial"/>
      </rPr>
      <t>O</t>
    </r>
    <r>
      <rPr>
        <sz val="6"/>
        <rFont val="Arial"/>
      </rPr>
      <t>2</t>
    </r>
    <r>
      <rPr>
        <sz val="10"/>
        <color rgb="FF000000"/>
        <rFont val="Arial"/>
      </rPr>
      <t xml:space="preserve">    </t>
    </r>
    <r>
      <rPr>
        <b/>
        <sz val="10"/>
        <rFont val="Arial"/>
      </rPr>
      <t>F</t>
    </r>
    <r>
      <rPr>
        <sz val="6"/>
        <rFont val="Arial"/>
      </rPr>
      <t>2</t>
    </r>
    <r>
      <rPr>
        <sz val="10"/>
        <color rgb="FF000000"/>
        <rFont val="Arial"/>
      </rPr>
      <t xml:space="preserve">    </t>
    </r>
    <r>
      <rPr>
        <b/>
        <sz val="10"/>
        <rFont val="Arial"/>
      </rPr>
      <t>Cl</t>
    </r>
    <r>
      <rPr>
        <sz val="6"/>
        <rFont val="Arial"/>
      </rPr>
      <t>2</t>
    </r>
    <r>
      <rPr>
        <sz val="10"/>
        <color rgb="FF000000"/>
        <rFont val="Arial"/>
      </rPr>
      <t xml:space="preserve">    </t>
    </r>
    <r>
      <rPr>
        <b/>
        <sz val="10"/>
        <rFont val="Arial"/>
      </rPr>
      <t>Br</t>
    </r>
    <r>
      <rPr>
        <sz val="6"/>
        <rFont val="Arial"/>
      </rPr>
      <t xml:space="preserve">2  </t>
    </r>
    <r>
      <rPr>
        <sz val="10"/>
        <color rgb="FF000000"/>
        <rFont val="Arial"/>
      </rPr>
      <t xml:space="preserve">  </t>
    </r>
    <r>
      <rPr>
        <b/>
        <sz val="10"/>
        <rFont val="Arial"/>
      </rPr>
      <t>I</t>
    </r>
    <r>
      <rPr>
        <sz val="5"/>
        <rFont val="Arial"/>
      </rPr>
      <t>2</t>
    </r>
  </si>
  <si>
    <t>Hydrogen Bonds</t>
  </si>
  <si>
    <r>
      <rPr>
        <sz val="10"/>
        <color rgb="FF000000"/>
        <rFont val="Arial"/>
      </rPr>
      <t xml:space="preserve">I can't talk right now, I'm </t>
    </r>
    <r>
      <rPr>
        <b/>
        <sz val="10"/>
        <color rgb="FF000000"/>
        <rFont val="Arial"/>
      </rPr>
      <t>bonding</t>
    </r>
    <r>
      <rPr>
        <sz val="10"/>
        <color rgb="FF000000"/>
        <rFont val="Arial"/>
      </rPr>
      <t xml:space="preserve"> with </t>
    </r>
    <r>
      <rPr>
        <b/>
        <sz val="10"/>
        <color rgb="FF000000"/>
        <rFont val="Arial"/>
      </rPr>
      <t>Hydrogen</t>
    </r>
    <r>
      <rPr>
        <sz val="10"/>
        <color rgb="FF000000"/>
        <rFont val="Arial"/>
      </rPr>
      <t xml:space="preserve"> the </t>
    </r>
    <r>
      <rPr>
        <b/>
        <sz val="10"/>
        <color rgb="FF000000"/>
        <rFont val="Arial"/>
      </rPr>
      <t>FON</t>
    </r>
    <r>
      <rPr>
        <sz val="10"/>
        <color rgb="FF000000"/>
        <rFont val="Arial"/>
      </rPr>
      <t xml:space="preserve"> </t>
    </r>
    <r>
      <rPr>
        <i/>
        <sz val="10"/>
        <color rgb="FF000000"/>
        <rFont val="Arial"/>
      </rPr>
      <t>(phone)</t>
    </r>
  </si>
  <si>
    <r>
      <rPr>
        <b/>
        <sz val="10"/>
        <rFont val="Arial"/>
      </rPr>
      <t>Hydrogen</t>
    </r>
    <r>
      <rPr>
        <sz val="10"/>
        <color rgb="FF000000"/>
        <rFont val="Arial"/>
      </rPr>
      <t xml:space="preserve"> </t>
    </r>
    <r>
      <rPr>
        <b/>
        <sz val="10"/>
        <rFont val="Arial"/>
      </rPr>
      <t>bonds</t>
    </r>
    <r>
      <rPr>
        <sz val="10"/>
        <color rgb="FF000000"/>
        <rFont val="Arial"/>
      </rPr>
      <t xml:space="preserve"> exist in molecules containing a Hydrogen atom that is bonded to </t>
    </r>
    <r>
      <rPr>
        <b/>
        <sz val="10"/>
        <rFont val="Arial"/>
      </rPr>
      <t>F</t>
    </r>
    <r>
      <rPr>
        <sz val="10"/>
        <color rgb="FF000000"/>
        <rFont val="Arial"/>
      </rPr>
      <t xml:space="preserve">luorine, </t>
    </r>
    <r>
      <rPr>
        <b/>
        <sz val="10"/>
        <rFont val="Arial"/>
      </rPr>
      <t>O</t>
    </r>
    <r>
      <rPr>
        <sz val="10"/>
        <color rgb="FF000000"/>
        <rFont val="Arial"/>
      </rPr>
      <t xml:space="preserve">xygen, or </t>
    </r>
    <r>
      <rPr>
        <b/>
        <sz val="10"/>
        <rFont val="Arial"/>
      </rPr>
      <t>N</t>
    </r>
    <r>
      <rPr>
        <sz val="10"/>
        <color rgb="FF000000"/>
        <rFont val="Arial"/>
      </rPr>
      <t>itrogen because these 3 atoms are highly electronegative, causing the hydrogen atom to carry only a small amount of the electron density in the covalent bond.</t>
    </r>
  </si>
  <si>
    <t>Nomenclature of Component Anions</t>
  </si>
  <si>
    <r>
      <rPr>
        <sz val="10"/>
        <color rgb="FF000000"/>
        <rFont val="Arial"/>
      </rPr>
      <t>The "</t>
    </r>
    <r>
      <rPr>
        <b/>
        <sz val="10"/>
        <color rgb="FF000000"/>
        <rFont val="Arial"/>
      </rPr>
      <t>lite</t>
    </r>
    <r>
      <rPr>
        <sz val="10"/>
        <color rgb="FF000000"/>
        <rFont val="Arial"/>
      </rPr>
      <t xml:space="preserve">est" anions have the </t>
    </r>
    <r>
      <rPr>
        <i/>
        <sz val="10"/>
        <color rgb="FF000000"/>
        <rFont val="Arial"/>
      </rPr>
      <t>fewest</t>
    </r>
    <r>
      <rPr>
        <sz val="10"/>
        <color rgb="FF000000"/>
        <rFont val="Arial"/>
      </rPr>
      <t xml:space="preserve"> oxygens</t>
    </r>
  </si>
  <si>
    <r>
      <t xml:space="preserve">Many polyatomic anions contain </t>
    </r>
    <r>
      <rPr>
        <i/>
        <sz val="10"/>
        <rFont val="Arial"/>
      </rPr>
      <t>oxygen</t>
    </r>
    <r>
      <rPr>
        <sz val="10"/>
        <color rgb="FF000000"/>
        <rFont val="Arial"/>
      </rPr>
      <t xml:space="preserve"> and are therefore called </t>
    </r>
    <r>
      <rPr>
        <b/>
        <sz val="10"/>
        <rFont val="Arial"/>
      </rPr>
      <t>oxyanions</t>
    </r>
    <r>
      <rPr>
        <sz val="10"/>
        <color rgb="FF000000"/>
        <rFont val="Arial"/>
      </rPr>
      <t xml:space="preserve">. When an element forms two oxyanions, the name of the one with </t>
    </r>
    <r>
      <rPr>
        <i/>
        <sz val="10"/>
        <rFont val="Arial"/>
      </rPr>
      <t>less oxygen</t>
    </r>
    <r>
      <rPr>
        <b/>
        <i/>
        <sz val="10"/>
        <rFont val="Arial"/>
      </rPr>
      <t xml:space="preserve"> </t>
    </r>
    <r>
      <rPr>
        <sz val="10"/>
        <color rgb="FF000000"/>
        <rFont val="Arial"/>
      </rPr>
      <t xml:space="preserve">ends in </t>
    </r>
    <r>
      <rPr>
        <b/>
        <i/>
        <sz val="10"/>
        <rFont val="Arial"/>
      </rPr>
      <t>–ite</t>
    </r>
    <r>
      <rPr>
        <sz val="10"/>
        <color rgb="FF000000"/>
        <rFont val="Arial"/>
      </rPr>
      <t xml:space="preserve">, and the one with </t>
    </r>
    <r>
      <rPr>
        <i/>
        <sz val="10"/>
        <rFont val="Arial"/>
      </rPr>
      <t>more</t>
    </r>
    <r>
      <rPr>
        <sz val="10"/>
        <color rgb="FF000000"/>
        <rFont val="Arial"/>
      </rPr>
      <t xml:space="preserve"> </t>
    </r>
    <r>
      <rPr>
        <i/>
        <sz val="10"/>
        <rFont val="Arial"/>
      </rPr>
      <t>oxygen</t>
    </r>
    <r>
      <rPr>
        <sz val="10"/>
        <color rgb="FF000000"/>
        <rFont val="Arial"/>
      </rPr>
      <t xml:space="preserve"> ends in </t>
    </r>
    <r>
      <rPr>
        <b/>
        <i/>
        <sz val="10"/>
        <rFont val="Arial"/>
      </rPr>
      <t xml:space="preserve">–ate.  </t>
    </r>
    <r>
      <rPr>
        <sz val="10"/>
        <color rgb="FF000000"/>
        <rFont val="Arial"/>
      </rPr>
      <t>(NO</t>
    </r>
    <r>
      <rPr>
        <sz val="6"/>
        <rFont val="Arial"/>
      </rPr>
      <t>2 –</t>
    </r>
    <r>
      <rPr>
        <sz val="10"/>
        <color rgb="FF000000"/>
        <rFont val="Arial"/>
      </rPr>
      <t xml:space="preserve"> anion is Nitr</t>
    </r>
    <r>
      <rPr>
        <b/>
        <sz val="10"/>
        <rFont val="Arial"/>
      </rPr>
      <t>ite</t>
    </r>
    <r>
      <rPr>
        <sz val="10"/>
        <color rgb="FF000000"/>
        <rFont val="Arial"/>
      </rPr>
      <t xml:space="preserve"> and NO</t>
    </r>
    <r>
      <rPr>
        <sz val="6"/>
        <rFont val="Arial"/>
      </rPr>
      <t>3 –</t>
    </r>
    <r>
      <rPr>
        <sz val="10"/>
        <color rgb="FF000000"/>
        <rFont val="Arial"/>
      </rPr>
      <t xml:space="preserve"> anion is Nitr</t>
    </r>
    <r>
      <rPr>
        <b/>
        <sz val="10"/>
        <rFont val="Arial"/>
      </rPr>
      <t>ate</t>
    </r>
    <r>
      <rPr>
        <sz val="10"/>
        <color rgb="FF000000"/>
        <rFont val="Arial"/>
      </rPr>
      <t>.  SO</t>
    </r>
    <r>
      <rPr>
        <sz val="6"/>
        <rFont val="Arial"/>
      </rPr>
      <t xml:space="preserve">3 </t>
    </r>
    <r>
      <rPr>
        <i/>
        <sz val="6"/>
        <rFont val="Arial"/>
      </rPr>
      <t>2–</t>
    </r>
    <r>
      <rPr>
        <sz val="10"/>
        <color rgb="FF000000"/>
        <rFont val="Arial"/>
      </rPr>
      <t xml:space="preserve"> anion is Sulf</t>
    </r>
    <r>
      <rPr>
        <b/>
        <sz val="10"/>
        <rFont val="Arial"/>
      </rPr>
      <t>ite</t>
    </r>
    <r>
      <rPr>
        <sz val="10"/>
        <color rgb="FF000000"/>
        <rFont val="Arial"/>
      </rPr>
      <t xml:space="preserve"> and SO</t>
    </r>
    <r>
      <rPr>
        <sz val="6"/>
        <rFont val="Arial"/>
      </rPr>
      <t xml:space="preserve">4 </t>
    </r>
    <r>
      <rPr>
        <i/>
        <sz val="6"/>
        <rFont val="Arial"/>
      </rPr>
      <t>2–</t>
    </r>
    <r>
      <rPr>
        <sz val="10"/>
        <color rgb="FF000000"/>
        <rFont val="Arial"/>
      </rPr>
      <t xml:space="preserve"> anion is Sulf</t>
    </r>
    <r>
      <rPr>
        <b/>
        <sz val="10"/>
        <rFont val="Arial"/>
      </rPr>
      <t>ate</t>
    </r>
    <r>
      <rPr>
        <sz val="10"/>
        <color rgb="FF000000"/>
        <rFont val="Arial"/>
      </rPr>
      <t>)</t>
    </r>
  </si>
  <si>
    <r>
      <rPr>
        <sz val="10"/>
        <color rgb="FF000000"/>
        <rFont val="Arial"/>
      </rPr>
      <t xml:space="preserve">The heaviest anions </t>
    </r>
    <r>
      <rPr>
        <b/>
        <sz val="10"/>
        <color rgb="FF000000"/>
        <rFont val="Arial"/>
      </rPr>
      <t>ate</t>
    </r>
    <r>
      <rPr>
        <sz val="10"/>
        <color rgb="FF000000"/>
        <rFont val="Arial"/>
      </rPr>
      <t xml:space="preserve"> the </t>
    </r>
    <r>
      <rPr>
        <i/>
        <sz val="10"/>
        <color rgb="FF000000"/>
        <rFont val="Arial"/>
      </rPr>
      <t>most</t>
    </r>
    <r>
      <rPr>
        <sz val="10"/>
        <color rgb="FF000000"/>
        <rFont val="Arial"/>
      </rPr>
      <t xml:space="preserve"> oxygens.</t>
    </r>
  </si>
  <si>
    <t>State functions</t>
  </si>
  <si>
    <r>
      <rPr>
        <sz val="10"/>
        <color rgb="FF000000"/>
        <rFont val="Arial"/>
      </rPr>
      <t xml:space="preserve">"When I'm under </t>
    </r>
    <r>
      <rPr>
        <b/>
        <sz val="10"/>
        <color rgb="FF000000"/>
        <rFont val="Arial"/>
      </rPr>
      <t>pressure</t>
    </r>
    <r>
      <rPr>
        <sz val="10"/>
        <color rgb="FF000000"/>
        <rFont val="Arial"/>
      </rPr>
      <t xml:space="preserve"> and in a </t>
    </r>
    <r>
      <rPr>
        <b/>
        <sz val="10"/>
        <color rgb="FF000000"/>
        <rFont val="Arial"/>
      </rPr>
      <t xml:space="preserve">dense </t>
    </r>
    <r>
      <rPr>
        <sz val="10"/>
        <color rgb="FF000000"/>
        <rFont val="Arial"/>
      </rPr>
      <t xml:space="preserve">state, all I want to do is watch </t>
    </r>
    <r>
      <rPr>
        <b/>
        <sz val="10"/>
        <color rgb="FF000000"/>
        <rFont val="Arial"/>
      </rPr>
      <t>T.V.</t>
    </r>
    <r>
      <rPr>
        <sz val="10"/>
        <color rgb="FF000000"/>
        <rFont val="Arial"/>
      </rPr>
      <t xml:space="preserve"> and get </t>
    </r>
    <r>
      <rPr>
        <b/>
        <sz val="10"/>
        <color rgb="FF000000"/>
        <rFont val="Arial"/>
      </rPr>
      <t>H.U.G.S.</t>
    </r>
    <r>
      <rPr>
        <sz val="10"/>
        <color rgb="FF000000"/>
        <rFont val="Arial"/>
      </rPr>
      <t xml:space="preserve">" </t>
    </r>
  </si>
  <si>
    <r>
      <t xml:space="preserve">The 8 </t>
    </r>
    <r>
      <rPr>
        <b/>
        <sz val="10"/>
        <rFont val="Arial"/>
      </rPr>
      <t>State</t>
    </r>
    <r>
      <rPr>
        <sz val="10"/>
        <color rgb="FF000000"/>
        <rFont val="Arial"/>
      </rPr>
      <t xml:space="preserve"> </t>
    </r>
    <r>
      <rPr>
        <b/>
        <sz val="10"/>
        <rFont val="Arial"/>
      </rPr>
      <t>Functions</t>
    </r>
    <r>
      <rPr>
        <sz val="10"/>
        <color rgb="FF000000"/>
        <rFont val="Arial"/>
      </rPr>
      <t xml:space="preserve"> include:  pressure </t>
    </r>
    <r>
      <rPr>
        <i/>
        <sz val="10"/>
        <rFont val="Arial"/>
      </rPr>
      <t xml:space="preserve">(P), </t>
    </r>
    <r>
      <rPr>
        <sz val="10"/>
        <color rgb="FF000000"/>
        <rFont val="Arial"/>
      </rPr>
      <t xml:space="preserve">density </t>
    </r>
    <r>
      <rPr>
        <i/>
        <sz val="10"/>
        <rFont val="Arial"/>
      </rPr>
      <t xml:space="preserve">(ρ), </t>
    </r>
    <r>
      <rPr>
        <sz val="10"/>
        <color rgb="FF000000"/>
        <rFont val="Arial"/>
      </rPr>
      <t xml:space="preserve">temperature </t>
    </r>
    <r>
      <rPr>
        <i/>
        <sz val="10"/>
        <rFont val="Arial"/>
      </rPr>
      <t>(</t>
    </r>
    <r>
      <rPr>
        <b/>
        <i/>
        <sz val="10"/>
        <rFont val="Arial"/>
      </rPr>
      <t>T</t>
    </r>
    <r>
      <rPr>
        <i/>
        <sz val="10"/>
        <rFont val="Arial"/>
      </rPr>
      <t xml:space="preserve">), </t>
    </r>
    <r>
      <rPr>
        <sz val="10"/>
        <color rgb="FF000000"/>
        <rFont val="Arial"/>
      </rPr>
      <t xml:space="preserve">volume </t>
    </r>
    <r>
      <rPr>
        <i/>
        <sz val="10"/>
        <rFont val="Arial"/>
      </rPr>
      <t>(</t>
    </r>
    <r>
      <rPr>
        <b/>
        <i/>
        <sz val="10"/>
        <rFont val="Arial"/>
      </rPr>
      <t>V</t>
    </r>
    <r>
      <rPr>
        <i/>
        <sz val="10"/>
        <rFont val="Arial"/>
      </rPr>
      <t>)</t>
    </r>
    <r>
      <rPr>
        <sz val="10"/>
        <color rgb="FF000000"/>
        <rFont val="Arial"/>
      </rPr>
      <t xml:space="preserve">, enthalpy </t>
    </r>
    <r>
      <rPr>
        <i/>
        <sz val="10"/>
        <rFont val="Arial"/>
      </rPr>
      <t>(</t>
    </r>
    <r>
      <rPr>
        <b/>
        <i/>
        <sz val="10"/>
        <rFont val="Arial"/>
      </rPr>
      <t>H</t>
    </r>
    <r>
      <rPr>
        <i/>
        <sz val="10"/>
        <rFont val="Arial"/>
      </rPr>
      <t>)</t>
    </r>
    <r>
      <rPr>
        <sz val="10"/>
        <color rgb="FF000000"/>
        <rFont val="Arial"/>
      </rPr>
      <t xml:space="preserve">, internal energy </t>
    </r>
    <r>
      <rPr>
        <i/>
        <sz val="10"/>
        <rFont val="Arial"/>
      </rPr>
      <t>(</t>
    </r>
    <r>
      <rPr>
        <b/>
        <i/>
        <sz val="10"/>
        <rFont val="Arial"/>
      </rPr>
      <t>U</t>
    </r>
    <r>
      <rPr>
        <i/>
        <sz val="10"/>
        <rFont val="Arial"/>
      </rPr>
      <t>)</t>
    </r>
    <r>
      <rPr>
        <sz val="10"/>
        <color rgb="FF000000"/>
        <rFont val="Arial"/>
      </rPr>
      <t xml:space="preserve">, Gibbs free energy </t>
    </r>
    <r>
      <rPr>
        <i/>
        <sz val="10"/>
        <rFont val="Arial"/>
      </rPr>
      <t>(</t>
    </r>
    <r>
      <rPr>
        <b/>
        <i/>
        <sz val="10"/>
        <rFont val="Arial"/>
      </rPr>
      <t>G</t>
    </r>
    <r>
      <rPr>
        <i/>
        <sz val="10"/>
        <rFont val="Arial"/>
      </rPr>
      <t xml:space="preserve">), </t>
    </r>
    <r>
      <rPr>
        <sz val="10"/>
        <color rgb="FF000000"/>
        <rFont val="Arial"/>
      </rPr>
      <t xml:space="preserve">and entropy </t>
    </r>
    <r>
      <rPr>
        <i/>
        <sz val="10"/>
        <rFont val="Arial"/>
      </rPr>
      <t>(</t>
    </r>
    <r>
      <rPr>
        <b/>
        <i/>
        <sz val="10"/>
        <rFont val="Arial"/>
      </rPr>
      <t>S</t>
    </r>
    <r>
      <rPr>
        <i/>
        <sz val="10"/>
        <rFont val="Arial"/>
      </rPr>
      <t>)</t>
    </r>
    <r>
      <rPr>
        <sz val="10"/>
        <color rgb="FF000000"/>
        <rFont val="Arial"/>
      </rPr>
      <t>. When the state of a system changes from one equilibrium to another, one or more of these state functions will change. In addition, while state functions are independent of the path (process) taken, they are not necessarily independent of one another. For example, Gibbs free energy is related to enthalpy, temperature, and entropy.</t>
    </r>
  </si>
  <si>
    <t>Gibbs free energy</t>
  </si>
  <si>
    <r>
      <rPr>
        <b/>
        <sz val="10"/>
        <color rgb="FF000000"/>
        <rFont val="Arial"/>
      </rPr>
      <t>G</t>
    </r>
    <r>
      <rPr>
        <sz val="10"/>
        <color rgb="FF000000"/>
        <rFont val="Arial"/>
      </rPr>
      <t xml:space="preserve">oldfish </t>
    </r>
    <r>
      <rPr>
        <b/>
        <i/>
        <sz val="10"/>
        <color rgb="FF000000"/>
        <rFont val="Arial"/>
      </rPr>
      <t>ARE</t>
    </r>
    <r>
      <rPr>
        <b/>
        <sz val="10"/>
        <color rgb="FF000000"/>
        <rFont val="Arial"/>
      </rPr>
      <t xml:space="preserve"> </t>
    </r>
    <r>
      <rPr>
        <sz val="10"/>
        <color rgb="FF000000"/>
        <rFont val="Arial"/>
      </rPr>
      <t>(</t>
    </r>
    <r>
      <rPr>
        <i/>
        <sz val="10"/>
        <color rgb="FF000000"/>
        <rFont val="Arial"/>
      </rPr>
      <t>equals sign</t>
    </r>
    <r>
      <rPr>
        <sz val="10"/>
        <color rgb="FF000000"/>
        <rFont val="Arial"/>
      </rPr>
      <t xml:space="preserve">) </t>
    </r>
    <r>
      <rPr>
        <b/>
        <sz val="10"/>
        <color rgb="FF000000"/>
        <rFont val="Arial"/>
      </rPr>
      <t>H</t>
    </r>
    <r>
      <rPr>
        <sz val="10"/>
        <color rgb="FF000000"/>
        <rFont val="Arial"/>
      </rPr>
      <t xml:space="preserve">orrible </t>
    </r>
    <r>
      <rPr>
        <b/>
        <i/>
        <sz val="10"/>
        <color rgb="FF000000"/>
        <rFont val="Arial"/>
      </rPr>
      <t>WITHOUT</t>
    </r>
    <r>
      <rPr>
        <b/>
        <sz val="10"/>
        <color rgb="FF000000"/>
        <rFont val="Arial"/>
      </rPr>
      <t xml:space="preserve"> </t>
    </r>
    <r>
      <rPr>
        <sz val="10"/>
        <color rgb="FF000000"/>
        <rFont val="Arial"/>
      </rPr>
      <t>(</t>
    </r>
    <r>
      <rPr>
        <i/>
        <sz val="10"/>
        <color rgb="FF000000"/>
        <rFont val="Arial"/>
      </rPr>
      <t>minus sign</t>
    </r>
    <r>
      <rPr>
        <sz val="10"/>
        <color rgb="FF000000"/>
        <rFont val="Arial"/>
      </rPr>
      <t xml:space="preserve">) </t>
    </r>
    <r>
      <rPr>
        <b/>
        <sz val="10"/>
        <color rgb="FF000000"/>
        <rFont val="Arial"/>
      </rPr>
      <t>T</t>
    </r>
    <r>
      <rPr>
        <sz val="10"/>
        <color rgb="FF000000"/>
        <rFont val="Arial"/>
      </rPr>
      <t>arter</t>
    </r>
    <r>
      <rPr>
        <b/>
        <sz val="10"/>
        <color rgb="FF000000"/>
        <rFont val="Arial"/>
      </rPr>
      <t>S</t>
    </r>
    <r>
      <rPr>
        <sz val="10"/>
        <color rgb="FF000000"/>
        <rFont val="Arial"/>
      </rPr>
      <t>auce</t>
    </r>
  </si>
  <si>
    <r>
      <t>The equation for the change in Gibbs free energy is:
Δ</t>
    </r>
    <r>
      <rPr>
        <b/>
        <sz val="10"/>
        <rFont val="Arial"/>
      </rPr>
      <t>G</t>
    </r>
    <r>
      <rPr>
        <sz val="10"/>
        <color rgb="FF000000"/>
        <rFont val="Arial"/>
      </rPr>
      <t xml:space="preserve"> = Δ</t>
    </r>
    <r>
      <rPr>
        <b/>
        <i/>
        <sz val="10"/>
        <rFont val="Arial"/>
      </rPr>
      <t>H</t>
    </r>
    <r>
      <rPr>
        <i/>
        <sz val="10"/>
        <rFont val="Arial"/>
      </rPr>
      <t xml:space="preserve"> – </t>
    </r>
    <r>
      <rPr>
        <b/>
        <i/>
        <sz val="10"/>
        <rFont val="Arial"/>
      </rPr>
      <t>T</t>
    </r>
    <r>
      <rPr>
        <sz val="10"/>
        <color rgb="FF000000"/>
        <rFont val="Arial"/>
      </rPr>
      <t>Δ</t>
    </r>
    <r>
      <rPr>
        <b/>
        <i/>
        <sz val="10"/>
        <rFont val="Arial"/>
      </rPr>
      <t>S</t>
    </r>
  </si>
  <si>
    <t>Van der Waals equation of state</t>
  </si>
  <si>
    <r>
      <rPr>
        <b/>
        <i/>
        <sz val="10"/>
        <color rgb="FF000000"/>
        <rFont val="Arial"/>
      </rPr>
      <t xml:space="preserve">a </t>
    </r>
    <r>
      <rPr>
        <sz val="10"/>
        <color rgb="FF000000"/>
        <rFont val="Arial"/>
      </rPr>
      <t>= "</t>
    </r>
    <r>
      <rPr>
        <b/>
        <sz val="10"/>
        <color rgb="FF000000"/>
        <rFont val="Arial"/>
      </rPr>
      <t>a</t>
    </r>
    <r>
      <rPr>
        <sz val="10"/>
        <color rgb="FF000000"/>
        <rFont val="Arial"/>
      </rPr>
      <t xml:space="preserve">ttractive forces"
</t>
    </r>
    <r>
      <rPr>
        <b/>
        <i/>
        <sz val="10"/>
        <color rgb="FF000000"/>
        <rFont val="Arial"/>
      </rPr>
      <t xml:space="preserve">b </t>
    </r>
    <r>
      <rPr>
        <sz val="10"/>
        <color rgb="FF000000"/>
        <rFont val="Arial"/>
      </rPr>
      <t>= "</t>
    </r>
    <r>
      <rPr>
        <b/>
        <sz val="10"/>
        <color rgb="FF000000"/>
        <rFont val="Arial"/>
      </rPr>
      <t>b</t>
    </r>
    <r>
      <rPr>
        <sz val="10"/>
        <color rgb="FF000000"/>
        <rFont val="Arial"/>
      </rPr>
      <t>ig particles"</t>
    </r>
  </si>
  <si>
    <r>
      <t xml:space="preserve">In the </t>
    </r>
    <r>
      <rPr>
        <b/>
        <sz val="10"/>
        <rFont val="Arial"/>
      </rPr>
      <t xml:space="preserve">van der Waals equation of state:  </t>
    </r>
    <r>
      <rPr>
        <i/>
        <u/>
        <sz val="7"/>
        <color rgb="FF0000FF"/>
        <rFont val="Arial"/>
      </rPr>
      <t>http://4.bp.blogspot.com/-xW6E6QK7430/TdTr_DHrV2I/AAAAAAAAAKs/Z9bHAAM71Ws/s1600/Van+Der+Waals+Equation.jpg</t>
    </r>
    <r>
      <rPr>
        <b/>
        <sz val="10"/>
        <rFont val="Arial"/>
      </rPr>
      <t xml:space="preserve">
</t>
    </r>
    <r>
      <rPr>
        <sz val="10"/>
        <color rgb="FF000000"/>
        <rFont val="Arial"/>
      </rPr>
      <t xml:space="preserve">•  the variable </t>
    </r>
    <r>
      <rPr>
        <b/>
        <i/>
        <sz val="10"/>
        <rFont val="Arial"/>
      </rPr>
      <t>a</t>
    </r>
    <r>
      <rPr>
        <sz val="10"/>
        <color rgb="FF000000"/>
        <rFont val="Arial"/>
      </rPr>
      <t xml:space="preserve"> represents the van der Waals term for the </t>
    </r>
    <r>
      <rPr>
        <b/>
        <i/>
        <sz val="10"/>
        <rFont val="Arial"/>
      </rPr>
      <t>a</t>
    </r>
    <r>
      <rPr>
        <sz val="10"/>
        <color rgb="FF000000"/>
        <rFont val="Arial"/>
      </rPr>
      <t xml:space="preserve">ttractive forces
•  the variable </t>
    </r>
    <r>
      <rPr>
        <b/>
        <i/>
        <sz val="10"/>
        <rFont val="Arial"/>
      </rPr>
      <t xml:space="preserve">b </t>
    </r>
    <r>
      <rPr>
        <sz val="10"/>
        <color rgb="FF000000"/>
        <rFont val="Arial"/>
      </rPr>
      <t xml:space="preserve">represents the van der Waals term for </t>
    </r>
    <r>
      <rPr>
        <b/>
        <i/>
        <sz val="10"/>
        <rFont val="Arial"/>
      </rPr>
      <t>b</t>
    </r>
    <r>
      <rPr>
        <sz val="10"/>
        <color rgb="FF000000"/>
        <rFont val="Arial"/>
      </rPr>
      <t xml:space="preserve">ig particles.
Note that if </t>
    </r>
    <r>
      <rPr>
        <b/>
        <i/>
        <sz val="10"/>
        <rFont val="Arial"/>
      </rPr>
      <t>a</t>
    </r>
    <r>
      <rPr>
        <sz val="10"/>
        <color rgb="FF000000"/>
        <rFont val="Arial"/>
      </rPr>
      <t xml:space="preserve"> and </t>
    </r>
    <r>
      <rPr>
        <b/>
        <i/>
        <sz val="10"/>
        <rFont val="Arial"/>
      </rPr>
      <t>b</t>
    </r>
    <r>
      <rPr>
        <sz val="10"/>
        <color rgb="FF000000"/>
        <rFont val="Arial"/>
      </rPr>
      <t xml:space="preserve"> are both zero, then the van der Waals equation of state simplifies to the
</t>
    </r>
    <r>
      <rPr>
        <b/>
        <sz val="10"/>
        <rFont val="Arial"/>
      </rPr>
      <t xml:space="preserve">Ideal Gas Law:  </t>
    </r>
    <r>
      <rPr>
        <b/>
        <i/>
        <sz val="10"/>
        <rFont val="Arial"/>
      </rPr>
      <t>PV = nRT</t>
    </r>
  </si>
  <si>
    <t>Lewis definitions of 
Acids and Bases</t>
  </si>
  <si>
    <r>
      <rPr>
        <sz val="10"/>
        <color rgb="FF000000"/>
        <rFont val="Arial"/>
      </rPr>
      <t>A</t>
    </r>
    <r>
      <rPr>
        <b/>
        <sz val="10"/>
        <color rgb="FF000000"/>
        <rFont val="Arial"/>
      </rPr>
      <t xml:space="preserve"> </t>
    </r>
    <r>
      <rPr>
        <sz val="10"/>
        <color rgb="FF000000"/>
        <rFont val="Arial"/>
      </rPr>
      <t xml:space="preserve">Lewis </t>
    </r>
    <r>
      <rPr>
        <b/>
        <u/>
        <sz val="10"/>
        <color rgb="FF000000"/>
        <rFont val="Arial"/>
      </rPr>
      <t>A</t>
    </r>
    <r>
      <rPr>
        <sz val="10"/>
        <color rgb="FF000000"/>
        <rFont val="Arial"/>
      </rPr>
      <t xml:space="preserve">cid is an </t>
    </r>
    <r>
      <rPr>
        <b/>
        <u/>
        <sz val="10"/>
        <color rgb="FF000000"/>
        <rFont val="Arial"/>
      </rPr>
      <t>A</t>
    </r>
    <r>
      <rPr>
        <sz val="10"/>
        <color rgb="FF000000"/>
        <rFont val="Arial"/>
      </rPr>
      <t>cceptor of electron pairs</t>
    </r>
  </si>
  <si>
    <r>
      <t xml:space="preserve">Unlike Brønsted–Lowry definitions of acids and bases–which focus on the transfer of protons–Lewis definitions of acids and bases focus on the transfer of electrons. A </t>
    </r>
    <r>
      <rPr>
        <b/>
        <sz val="10"/>
        <rFont val="Arial"/>
      </rPr>
      <t>Lewis acid</t>
    </r>
    <r>
      <rPr>
        <sz val="10"/>
        <color rgb="FF000000"/>
        <rFont val="Arial"/>
      </rPr>
      <t xml:space="preserve"> is defined as an electron pair acceptor, and a </t>
    </r>
    <r>
      <rPr>
        <b/>
        <sz val="10"/>
        <rFont val="Arial"/>
      </rPr>
      <t>Lewis</t>
    </r>
    <r>
      <rPr>
        <sz val="10"/>
        <color rgb="FF000000"/>
        <rFont val="Arial"/>
      </rPr>
      <t xml:space="preserve"> </t>
    </r>
    <r>
      <rPr>
        <b/>
        <sz val="10"/>
        <rFont val="Arial"/>
      </rPr>
      <t>base</t>
    </r>
    <r>
      <rPr>
        <sz val="10"/>
        <color rgb="FF000000"/>
        <rFont val="Arial"/>
      </rPr>
      <t>is defined as an electron pair donor.</t>
    </r>
  </si>
  <si>
    <t>Redox Reactions</t>
  </si>
  <si>
    <r>
      <rPr>
        <b/>
        <sz val="10"/>
        <color rgb="FF000000"/>
        <rFont val="Arial"/>
      </rPr>
      <t xml:space="preserve">LeO </t>
    </r>
    <r>
      <rPr>
        <sz val="10"/>
        <color rgb="FF000000"/>
        <rFont val="Arial"/>
      </rPr>
      <t xml:space="preserve">the lion says </t>
    </r>
    <r>
      <rPr>
        <b/>
        <sz val="10"/>
        <color rgb="FF000000"/>
        <rFont val="Arial"/>
      </rPr>
      <t>GeR</t>
    </r>
  </si>
  <si>
    <r>
      <rPr>
        <b/>
        <sz val="10"/>
        <rFont val="Arial"/>
      </rPr>
      <t>L</t>
    </r>
    <r>
      <rPr>
        <sz val="10"/>
        <color rgb="FF000000"/>
        <rFont val="Arial"/>
      </rPr>
      <t xml:space="preserve">osing </t>
    </r>
    <r>
      <rPr>
        <b/>
        <sz val="10"/>
        <rFont val="Arial"/>
      </rPr>
      <t>e</t>
    </r>
    <r>
      <rPr>
        <sz val="10"/>
        <color rgb="FF000000"/>
        <rFont val="Arial"/>
      </rPr>
      <t xml:space="preserve">lectrons = </t>
    </r>
    <r>
      <rPr>
        <b/>
        <sz val="10"/>
        <rFont val="Arial"/>
      </rPr>
      <t>O</t>
    </r>
    <r>
      <rPr>
        <sz val="10"/>
        <color rgb="FF000000"/>
        <rFont val="Arial"/>
      </rPr>
      <t xml:space="preserve">xidized   
</t>
    </r>
    <r>
      <rPr>
        <b/>
        <sz val="10"/>
        <rFont val="Arial"/>
      </rPr>
      <t>G</t>
    </r>
    <r>
      <rPr>
        <sz val="10"/>
        <color rgb="FF000000"/>
        <rFont val="Arial"/>
      </rPr>
      <t xml:space="preserve">aining </t>
    </r>
    <r>
      <rPr>
        <b/>
        <sz val="10"/>
        <rFont val="Arial"/>
      </rPr>
      <t>e</t>
    </r>
    <r>
      <rPr>
        <sz val="10"/>
        <color rgb="FF000000"/>
        <rFont val="Arial"/>
      </rPr>
      <t xml:space="preserve">lectrons = </t>
    </r>
    <r>
      <rPr>
        <b/>
        <sz val="10"/>
        <rFont val="Arial"/>
      </rPr>
      <t>R</t>
    </r>
    <r>
      <rPr>
        <sz val="10"/>
        <color rgb="FF000000"/>
        <rFont val="Arial"/>
      </rPr>
      <t xml:space="preserve">educed 
  (think: if you </t>
    </r>
    <r>
      <rPr>
        <i/>
        <sz val="10"/>
        <rFont val="Arial"/>
      </rPr>
      <t xml:space="preserve">gain </t>
    </r>
    <r>
      <rPr>
        <sz val="10"/>
        <color rgb="FF000000"/>
        <rFont val="Arial"/>
      </rPr>
      <t>electrons</t>
    </r>
    <r>
      <rPr>
        <i/>
        <sz val="10"/>
        <rFont val="Arial"/>
      </rPr>
      <t xml:space="preserve">, </t>
    </r>
    <r>
      <rPr>
        <sz val="10"/>
        <color rgb="FF000000"/>
        <rFont val="Arial"/>
      </rPr>
      <t>that's the same as "</t>
    </r>
    <r>
      <rPr>
        <i/>
        <sz val="10"/>
        <rFont val="Arial"/>
      </rPr>
      <t>reducing"</t>
    </r>
    <r>
      <rPr>
        <sz val="10"/>
        <color rgb="FF000000"/>
        <rFont val="Arial"/>
      </rPr>
      <t xml:space="preserve"> your overall charge from high to low)</t>
    </r>
  </si>
  <si>
    <t>Trends that occur in ALL Electrochemical Cells</t>
  </si>
  <si>
    <t>An Ox</t>
  </si>
  <si>
    <r>
      <t xml:space="preserve">To remember </t>
    </r>
    <r>
      <rPr>
        <i/>
        <sz val="10"/>
        <rFont val="Arial"/>
      </rPr>
      <t>which</t>
    </r>
    <r>
      <rPr>
        <sz val="10"/>
        <color rgb="FF000000"/>
        <rFont val="Arial"/>
      </rPr>
      <t xml:space="preserve"> type of redox reaction occurs in </t>
    </r>
    <r>
      <rPr>
        <i/>
        <sz val="10"/>
        <rFont val="Arial"/>
      </rPr>
      <t>which</t>
    </r>
    <r>
      <rPr>
        <sz val="10"/>
        <color rgb="FF000000"/>
        <rFont val="Arial"/>
      </rPr>
      <t xml:space="preserve"> electrode in an electrochemical cell:
•  The </t>
    </r>
    <r>
      <rPr>
        <b/>
        <sz val="10"/>
        <rFont val="Arial"/>
      </rPr>
      <t>An</t>
    </r>
    <r>
      <rPr>
        <sz val="10"/>
        <color rgb="FF000000"/>
        <rFont val="Arial"/>
      </rPr>
      <t xml:space="preserve">ode is the site of </t>
    </r>
    <r>
      <rPr>
        <b/>
        <sz val="10"/>
        <rFont val="Arial"/>
      </rPr>
      <t>Ox</t>
    </r>
    <r>
      <rPr>
        <sz val="10"/>
        <color rgb="FF000000"/>
        <rFont val="Arial"/>
      </rPr>
      <t xml:space="preserve">idation
•  </t>
    </r>
    <r>
      <rPr>
        <b/>
        <sz val="10"/>
        <rFont val="Arial"/>
      </rPr>
      <t>Red</t>
    </r>
    <r>
      <rPr>
        <sz val="10"/>
        <color rgb="FF000000"/>
        <rFont val="Arial"/>
      </rPr>
      <t xml:space="preserve">uction occurs at the </t>
    </r>
    <r>
      <rPr>
        <b/>
        <sz val="10"/>
        <rFont val="Arial"/>
      </rPr>
      <t>Cat</t>
    </r>
    <r>
      <rPr>
        <sz val="10"/>
        <color rgb="FF000000"/>
        <rFont val="Arial"/>
      </rPr>
      <t>hode.</t>
    </r>
  </si>
  <si>
    <t>Red Cat</t>
  </si>
  <si>
    <t>General
Chemistry</t>
  </si>
  <si>
    <r>
      <rPr>
        <sz val="10"/>
        <color rgb="FF000000"/>
        <rFont val="Arial"/>
      </rPr>
      <t xml:space="preserve">Electron flow in an electrochemical cell:
</t>
    </r>
    <r>
      <rPr>
        <b/>
        <sz val="10"/>
        <color rgb="FF000000"/>
        <rFont val="Arial"/>
      </rPr>
      <t xml:space="preserve">A → C  </t>
    </r>
    <r>
      <rPr>
        <i/>
        <sz val="10"/>
        <color rgb="FF000000"/>
        <rFont val="Arial"/>
      </rPr>
      <t>(alphabetical order)</t>
    </r>
  </si>
  <si>
    <r>
      <t xml:space="preserve">Electrons flow from </t>
    </r>
    <r>
      <rPr>
        <b/>
        <sz val="10"/>
        <rFont val="Arial"/>
      </rPr>
      <t>A</t>
    </r>
    <r>
      <rPr>
        <sz val="10"/>
        <color rgb="FF000000"/>
        <rFont val="Arial"/>
      </rPr>
      <t xml:space="preserve">node to </t>
    </r>
    <r>
      <rPr>
        <b/>
        <sz val="10"/>
        <rFont val="Arial"/>
      </rPr>
      <t>C</t>
    </r>
    <r>
      <rPr>
        <sz val="10"/>
        <color rgb="FF000000"/>
        <rFont val="Arial"/>
      </rPr>
      <t xml:space="preserve">athode in all types of electrochemical cells.
</t>
    </r>
    <r>
      <rPr>
        <i/>
        <sz val="9"/>
        <rFont val="Arial"/>
      </rPr>
      <t xml:space="preserve">(even without the mnemonic, this concept should make sense intuitively:  since anodes (–) are negatively charged and cathodes are positively charged (+), electrons would be repelled away from the negative-charge electrode and move towards the positive-charge electrode because "like charges repel" and "opposite charges attract";  also recall that </t>
    </r>
    <r>
      <rPr>
        <b/>
        <i/>
        <sz val="9"/>
        <rFont val="Arial"/>
      </rPr>
      <t>current</t>
    </r>
    <r>
      <rPr>
        <i/>
        <sz val="9"/>
        <rFont val="Arial"/>
      </rPr>
      <t xml:space="preserve"> is defined as the flow of positive charge, </t>
    </r>
    <r>
      <rPr>
        <b/>
        <i/>
        <sz val="9"/>
        <rFont val="Arial"/>
      </rPr>
      <t>thus, current would flow in the opposite direction of electrons, towards the anode</t>
    </r>
    <r>
      <rPr>
        <i/>
        <sz val="9"/>
        <rFont val="Arial"/>
      </rPr>
      <t>.</t>
    </r>
  </si>
  <si>
    <r>
      <rPr>
        <b/>
        <sz val="10"/>
        <color rgb="FF000000"/>
        <rFont val="Arial"/>
      </rPr>
      <t xml:space="preserve">•   An  ♥ </t>
    </r>
    <r>
      <rPr>
        <sz val="10"/>
        <color rgb="FF000000"/>
        <rFont val="Arial"/>
      </rPr>
      <t>'s</t>
    </r>
    <r>
      <rPr>
        <b/>
        <sz val="10"/>
        <color rgb="FF000000"/>
        <rFont val="Arial"/>
      </rPr>
      <t xml:space="preserve">  An
•   Cat  ♥ </t>
    </r>
    <r>
      <rPr>
        <sz val="10"/>
        <color rgb="FF000000"/>
        <rFont val="Arial"/>
      </rPr>
      <t>'s</t>
    </r>
    <r>
      <rPr>
        <b/>
        <sz val="10"/>
        <color rgb="FF000000"/>
        <rFont val="Arial"/>
      </rPr>
      <t xml:space="preserve"> Cat </t>
    </r>
  </si>
  <si>
    <r>
      <t xml:space="preserve">Because electrons always flow toward the Cathode, which causes negative charge to accumulate on it... positively charged </t>
    </r>
    <r>
      <rPr>
        <b/>
        <sz val="10"/>
        <rFont val="Arial"/>
      </rPr>
      <t>Cat</t>
    </r>
    <r>
      <rPr>
        <sz val="10"/>
        <color rgb="FF000000"/>
        <rFont val="Arial"/>
      </rPr>
      <t xml:space="preserve">ions are ALWAYS attracted to the </t>
    </r>
    <r>
      <rPr>
        <b/>
        <sz val="10"/>
        <rFont val="Arial"/>
      </rPr>
      <t>Cat</t>
    </r>
    <r>
      <rPr>
        <sz val="10"/>
        <color rgb="FF000000"/>
        <rFont val="Arial"/>
      </rPr>
      <t xml:space="preserve">hode. Likewise, because positive charge (aka </t>
    </r>
    <r>
      <rPr>
        <b/>
        <sz val="10"/>
        <rFont val="Arial"/>
      </rPr>
      <t>current</t>
    </r>
    <r>
      <rPr>
        <sz val="10"/>
        <color rgb="FF000000"/>
        <rFont val="Arial"/>
      </rPr>
      <t xml:space="preserve">) flows toward the Anode, positive charge will build up on it, and thus negatively charged </t>
    </r>
    <r>
      <rPr>
        <b/>
        <sz val="10"/>
        <rFont val="Arial"/>
      </rPr>
      <t>An</t>
    </r>
    <r>
      <rPr>
        <sz val="10"/>
        <color rgb="FF000000"/>
        <rFont val="Arial"/>
      </rPr>
      <t xml:space="preserve">ions are ALWAYS attracted to the </t>
    </r>
    <r>
      <rPr>
        <b/>
        <sz val="10"/>
        <rFont val="Arial"/>
      </rPr>
      <t>An</t>
    </r>
    <r>
      <rPr>
        <sz val="10"/>
        <color rgb="FF000000"/>
        <rFont val="Arial"/>
      </rPr>
      <t xml:space="preserve">ode. This phenomenon is </t>
    </r>
    <r>
      <rPr>
        <u/>
        <sz val="10"/>
        <rFont val="Arial"/>
      </rPr>
      <t>always</t>
    </r>
    <r>
      <rPr>
        <sz val="10"/>
        <color rgb="FF000000"/>
        <rFont val="Arial"/>
      </rPr>
      <t xml:space="preserve"> true, REGARDLESS of the type of cell in question (galvanic, electrolytic, or concentration).</t>
    </r>
  </si>
  <si>
    <t>Electrolytic (+ΔG) cells</t>
  </si>
  <si>
    <r>
      <rPr>
        <sz val="10"/>
        <color rgb="FF000000"/>
        <rFont val="Arial"/>
      </rPr>
      <t xml:space="preserve">The equation for
calculating </t>
    </r>
    <r>
      <rPr>
        <b/>
        <sz val="10"/>
        <color rgb="FF000000"/>
        <rFont val="Arial"/>
      </rPr>
      <t xml:space="preserve">moles of Metal, It </t>
    </r>
    <r>
      <rPr>
        <sz val="10"/>
        <color rgb="FF000000"/>
        <rFont val="Arial"/>
      </rPr>
      <t xml:space="preserve">is </t>
    </r>
    <r>
      <rPr>
        <b/>
        <sz val="10"/>
        <color rgb="FF000000"/>
        <rFont val="Arial"/>
      </rPr>
      <t>N</t>
    </r>
    <r>
      <rPr>
        <sz val="10"/>
        <color rgb="FF000000"/>
        <rFont val="Arial"/>
      </rPr>
      <t xml:space="preserve">ot </t>
    </r>
    <r>
      <rPr>
        <b/>
        <sz val="10"/>
        <color rgb="FF000000"/>
        <rFont val="Arial"/>
      </rPr>
      <t>F</t>
    </r>
    <r>
      <rPr>
        <sz val="10"/>
        <color rgb="FF000000"/>
        <rFont val="Arial"/>
      </rPr>
      <t>un</t>
    </r>
  </si>
  <si>
    <r>
      <t xml:space="preserve">The </t>
    </r>
    <r>
      <rPr>
        <b/>
        <sz val="10"/>
        <rFont val="Arial"/>
      </rPr>
      <t>Electro</t>
    </r>
    <r>
      <rPr>
        <sz val="10"/>
        <color rgb="FF000000"/>
        <rFont val="Arial"/>
      </rPr>
      <t>-</t>
    </r>
    <r>
      <rPr>
        <b/>
        <sz val="10"/>
        <rFont val="Arial"/>
      </rPr>
      <t>Deposition Equation</t>
    </r>
    <r>
      <rPr>
        <sz val="10"/>
        <color rgb="FF000000"/>
        <rFont val="Arial"/>
      </rPr>
      <t xml:space="preserve"> is used to calculate the number of moles of metal that is deposited on a plate in an electrolytic cell, and it is given by the following equation</t>
    </r>
    <r>
      <rPr>
        <i/>
        <sz val="10"/>
        <rFont val="Arial"/>
      </rPr>
      <t xml:space="preserve">, where </t>
    </r>
    <r>
      <rPr>
        <b/>
        <i/>
        <sz val="10"/>
        <rFont val="Arial"/>
      </rPr>
      <t>mol M</t>
    </r>
    <r>
      <rPr>
        <i/>
        <sz val="10"/>
        <rFont val="Arial"/>
      </rPr>
      <t xml:space="preserve"> is the amount of metal ion being deposited at the specific electrode, </t>
    </r>
    <r>
      <rPr>
        <b/>
        <i/>
        <sz val="10"/>
        <rFont val="Times New Roman"/>
      </rPr>
      <t>I</t>
    </r>
    <r>
      <rPr>
        <i/>
        <sz val="10"/>
        <rFont val="Arial"/>
      </rPr>
      <t xml:space="preserve"> is the current, </t>
    </r>
    <r>
      <rPr>
        <b/>
        <i/>
        <sz val="10"/>
        <rFont val="Arial"/>
      </rPr>
      <t>t</t>
    </r>
    <r>
      <rPr>
        <i/>
        <sz val="10"/>
        <rFont val="Arial"/>
      </rPr>
      <t xml:space="preserve"> is the time in seconds, </t>
    </r>
    <r>
      <rPr>
        <b/>
        <i/>
        <sz val="10"/>
        <rFont val="Arial"/>
      </rPr>
      <t>n</t>
    </r>
    <r>
      <rPr>
        <i/>
        <sz val="10"/>
        <rFont val="Arial"/>
      </rPr>
      <t xml:space="preserve"> is the number of electron equivalents for a specific metal ion, and </t>
    </r>
    <r>
      <rPr>
        <b/>
        <sz val="10"/>
        <rFont val="Arial"/>
      </rPr>
      <t>F</t>
    </r>
    <r>
      <rPr>
        <b/>
        <i/>
        <sz val="10"/>
        <rFont val="Arial"/>
      </rPr>
      <t xml:space="preserve"> </t>
    </r>
    <r>
      <rPr>
        <i/>
        <sz val="10"/>
        <rFont val="Arial"/>
      </rPr>
      <t>is the Faraday constant (96,485 C/mol e-).</t>
    </r>
    <r>
      <rPr>
        <sz val="10"/>
        <color rgb="FF000000"/>
        <rFont val="Arial"/>
      </rPr>
      <t xml:space="preserve">
</t>
    </r>
    <r>
      <rPr>
        <b/>
        <sz val="13"/>
        <color rgb="FF0000FF"/>
        <rFont val="Times New Roman"/>
      </rPr>
      <t>mol M</t>
    </r>
    <r>
      <rPr>
        <sz val="13"/>
        <color rgb="FF0000FF"/>
        <rFont val="Times New Roman"/>
      </rPr>
      <t xml:space="preserve"> = </t>
    </r>
    <r>
      <rPr>
        <b/>
        <i/>
        <sz val="13"/>
        <color rgb="FF0000FF"/>
        <rFont val="Times New Roman"/>
      </rPr>
      <t>It / n</t>
    </r>
    <r>
      <rPr>
        <b/>
        <sz val="13"/>
        <color rgb="FF0000FF"/>
        <rFont val="Times New Roman"/>
      </rPr>
      <t xml:space="preserve">F     </t>
    </r>
  </si>
  <si>
    <t>Anhydride Formation</t>
  </si>
  <si>
    <r>
      <rPr>
        <sz val="10"/>
        <color rgb="FF000000"/>
        <rFont val="Arial"/>
      </rPr>
      <t xml:space="preserve">The prefix </t>
    </r>
    <r>
      <rPr>
        <i/>
        <sz val="10"/>
        <color rgb="FF000000"/>
        <rFont val="Arial"/>
      </rPr>
      <t>an–</t>
    </r>
    <r>
      <rPr>
        <sz val="10"/>
        <color rgb="FF000000"/>
        <rFont val="Arial"/>
      </rPr>
      <t xml:space="preserve"> means </t>
    </r>
    <r>
      <rPr>
        <i/>
        <sz val="10"/>
        <color rgb="FF000000"/>
        <rFont val="Arial"/>
      </rPr>
      <t xml:space="preserve">not </t>
    </r>
    <r>
      <rPr>
        <sz val="10"/>
        <color rgb="FF000000"/>
        <rFont val="Arial"/>
      </rPr>
      <t xml:space="preserve">or </t>
    </r>
    <r>
      <rPr>
        <i/>
        <sz val="10"/>
        <color rgb="FF000000"/>
        <rFont val="Arial"/>
      </rPr>
      <t>without</t>
    </r>
    <r>
      <rPr>
        <sz val="10"/>
        <color rgb="FF000000"/>
        <rFont val="Arial"/>
      </rPr>
      <t xml:space="preserve">.
The prefix </t>
    </r>
    <r>
      <rPr>
        <i/>
        <sz val="10"/>
        <color rgb="FF000000"/>
        <rFont val="Arial"/>
      </rPr>
      <t>hydro–</t>
    </r>
    <r>
      <rPr>
        <sz val="10"/>
        <color rgb="FF000000"/>
        <rFont val="Arial"/>
      </rPr>
      <t xml:space="preserve"> means water.</t>
    </r>
  </si>
  <si>
    <r>
      <t xml:space="preserve">Because </t>
    </r>
    <r>
      <rPr>
        <i/>
        <sz val="10"/>
        <rFont val="Arial"/>
      </rPr>
      <t>hydro–</t>
    </r>
    <r>
      <rPr>
        <sz val="10"/>
        <color rgb="FF000000"/>
        <rFont val="Arial"/>
      </rPr>
      <t xml:space="preserve"> is a prefix meaning water and </t>
    </r>
    <r>
      <rPr>
        <i/>
        <sz val="10"/>
        <rFont val="Arial"/>
      </rPr>
      <t>an–</t>
    </r>
    <r>
      <rPr>
        <sz val="10"/>
        <color rgb="FF000000"/>
        <rFont val="Arial"/>
      </rPr>
      <t xml:space="preserve"> is a prefix meaning </t>
    </r>
    <r>
      <rPr>
        <i/>
        <sz val="10"/>
        <rFont val="Arial"/>
      </rPr>
      <t xml:space="preserve">not </t>
    </r>
    <r>
      <rPr>
        <sz val="10"/>
        <color rgb="FF000000"/>
        <rFont val="Arial"/>
      </rPr>
      <t xml:space="preserve">or </t>
    </r>
    <r>
      <rPr>
        <i/>
        <sz val="10"/>
        <rFont val="Arial"/>
      </rPr>
      <t>without</t>
    </r>
    <r>
      <rPr>
        <sz val="10"/>
        <color rgb="FF000000"/>
        <rFont val="Arial"/>
      </rPr>
      <t xml:space="preserve">, we can remember that </t>
    </r>
    <r>
      <rPr>
        <b/>
        <sz val="10"/>
        <rFont val="Arial"/>
      </rPr>
      <t>anhydrides</t>
    </r>
    <r>
      <rPr>
        <sz val="10"/>
        <color rgb="FF000000"/>
        <rFont val="Arial"/>
      </rPr>
      <t xml:space="preserve"> have had water molecules removed during a formation. In other words, anhydrides are synthesized via a dehydration reaction of two carboxylic acids.</t>
    </r>
  </si>
  <si>
    <t>Isomers</t>
  </si>
  <si>
    <r>
      <rPr>
        <sz val="10"/>
        <color rgb="FF000000"/>
        <rFont val="Arial"/>
      </rPr>
      <t xml:space="preserve">•  </t>
    </r>
    <r>
      <rPr>
        <b/>
        <sz val="10"/>
        <color rgb="FF000000"/>
        <rFont val="Arial"/>
      </rPr>
      <t>Z</t>
    </r>
    <r>
      <rPr>
        <sz val="10"/>
        <color rgb="FF000000"/>
        <rFont val="Arial"/>
      </rPr>
      <t xml:space="preserve"> = </t>
    </r>
    <r>
      <rPr>
        <b/>
        <sz val="10"/>
        <color rgb="FF000000"/>
        <rFont val="Arial"/>
      </rPr>
      <t>z</t>
    </r>
    <r>
      <rPr>
        <sz val="10"/>
        <color rgb="FF000000"/>
        <rFont val="Arial"/>
      </rPr>
      <t xml:space="preserve">ame side
•  </t>
    </r>
    <r>
      <rPr>
        <b/>
        <sz val="10"/>
        <color rgb="FF000000"/>
        <rFont val="Arial"/>
      </rPr>
      <t>E</t>
    </r>
    <r>
      <rPr>
        <sz val="10"/>
        <color rgb="FF000000"/>
        <rFont val="Arial"/>
      </rPr>
      <t xml:space="preserve"> = </t>
    </r>
    <r>
      <rPr>
        <b/>
        <sz val="10"/>
        <color rgb="FF000000"/>
        <rFont val="Arial"/>
      </rPr>
      <t>e</t>
    </r>
    <r>
      <rPr>
        <sz val="10"/>
        <color rgb="FF000000"/>
        <rFont val="Arial"/>
      </rPr>
      <t>pposite side</t>
    </r>
  </si>
  <si>
    <r>
      <rPr>
        <b/>
        <i/>
        <sz val="10"/>
        <rFont val="Arial"/>
      </rPr>
      <t xml:space="preserve">(E) </t>
    </r>
    <r>
      <rPr>
        <sz val="10"/>
        <color rgb="FF000000"/>
        <rFont val="Arial"/>
      </rPr>
      <t xml:space="preserve">and </t>
    </r>
    <r>
      <rPr>
        <b/>
        <i/>
        <sz val="10"/>
        <rFont val="Arial"/>
      </rPr>
      <t>(Z)</t>
    </r>
    <r>
      <rPr>
        <sz val="10"/>
        <color rgb="FF000000"/>
        <rFont val="Arial"/>
      </rPr>
      <t xml:space="preserve"> nomenclature is used for compounds with polysubstituted double bonds. The alkene is named </t>
    </r>
    <r>
      <rPr>
        <b/>
        <i/>
        <sz val="10"/>
        <rFont val="Arial"/>
      </rPr>
      <t>(Z)</t>
    </r>
    <r>
      <rPr>
        <sz val="10"/>
        <color rgb="FF000000"/>
        <rFont val="Arial"/>
      </rPr>
      <t xml:space="preserve"> if the two highest-priority substituents on each carbon are on the </t>
    </r>
    <r>
      <rPr>
        <b/>
        <sz val="10"/>
        <rFont val="Arial"/>
      </rPr>
      <t>same</t>
    </r>
    <r>
      <rPr>
        <sz val="10"/>
        <color rgb="FF000000"/>
        <rFont val="Arial"/>
      </rPr>
      <t xml:space="preserve"> side of the double bond and </t>
    </r>
    <r>
      <rPr>
        <b/>
        <i/>
        <sz val="10"/>
        <rFont val="Arial"/>
      </rPr>
      <t>(E)</t>
    </r>
    <r>
      <rPr>
        <sz val="10"/>
        <color rgb="FF000000"/>
        <rFont val="Arial"/>
      </rPr>
      <t xml:space="preserve"> if they are on </t>
    </r>
    <r>
      <rPr>
        <b/>
        <sz val="10"/>
        <rFont val="Arial"/>
      </rPr>
      <t xml:space="preserve">opposite </t>
    </r>
    <r>
      <rPr>
        <sz val="10"/>
        <color rgb="FF000000"/>
        <rFont val="Arial"/>
      </rPr>
      <t>sides.</t>
    </r>
  </si>
  <si>
    <t>Absolute Configuration</t>
  </si>
  <si>
    <r>
      <rPr>
        <b/>
        <i/>
        <sz val="10"/>
        <color rgb="FF000000"/>
        <rFont val="Arial"/>
      </rPr>
      <t>(R)</t>
    </r>
    <r>
      <rPr>
        <i/>
        <sz val="10"/>
        <color rgb="FF000000"/>
        <rFont val="Arial"/>
      </rPr>
      <t xml:space="preserve"> vs. </t>
    </r>
    <r>
      <rPr>
        <b/>
        <i/>
        <sz val="10"/>
        <color rgb="FF000000"/>
        <rFont val="Arial"/>
      </rPr>
      <t>(S)</t>
    </r>
    <r>
      <rPr>
        <i/>
        <sz val="10"/>
        <color rgb="FF000000"/>
        <rFont val="Arial"/>
      </rPr>
      <t xml:space="preserve"> </t>
    </r>
    <r>
      <rPr>
        <sz val="10"/>
        <color rgb="FF000000"/>
        <rFont val="Arial"/>
      </rPr>
      <t>stereochemistry is like driving a car.</t>
    </r>
  </si>
  <si>
    <r>
      <t xml:space="preserve">A clockwise arrangement is turning a steering wheel clockwise, with makes a car turn </t>
    </r>
    <r>
      <rPr>
        <b/>
        <sz val="10"/>
        <rFont val="Arial"/>
      </rPr>
      <t>R</t>
    </r>
    <r>
      <rPr>
        <sz val="10"/>
        <color rgb="FF000000"/>
        <rFont val="Arial"/>
      </rPr>
      <t xml:space="preserve">ight–so the chirality at that center is </t>
    </r>
    <r>
      <rPr>
        <b/>
        <i/>
        <sz val="10"/>
        <rFont val="Arial"/>
      </rPr>
      <t>(R)</t>
    </r>
    <r>
      <rPr>
        <i/>
        <sz val="10"/>
        <rFont val="Arial"/>
      </rPr>
      <t xml:space="preserve">. </t>
    </r>
    <r>
      <rPr>
        <sz val="10"/>
        <color rgb="FF000000"/>
        <rFont val="Arial"/>
      </rPr>
      <t xml:space="preserve">Therefore, counterclockwise arrangement is represented by </t>
    </r>
    <r>
      <rPr>
        <b/>
        <i/>
        <sz val="10"/>
        <rFont val="Arial"/>
      </rPr>
      <t>(S)</t>
    </r>
    <r>
      <rPr>
        <i/>
        <sz val="10"/>
        <rFont val="Arial"/>
      </rPr>
      <t>.</t>
    </r>
  </si>
  <si>
    <t>Enantiomers</t>
  </si>
  <si>
    <t>Enantiomer sounds like  "an-Ant-in-a-mirror"</t>
  </si>
  <si>
    <r>
      <rPr>
        <b/>
        <sz val="10"/>
        <rFont val="Arial"/>
      </rPr>
      <t>Enantiomers</t>
    </r>
    <r>
      <rPr>
        <sz val="10"/>
        <rFont val="Arial"/>
      </rPr>
      <t xml:space="preserve"> are mirror images of each other
</t>
    </r>
    <r>
      <rPr>
        <u/>
        <sz val="7"/>
        <color rgb="FF0000FF"/>
        <rFont val="Arial"/>
      </rPr>
      <t>http://i.imgur.com/3SpNPkZ.png</t>
    </r>
  </si>
  <si>
    <r>
      <rPr>
        <b/>
        <sz val="10"/>
        <color rgb="FF000000"/>
        <rFont val="Arial"/>
      </rPr>
      <t>E</t>
    </r>
    <r>
      <rPr>
        <sz val="10"/>
        <color rgb="FF000000"/>
        <rFont val="Arial"/>
      </rPr>
      <t xml:space="preserve">nantiomers – </t>
    </r>
    <r>
      <rPr>
        <b/>
        <sz val="10"/>
        <color rgb="FF000000"/>
        <rFont val="Arial"/>
      </rPr>
      <t>E</t>
    </r>
    <r>
      <rPr>
        <sz val="10"/>
        <color rgb="FF000000"/>
        <rFont val="Arial"/>
      </rPr>
      <t xml:space="preserve">very
</t>
    </r>
    <r>
      <rPr>
        <b/>
        <sz val="10"/>
        <color rgb="FF000000"/>
        <rFont val="Arial"/>
      </rPr>
      <t>D</t>
    </r>
    <r>
      <rPr>
        <sz val="10"/>
        <color rgb="FF000000"/>
        <rFont val="Arial"/>
      </rPr>
      <t xml:space="preserve">iastereomers – </t>
    </r>
    <r>
      <rPr>
        <b/>
        <sz val="10"/>
        <color rgb="FF000000"/>
        <rFont val="Arial"/>
      </rPr>
      <t>D</t>
    </r>
    <r>
      <rPr>
        <sz val="10"/>
        <color rgb="FF000000"/>
        <rFont val="Arial"/>
      </rPr>
      <t>on't</t>
    </r>
  </si>
  <si>
    <r>
      <rPr>
        <b/>
        <sz val="10"/>
        <rFont val="Arial"/>
      </rPr>
      <t>•  E</t>
    </r>
    <r>
      <rPr>
        <sz val="10"/>
        <rFont val="Arial"/>
      </rPr>
      <t xml:space="preserve">natiomers differ at </t>
    </r>
    <r>
      <rPr>
        <b/>
        <sz val="10"/>
        <rFont val="Arial"/>
      </rPr>
      <t>E</t>
    </r>
    <r>
      <rPr>
        <sz val="10"/>
        <rFont val="Arial"/>
      </rPr>
      <t xml:space="preserve">very single chiral carbon.
</t>
    </r>
    <r>
      <rPr>
        <b/>
        <sz val="10"/>
        <rFont val="Arial"/>
      </rPr>
      <t>•  D</t>
    </r>
    <r>
      <rPr>
        <sz val="10"/>
        <rFont val="Arial"/>
      </rPr>
      <t xml:space="preserve">iasteromers </t>
    </r>
    <r>
      <rPr>
        <b/>
        <sz val="10"/>
        <rFont val="Arial"/>
      </rPr>
      <t>D</t>
    </r>
    <r>
      <rPr>
        <sz val="10"/>
        <rFont val="Arial"/>
      </rPr>
      <t xml:space="preserve">on't (because they differ at only </t>
    </r>
    <r>
      <rPr>
        <i/>
        <sz val="10"/>
        <rFont val="Arial"/>
      </rPr>
      <t>some</t>
    </r>
    <r>
      <rPr>
        <sz val="10"/>
        <rFont val="Arial"/>
      </rPr>
      <t xml:space="preserve"> chiral carbons, but not all)</t>
    </r>
  </si>
  <si>
    <r>
      <rPr>
        <b/>
        <sz val="10"/>
        <color rgb="FF000000"/>
        <rFont val="Arial"/>
      </rPr>
      <t>D</t>
    </r>
    <r>
      <rPr>
        <sz val="10"/>
        <color rgb="FF000000"/>
        <rFont val="Arial"/>
      </rPr>
      <t xml:space="preserve">ownfield = </t>
    </r>
    <r>
      <rPr>
        <b/>
        <sz val="10"/>
        <color rgb="FF000000"/>
        <rFont val="Arial"/>
      </rPr>
      <t>De</t>
    </r>
    <r>
      <rPr>
        <sz val="10"/>
        <color rgb="FF000000"/>
        <rFont val="Arial"/>
      </rPr>
      <t xml:space="preserve">shielding </t>
    </r>
  </si>
  <si>
    <r>
      <rPr>
        <sz val="10"/>
        <rFont val="Arial"/>
      </rPr>
      <t xml:space="preserve">When dealing with H–NMR on the MCAT, think of a proton as being surrounded by a shield of electrons. As we add electronegative atoms or have resonance structures that pull electrons AWAY from the proton, we </t>
    </r>
    <r>
      <rPr>
        <b/>
        <sz val="10"/>
        <rFont val="Arial"/>
      </rPr>
      <t>De</t>
    </r>
    <r>
      <rPr>
        <sz val="10"/>
        <rFont val="Arial"/>
      </rPr>
      <t xml:space="preserve">shield and move </t>
    </r>
    <r>
      <rPr>
        <b/>
        <sz val="10"/>
        <rFont val="Arial"/>
      </rPr>
      <t>D</t>
    </r>
    <r>
      <rPr>
        <sz val="10"/>
        <rFont val="Arial"/>
      </rPr>
      <t>ownfield.</t>
    </r>
  </si>
  <si>
    <r>
      <rPr>
        <sz val="10"/>
        <color rgb="FF000000"/>
        <rFont val="Arial"/>
      </rPr>
      <t xml:space="preserve">when the temperature of an object changes, its length changes </t>
    </r>
    <r>
      <rPr>
        <b/>
        <sz val="10"/>
        <color rgb="FF000000"/>
        <rFont val="Arial"/>
      </rPr>
      <t>A LOT</t>
    </r>
  </si>
  <si>
    <r>
      <t xml:space="preserve">the equation for </t>
    </r>
    <r>
      <rPr>
        <b/>
        <sz val="10"/>
        <rFont val="Arial"/>
      </rPr>
      <t>Thermal</t>
    </r>
    <r>
      <rPr>
        <sz val="10"/>
        <color rgb="FF000000"/>
        <rFont val="Arial"/>
      </rPr>
      <t xml:space="preserve"> </t>
    </r>
    <r>
      <rPr>
        <b/>
        <sz val="10"/>
        <rFont val="Arial"/>
      </rPr>
      <t>Expansion</t>
    </r>
    <r>
      <rPr>
        <sz val="10"/>
        <color rgb="FF000000"/>
        <rFont val="Arial"/>
      </rPr>
      <t xml:space="preserve"> is</t>
    </r>
    <r>
      <rPr>
        <b/>
        <sz val="10"/>
        <color rgb="FF0000FF"/>
        <rFont val="Arial"/>
      </rPr>
      <t xml:space="preserve"> ΔL = αLΔT </t>
    </r>
    <r>
      <rPr>
        <sz val="10"/>
        <color rgb="FF000000"/>
        <rFont val="Arial"/>
      </rPr>
      <t xml:space="preserve">
where </t>
    </r>
    <r>
      <rPr>
        <b/>
        <sz val="10"/>
        <rFont val="Arial"/>
      </rPr>
      <t>ΔL</t>
    </r>
    <r>
      <rPr>
        <sz val="10"/>
        <color rgb="FF000000"/>
        <rFont val="Arial"/>
      </rPr>
      <t xml:space="preserve"> is the change in length, </t>
    </r>
    <r>
      <rPr>
        <b/>
        <sz val="10"/>
        <rFont val="Arial"/>
      </rPr>
      <t>α</t>
    </r>
    <r>
      <rPr>
        <sz val="10"/>
        <color rgb="FF000000"/>
        <rFont val="Arial"/>
      </rPr>
      <t xml:space="preserve"> is the coefficient of linear expansion (which is a constant that characterizes how specific a material's length changes as temperature changes; provided on Test Day), </t>
    </r>
    <r>
      <rPr>
        <b/>
        <sz val="10"/>
        <rFont val="Arial"/>
      </rPr>
      <t>L</t>
    </r>
    <r>
      <rPr>
        <sz val="10"/>
        <color rgb="FF000000"/>
        <rFont val="Arial"/>
      </rPr>
      <t xml:space="preserve"> is the original length, and </t>
    </r>
    <r>
      <rPr>
        <b/>
        <sz val="10"/>
        <rFont val="Arial"/>
      </rPr>
      <t>ΔT</t>
    </r>
    <r>
      <rPr>
        <sz val="10"/>
        <color rgb="FF000000"/>
        <rFont val="Arial"/>
      </rPr>
      <t xml:space="preserve"> is the change in temperature.</t>
    </r>
  </si>
  <si>
    <t>Electrical Potential</t>
  </si>
  <si>
    <r>
      <rPr>
        <sz val="10"/>
        <color rgb="FF000000"/>
        <rFont val="Arial"/>
      </rPr>
      <t xml:space="preserve">The "plus" end of a battery is the </t>
    </r>
    <r>
      <rPr>
        <i/>
        <sz val="10"/>
        <color rgb="FF000000"/>
        <rFont val="Arial"/>
      </rPr>
      <t>high</t>
    </r>
    <r>
      <rPr>
        <sz val="10"/>
        <color rgb="FF000000"/>
        <rFont val="Arial"/>
      </rPr>
      <t xml:space="preserve">-potential end.
The "minus" end of a battery is the </t>
    </r>
    <r>
      <rPr>
        <i/>
        <sz val="10"/>
        <color rgb="FF000000"/>
        <rFont val="Arial"/>
      </rPr>
      <t>low</t>
    </r>
    <r>
      <rPr>
        <sz val="10"/>
        <color rgb="FF000000"/>
        <rFont val="Arial"/>
      </rPr>
      <t>-potential end.</t>
    </r>
  </si>
  <si>
    <r>
      <t xml:space="preserve">Test charges will move spontaneously in whichever direction results in a decrease in their potential energy because these positions offer more stability.
•  A positive charge moves from "+" end of a battery to the "–" end (the definition of </t>
    </r>
    <r>
      <rPr>
        <b/>
        <sz val="10"/>
        <rFont val="Arial"/>
      </rPr>
      <t>current</t>
    </r>
    <r>
      <rPr>
        <sz val="10"/>
        <color rgb="FF000000"/>
        <rFont val="Arial"/>
      </rPr>
      <t xml:space="preserve">), while negative charges (the </t>
    </r>
    <r>
      <rPr>
        <b/>
        <sz val="10"/>
        <rFont val="Arial"/>
      </rPr>
      <t>electrons</t>
    </r>
    <r>
      <rPr>
        <sz val="10"/>
        <color rgb="FF000000"/>
        <rFont val="Arial"/>
      </rPr>
      <t xml:space="preserve">) move from – to +.
•  In other words, positive charges will spontaneously move in the direction that </t>
    </r>
    <r>
      <rPr>
        <i/>
        <sz val="10"/>
        <rFont val="Arial"/>
      </rPr>
      <t xml:space="preserve">decreases </t>
    </r>
    <r>
      <rPr>
        <sz val="10"/>
        <color rgb="FF000000"/>
        <rFont val="Arial"/>
      </rPr>
      <t xml:space="preserve">their electrical potential (negative voltage), whereas negative charges will spontaneously move in the direction that </t>
    </r>
    <r>
      <rPr>
        <i/>
        <sz val="10"/>
        <rFont val="Arial"/>
      </rPr>
      <t xml:space="preserve">increases </t>
    </r>
    <r>
      <rPr>
        <sz val="10"/>
        <color rgb="FF000000"/>
        <rFont val="Arial"/>
      </rPr>
      <t xml:space="preserve">their electrical potential (positive voltage).
In both cases, the electrical potential </t>
    </r>
    <r>
      <rPr>
        <b/>
        <i/>
        <sz val="10"/>
        <rFont val="Arial"/>
      </rPr>
      <t>energy</t>
    </r>
    <r>
      <rPr>
        <sz val="10"/>
        <color rgb="FF000000"/>
        <rFont val="Arial"/>
      </rPr>
      <t xml:space="preserve"> is decreasing.</t>
    </r>
  </si>
  <si>
    <t>Magnetic Force</t>
  </si>
  <si>
    <r>
      <rPr>
        <i/>
        <sz val="9"/>
        <rFont val="Arial"/>
      </rPr>
      <t xml:space="preserve">Parts of the right-hand rule for determining the direction of </t>
    </r>
    <r>
      <rPr>
        <b/>
        <i/>
        <sz val="9"/>
        <rFont val="Arial"/>
      </rPr>
      <t xml:space="preserve">Magnetic Force vectors:
</t>
    </r>
    <r>
      <rPr>
        <i/>
        <sz val="9"/>
        <rFont val="Arial"/>
      </rPr>
      <t xml:space="preserve">•   </t>
    </r>
    <r>
      <rPr>
        <b/>
        <i/>
        <sz val="9"/>
        <rFont val="Arial"/>
      </rPr>
      <t>Thumb</t>
    </r>
    <r>
      <rPr>
        <i/>
        <sz val="9"/>
        <rFont val="Arial"/>
      </rPr>
      <t>–</t>
    </r>
    <r>
      <rPr>
        <b/>
        <i/>
        <sz val="9"/>
        <color rgb="FF1155CC"/>
        <rFont val="Arial"/>
      </rPr>
      <t>velocity</t>
    </r>
    <r>
      <rPr>
        <i/>
        <sz val="9"/>
        <rFont val="Arial"/>
      </rPr>
      <t xml:space="preserve"> (indicates direction of the moving charge, like moving hitchhiker's thumb)
•   </t>
    </r>
    <r>
      <rPr>
        <b/>
        <i/>
        <sz val="9"/>
        <rFont val="Arial"/>
      </rPr>
      <t>Fingers</t>
    </r>
    <r>
      <rPr>
        <i/>
        <sz val="9"/>
        <rFont val="Arial"/>
      </rPr>
      <t>–</t>
    </r>
    <r>
      <rPr>
        <b/>
        <i/>
        <sz val="9"/>
        <color rgb="FF990000"/>
        <rFont val="Arial"/>
      </rPr>
      <t>field</t>
    </r>
    <r>
      <rPr>
        <i/>
        <sz val="9"/>
        <color rgb="FF990000"/>
        <rFont val="Arial"/>
      </rPr>
      <t xml:space="preserve"> </t>
    </r>
    <r>
      <rPr>
        <b/>
        <i/>
        <sz val="9"/>
        <color rgb="FF990000"/>
        <rFont val="Arial"/>
      </rPr>
      <t>lines</t>
    </r>
    <r>
      <rPr>
        <i/>
        <sz val="9"/>
        <rFont val="Arial"/>
      </rPr>
      <t xml:space="preserve"> (fingers are parallel like the uniform magnetic field lines)
•   </t>
    </r>
    <r>
      <rPr>
        <b/>
        <i/>
        <sz val="9"/>
        <rFont val="Arial"/>
      </rPr>
      <t>Palm</t>
    </r>
    <r>
      <rPr>
        <i/>
        <sz val="9"/>
        <rFont val="Arial"/>
      </rPr>
      <t>–</t>
    </r>
    <r>
      <rPr>
        <b/>
        <i/>
        <sz val="9"/>
        <color rgb="FF38761D"/>
        <rFont val="Arial"/>
      </rPr>
      <t>force on a POSITIVE charge</t>
    </r>
    <r>
      <rPr>
        <i/>
        <sz val="9"/>
        <rFont val="Arial"/>
      </rPr>
      <t xml:space="preserve"> (you might give a "high five" to a positive person)
•   </t>
    </r>
    <r>
      <rPr>
        <b/>
        <i/>
        <sz val="9"/>
        <rFont val="Arial"/>
      </rPr>
      <t>Backhand</t>
    </r>
    <r>
      <rPr>
        <i/>
        <sz val="9"/>
        <rFont val="Arial"/>
      </rPr>
      <t>–f</t>
    </r>
    <r>
      <rPr>
        <b/>
        <i/>
        <sz val="9"/>
        <color rgb="FF38761D"/>
        <rFont val="Arial"/>
      </rPr>
      <t>orce on a NEGATIVE charge</t>
    </r>
    <r>
      <rPr>
        <i/>
        <sz val="9"/>
        <rFont val="Arial"/>
      </rPr>
      <t xml:space="preserve"> (you might give a backhand slap to a negative person)</t>
    </r>
  </si>
  <si>
    <r>
      <t xml:space="preserve">To determine the direction of the magnetic force that acts on a moving test charge:
</t>
    </r>
    <r>
      <rPr>
        <b/>
        <sz val="10"/>
        <rFont val="Arial"/>
      </rPr>
      <t xml:space="preserve">
1</t>
    </r>
    <r>
      <rPr>
        <sz val="10"/>
        <color rgb="FF000000"/>
        <rFont val="Arial"/>
      </rPr>
      <t>)  position you right thumb in the direction of the</t>
    </r>
    <r>
      <rPr>
        <u/>
        <sz val="10"/>
        <rFont val="Arial"/>
      </rPr>
      <t xml:space="preserve"> velocity vector of the test charge</t>
    </r>
    <r>
      <rPr>
        <sz val="10"/>
        <color rgb="FF000000"/>
        <rFont val="Arial"/>
      </rPr>
      <t xml:space="preserve">
</t>
    </r>
    <r>
      <rPr>
        <b/>
        <sz val="10"/>
        <rFont val="Arial"/>
      </rPr>
      <t xml:space="preserve">2) </t>
    </r>
    <r>
      <rPr>
        <sz val="10"/>
        <color rgb="FF000000"/>
        <rFont val="Arial"/>
      </rPr>
      <t xml:space="preserve"> then, point your fingers in the direction of the </t>
    </r>
    <r>
      <rPr>
        <u/>
        <sz val="10"/>
        <rFont val="Arial"/>
      </rPr>
      <t>magnetic field</t>
    </r>
    <r>
      <rPr>
        <sz val="10"/>
        <color rgb="FF000000"/>
        <rFont val="Arial"/>
      </rPr>
      <t xml:space="preserve"> lines
</t>
    </r>
    <r>
      <rPr>
        <b/>
        <sz val="10"/>
        <rFont val="Arial"/>
      </rPr>
      <t>3a)</t>
    </r>
    <r>
      <rPr>
        <sz val="10"/>
        <color rgb="FF000000"/>
        <rFont val="Arial"/>
      </rPr>
      <t xml:space="preserve">  your palm will point in the direction of the force vector for a </t>
    </r>
    <r>
      <rPr>
        <i/>
        <sz val="10"/>
        <rFont val="Arial"/>
      </rPr>
      <t>positive</t>
    </r>
    <r>
      <rPr>
        <sz val="10"/>
        <color rgb="FF000000"/>
        <rFont val="Arial"/>
      </rPr>
      <t xml:space="preserve"> test charge, such as a proton
</t>
    </r>
    <r>
      <rPr>
        <b/>
        <sz val="10"/>
        <rFont val="Arial"/>
      </rPr>
      <t>3b)</t>
    </r>
    <r>
      <rPr>
        <sz val="10"/>
        <color rgb="FF000000"/>
        <rFont val="Arial"/>
      </rPr>
      <t xml:space="preserve">  oppositely, your backhand will point in the direction of the vector vector for a </t>
    </r>
    <r>
      <rPr>
        <i/>
        <sz val="10"/>
        <rFont val="Arial"/>
      </rPr>
      <t>negative</t>
    </r>
    <r>
      <rPr>
        <sz val="10"/>
        <color rgb="FF000000"/>
        <rFont val="Arial"/>
      </rPr>
      <t xml:space="preserve"> test charge, such as an electron</t>
    </r>
  </si>
  <si>
    <t>Doppler Effect</t>
  </si>
  <si>
    <r>
      <rPr>
        <b/>
        <sz val="10"/>
        <rFont val="Arial"/>
      </rPr>
      <t xml:space="preserve">if you remember </t>
    </r>
    <r>
      <rPr>
        <b/>
        <i/>
        <sz val="10"/>
        <rFont val="Arial"/>
      </rPr>
      <t>THIS</t>
    </r>
    <r>
      <rPr>
        <b/>
        <sz val="10"/>
        <rFont val="Arial"/>
      </rPr>
      <t xml:space="preserve"> </t>
    </r>
    <r>
      <rPr>
        <b/>
        <i/>
        <sz val="10"/>
        <rFont val="Arial"/>
      </rPr>
      <t>particular</t>
    </r>
    <r>
      <rPr>
        <b/>
        <sz val="10"/>
        <rFont val="Arial"/>
      </rPr>
      <t xml:space="preserve"> </t>
    </r>
    <r>
      <rPr>
        <b/>
        <i/>
        <sz val="10"/>
        <rFont val="Arial"/>
      </rPr>
      <t>format</t>
    </r>
    <r>
      <rPr>
        <b/>
        <sz val="10"/>
        <rFont val="Arial"/>
      </rPr>
      <t xml:space="preserve"> of the Dopper effect equation, then:
</t>
    </r>
    <r>
      <rPr>
        <sz val="10"/>
        <rFont val="Arial"/>
      </rPr>
      <t xml:space="preserve">•  the upper sign should be used when the detector or source is moving toward the other object.
•  the lower sign should be used when teh dectoctor or source is moving away from the other object. 
</t>
    </r>
    <r>
      <rPr>
        <b/>
        <sz val="10"/>
        <rFont val="Arial"/>
      </rPr>
      <t xml:space="preserve">Based on the sign convention above, then mathematically:
</t>
    </r>
    <r>
      <rPr>
        <sz val="10"/>
        <rFont val="Arial"/>
      </rPr>
      <t>•  The perceived frequency ƒ' will be HIGHER than the actual frequency ƒ when the source and detector are moving TOWARD each other.
•  The perceived frequency ƒ' will be LOWER than the actual frequency ƒ when the source and detector are moving AWAY from each other.
•  The perceived frequency ƒ' can be higher, lower, or equal to the actual frequency ƒ when two objects are moving in the same direction, depending on their relative speeds vs and v0.</t>
    </r>
  </si>
  <si>
    <r>
      <rPr>
        <sz val="10"/>
        <rFont val="Arial"/>
      </rPr>
      <t xml:space="preserve">• </t>
    </r>
    <r>
      <rPr>
        <b/>
        <sz val="10"/>
        <rFont val="Arial"/>
      </rPr>
      <t xml:space="preserve"> </t>
    </r>
    <r>
      <rPr>
        <b/>
        <sz val="11"/>
        <rFont val="Arial"/>
      </rPr>
      <t>T</t>
    </r>
    <r>
      <rPr>
        <sz val="10"/>
        <rFont val="Arial"/>
      </rPr>
      <t>op sign for "</t>
    </r>
    <r>
      <rPr>
        <b/>
        <sz val="11"/>
        <rFont val="Arial"/>
      </rPr>
      <t>T</t>
    </r>
    <r>
      <rPr>
        <sz val="10"/>
        <rFont val="Arial"/>
      </rPr>
      <t>oward"
•  Bottom sign for "away"</t>
    </r>
  </si>
  <si>
    <t>Standing Waves</t>
  </si>
  <si>
    <r>
      <rPr>
        <b/>
        <sz val="10"/>
        <rFont val="Arial"/>
      </rPr>
      <t>Nod</t>
    </r>
    <r>
      <rPr>
        <sz val="10"/>
        <rFont val="Arial"/>
      </rPr>
      <t xml:space="preserve">es are points of </t>
    </r>
    <r>
      <rPr>
        <b/>
        <sz val="10"/>
        <rFont val="Arial"/>
      </rPr>
      <t>No D</t>
    </r>
    <r>
      <rPr>
        <sz val="10"/>
        <rFont val="Arial"/>
      </rPr>
      <t>isplacement</t>
    </r>
  </si>
  <si>
    <t>In standing waves, nodes occur where the displacement is zero, and antinodes occur where there is maximum amplitude. Nodes always occur at the ends of strings and the closed end of a pipe. Antinodes always occur at the open ends of a pipe.</t>
  </si>
  <si>
    <t>Spherical Mirrors</t>
  </si>
  <si>
    <r>
      <rPr>
        <sz val="10"/>
        <rFont val="Arial"/>
      </rPr>
      <t>Con</t>
    </r>
    <r>
      <rPr>
        <b/>
        <sz val="10"/>
        <rFont val="Arial"/>
      </rPr>
      <t>cave</t>
    </r>
    <r>
      <rPr>
        <sz val="10"/>
        <rFont val="Arial"/>
      </rPr>
      <t xml:space="preserve"> is like looking into a </t>
    </r>
    <r>
      <rPr>
        <b/>
        <sz val="10"/>
        <rFont val="Arial"/>
      </rPr>
      <t>cave</t>
    </r>
    <r>
      <rPr>
        <sz val="10"/>
        <rFont val="Arial"/>
      </rPr>
      <t>.</t>
    </r>
  </si>
  <si>
    <r>
      <rPr>
        <sz val="10"/>
        <rFont val="Arial"/>
      </rPr>
      <t xml:space="preserve">If we were to look from the inside of a sphere to its surface, we would see a </t>
    </r>
    <r>
      <rPr>
        <b/>
        <sz val="10"/>
        <rFont val="Arial"/>
      </rPr>
      <t>concave</t>
    </r>
    <r>
      <rPr>
        <sz val="10"/>
        <rFont val="Arial"/>
      </rPr>
      <t xml:space="preserve"> surface.</t>
    </r>
  </si>
  <si>
    <t>converging mirrors</t>
  </si>
  <si>
    <t>optics</t>
  </si>
  <si>
    <t>types of images</t>
  </si>
  <si>
    <r>
      <rPr>
        <sz val="10"/>
        <color rgb="FF000000"/>
        <rFont val="Arial"/>
      </rPr>
      <t>"</t>
    </r>
    <r>
      <rPr>
        <b/>
        <sz val="10"/>
        <color rgb="FF000000"/>
        <rFont val="Arial"/>
      </rPr>
      <t>IR</t>
    </r>
    <r>
      <rPr>
        <sz val="10"/>
        <color rgb="FF000000"/>
        <rFont val="Arial"/>
      </rPr>
      <t>"</t>
    </r>
    <r>
      <rPr>
        <b/>
        <sz val="10"/>
        <color rgb="FF000000"/>
        <rFont val="Arial"/>
      </rPr>
      <t xml:space="preserve"> </t>
    </r>
    <r>
      <rPr>
        <sz val="10"/>
        <color rgb="FF000000"/>
        <rFont val="Arial"/>
      </rPr>
      <t>and "</t>
    </r>
    <r>
      <rPr>
        <b/>
        <sz val="10"/>
        <color rgb="FF000000"/>
        <rFont val="Arial"/>
      </rPr>
      <t>UV</t>
    </r>
    <r>
      <rPr>
        <sz val="10"/>
        <color rgb="FF000000"/>
        <rFont val="Arial"/>
      </rPr>
      <t>"</t>
    </r>
  </si>
  <si>
    <r>
      <t xml:space="preserve">ALL </t>
    </r>
    <r>
      <rPr>
        <b/>
        <sz val="10"/>
        <rFont val="Arial"/>
      </rPr>
      <t>I</t>
    </r>
    <r>
      <rPr>
        <sz val="10"/>
        <color rgb="FF000000"/>
        <rFont val="Arial"/>
      </rPr>
      <t xml:space="preserve">nverted images always are </t>
    </r>
    <r>
      <rPr>
        <b/>
        <sz val="10"/>
        <rFont val="Arial"/>
      </rPr>
      <t>R</t>
    </r>
    <r>
      <rPr>
        <sz val="10"/>
        <color rgb="FF000000"/>
        <rFont val="Arial"/>
      </rPr>
      <t xml:space="preserve">eal
ALL </t>
    </r>
    <r>
      <rPr>
        <b/>
        <sz val="10"/>
        <rFont val="Arial"/>
      </rPr>
      <t>U</t>
    </r>
    <r>
      <rPr>
        <sz val="10"/>
        <color rgb="FF000000"/>
        <rFont val="Arial"/>
      </rPr>
      <t xml:space="preserve">pright images always are </t>
    </r>
    <r>
      <rPr>
        <b/>
        <sz val="10"/>
        <rFont val="Arial"/>
      </rPr>
      <t>V</t>
    </r>
    <r>
      <rPr>
        <sz val="10"/>
        <color rgb="FF000000"/>
        <rFont val="Arial"/>
      </rPr>
      <t xml:space="preserve">irtual
</t>
    </r>
    <r>
      <rPr>
        <i/>
        <sz val="10"/>
        <rFont val="Arial"/>
      </rPr>
      <t>(aka if you see answer choices that pair Inverted w/ Virtual, or Upright w/ Real... then they are WRONG)</t>
    </r>
  </si>
  <si>
    <r>
      <t>Con</t>
    </r>
    <r>
      <rPr>
        <i/>
        <u/>
        <sz val="10"/>
        <rFont val="Arial"/>
      </rPr>
      <t>cave</t>
    </r>
    <r>
      <rPr>
        <sz val="10"/>
        <color rgb="FF000000"/>
        <rFont val="Arial"/>
      </rPr>
      <t xml:space="preserve"> Mirrors
(converging systems)</t>
    </r>
  </si>
  <si>
    <r>
      <rPr>
        <b/>
        <sz val="10"/>
        <color rgb="FF000000"/>
        <rFont val="Arial"/>
      </rPr>
      <t>Behind</t>
    </r>
    <r>
      <rPr>
        <sz val="10"/>
        <color rgb="FF000000"/>
        <rFont val="Arial"/>
      </rPr>
      <t xml:space="preserve"> the </t>
    </r>
    <r>
      <rPr>
        <b/>
        <sz val="10"/>
        <color rgb="FF000000"/>
        <rFont val="Arial"/>
      </rPr>
      <t>RIM</t>
    </r>
  </si>
  <si>
    <r>
      <t xml:space="preserve">An object </t>
    </r>
    <r>
      <rPr>
        <b/>
        <sz val="10"/>
        <rFont val="Arial"/>
      </rPr>
      <t>BEHIND</t>
    </r>
    <r>
      <rPr>
        <sz val="10"/>
        <color rgb="FF000000"/>
        <rFont val="Arial"/>
      </rPr>
      <t xml:space="preserve"> the focal point </t>
    </r>
    <r>
      <rPr>
        <i/>
        <sz val="10"/>
        <rFont val="Arial"/>
      </rPr>
      <t xml:space="preserve">F </t>
    </r>
    <r>
      <rPr>
        <sz val="10"/>
        <color rgb="FF000000"/>
        <rFont val="Arial"/>
      </rPr>
      <t xml:space="preserve">of a concave mirror </t>
    </r>
    <r>
      <rPr>
        <i/>
        <sz val="10"/>
        <rFont val="Arial"/>
      </rPr>
      <t>(but still in front of the center of curvature C)</t>
    </r>
    <r>
      <rPr>
        <sz val="10"/>
        <color rgb="FF000000"/>
        <rFont val="Arial"/>
      </rPr>
      <t xml:space="preserve"> ALWAYS produces an image that is:  
</t>
    </r>
    <r>
      <rPr>
        <b/>
        <sz val="10"/>
        <rFont val="Arial"/>
      </rPr>
      <t>R</t>
    </r>
    <r>
      <rPr>
        <sz val="10"/>
        <color rgb="FF000000"/>
        <rFont val="Arial"/>
      </rPr>
      <t xml:space="preserve">eal, </t>
    </r>
    <r>
      <rPr>
        <b/>
        <sz val="10"/>
        <rFont val="Arial"/>
      </rPr>
      <t>I</t>
    </r>
    <r>
      <rPr>
        <sz val="10"/>
        <color rgb="FF000000"/>
        <rFont val="Arial"/>
      </rPr>
      <t xml:space="preserve">nverted, </t>
    </r>
    <r>
      <rPr>
        <b/>
        <sz val="10"/>
        <rFont val="Arial"/>
      </rPr>
      <t>M</t>
    </r>
    <r>
      <rPr>
        <sz val="10"/>
        <color rgb="FF000000"/>
        <rFont val="Arial"/>
      </rPr>
      <t>agnified</t>
    </r>
  </si>
  <si>
    <r>
      <t>Con</t>
    </r>
    <r>
      <rPr>
        <i/>
        <u/>
        <sz val="10"/>
        <rFont val="Arial"/>
      </rPr>
      <t>cave</t>
    </r>
    <r>
      <rPr>
        <sz val="10"/>
        <color rgb="FF000000"/>
        <rFont val="Arial"/>
      </rPr>
      <t xml:space="preserve"> Mirrors
(converging systems)</t>
    </r>
  </si>
  <si>
    <r>
      <rPr>
        <b/>
        <sz val="10"/>
        <color rgb="FF000000"/>
        <rFont val="Arial"/>
      </rPr>
      <t xml:space="preserve">MUV </t>
    </r>
    <r>
      <rPr>
        <sz val="10"/>
        <color rgb="FF000000"/>
        <rFont val="Arial"/>
      </rPr>
      <t xml:space="preserve">in </t>
    </r>
    <r>
      <rPr>
        <b/>
        <sz val="10"/>
        <color rgb="FF000000"/>
        <rFont val="Arial"/>
      </rPr>
      <t>front</t>
    </r>
  </si>
  <si>
    <r>
      <t xml:space="preserve">An object </t>
    </r>
    <r>
      <rPr>
        <b/>
        <sz val="10"/>
        <rFont val="Arial"/>
      </rPr>
      <t xml:space="preserve">IN FRONT </t>
    </r>
    <r>
      <rPr>
        <sz val="10"/>
        <color rgb="FF000000"/>
        <rFont val="Arial"/>
      </rPr>
      <t xml:space="preserve">of the focal point </t>
    </r>
    <r>
      <rPr>
        <i/>
        <sz val="10"/>
        <rFont val="Arial"/>
      </rPr>
      <t>F</t>
    </r>
    <r>
      <rPr>
        <sz val="10"/>
        <color rgb="FF000000"/>
        <rFont val="Arial"/>
      </rPr>
      <t xml:space="preserve"> of a concave mirror ALWAYS produces an image that is:
</t>
    </r>
    <r>
      <rPr>
        <b/>
        <sz val="10"/>
        <rFont val="Arial"/>
      </rPr>
      <t>M</t>
    </r>
    <r>
      <rPr>
        <sz val="10"/>
        <color rgb="FF000000"/>
        <rFont val="Arial"/>
      </rPr>
      <t xml:space="preserve">agnified, </t>
    </r>
    <r>
      <rPr>
        <b/>
        <sz val="10"/>
        <rFont val="Arial"/>
      </rPr>
      <t>U</t>
    </r>
    <r>
      <rPr>
        <sz val="10"/>
        <color rgb="FF000000"/>
        <rFont val="Arial"/>
      </rPr>
      <t xml:space="preserve">pright, </t>
    </r>
    <r>
      <rPr>
        <b/>
        <sz val="10"/>
        <rFont val="Arial"/>
      </rPr>
      <t>V</t>
    </r>
    <r>
      <rPr>
        <sz val="10"/>
        <color rgb="FF000000"/>
        <rFont val="Arial"/>
      </rPr>
      <t>irtual</t>
    </r>
  </si>
  <si>
    <r>
      <t>Con</t>
    </r>
    <r>
      <rPr>
        <u/>
        <sz val="10"/>
        <rFont val="Arial"/>
      </rPr>
      <t>vex</t>
    </r>
    <r>
      <rPr>
        <sz val="10"/>
        <color rgb="FF000000"/>
        <rFont val="Arial"/>
      </rPr>
      <t xml:space="preserve"> Mirrors
(diverging systems)</t>
    </r>
  </si>
  <si>
    <r>
      <rPr>
        <sz val="10"/>
        <color rgb="FF000000"/>
        <rFont val="Arial"/>
      </rPr>
      <t>Con</t>
    </r>
    <r>
      <rPr>
        <b/>
        <sz val="10"/>
        <color rgb="FF000000"/>
        <rFont val="Arial"/>
      </rPr>
      <t>V</t>
    </r>
    <r>
      <rPr>
        <sz val="10"/>
        <color rgb="FF000000"/>
        <rFont val="Arial"/>
      </rPr>
      <t xml:space="preserve">ex mirrors are </t>
    </r>
    <r>
      <rPr>
        <b/>
        <sz val="10"/>
        <color rgb="FF000000"/>
        <rFont val="Arial"/>
      </rPr>
      <t>VUR</t>
    </r>
    <r>
      <rPr>
        <sz val="10"/>
        <color rgb="FF000000"/>
        <rFont val="Arial"/>
      </rPr>
      <t>y useful for convenience store security cameras</t>
    </r>
  </si>
  <si>
    <r>
      <t>A single convex mirror (</t>
    </r>
    <r>
      <rPr>
        <i/>
        <sz val="10"/>
        <rFont val="Arial"/>
      </rPr>
      <t>aka a diverging mirror)</t>
    </r>
    <r>
      <rPr>
        <sz val="10"/>
        <color rgb="FF000000"/>
        <rFont val="Arial"/>
      </rPr>
      <t xml:space="preserve"> forms ONLY a </t>
    </r>
    <r>
      <rPr>
        <b/>
        <sz val="10"/>
        <rFont val="Arial"/>
      </rPr>
      <t>V</t>
    </r>
    <r>
      <rPr>
        <sz val="10"/>
        <color rgb="FF000000"/>
        <rFont val="Arial"/>
      </rPr>
      <t xml:space="preserve">irtual, </t>
    </r>
    <r>
      <rPr>
        <b/>
        <sz val="10"/>
        <rFont val="Arial"/>
      </rPr>
      <t>U</t>
    </r>
    <r>
      <rPr>
        <sz val="10"/>
        <color rgb="FF000000"/>
        <rFont val="Arial"/>
      </rPr>
      <t xml:space="preserve">pright, and </t>
    </r>
    <r>
      <rPr>
        <b/>
        <sz val="10"/>
        <rFont val="Arial"/>
      </rPr>
      <t>R</t>
    </r>
    <r>
      <rPr>
        <sz val="10"/>
        <color rgb="FF000000"/>
        <rFont val="Arial"/>
      </rPr>
      <t xml:space="preserve">educed image, REGARDLESS of the position of the object. The further away the object, the smaller the image will be. 
</t>
    </r>
    <r>
      <rPr>
        <i/>
        <sz val="10"/>
        <rFont val="Arial"/>
      </rPr>
      <t>To quickly remember these rules, recall a convenience store security mirror, which are convex (diverging) mirrors. No matter how far you stand from these security mirrors, the image of yourself that forms from those mirrors makes you look smaller, the images are upright, and they are virtual because the light rays converge behind the mirror.</t>
    </r>
  </si>
  <si>
    <t>Different eye conditions and which lenses treat them</t>
  </si>
  <si>
    <r>
      <rPr>
        <b/>
        <sz val="10"/>
        <color rgb="FF000000"/>
        <rFont val="Arial"/>
      </rPr>
      <t>My</t>
    </r>
    <r>
      <rPr>
        <sz val="10"/>
        <color rgb="FF000000"/>
        <rFont val="Arial"/>
      </rPr>
      <t xml:space="preserve"> </t>
    </r>
    <r>
      <rPr>
        <b/>
        <sz val="10"/>
        <color rgb="FF000000"/>
        <rFont val="Arial"/>
      </rPr>
      <t>N</t>
    </r>
    <r>
      <rPr>
        <sz val="10"/>
        <color rgb="FF000000"/>
        <rFont val="Arial"/>
      </rPr>
      <t xml:space="preserve">ew </t>
    </r>
    <r>
      <rPr>
        <b/>
        <sz val="10"/>
        <color rgb="FF000000"/>
        <rFont val="Arial"/>
      </rPr>
      <t>D</t>
    </r>
    <r>
      <rPr>
        <sz val="10"/>
        <color rgb="FF000000"/>
        <rFont val="Arial"/>
      </rPr>
      <t xml:space="preserve">og   is   </t>
    </r>
    <r>
      <rPr>
        <b/>
        <sz val="10"/>
        <color rgb="FF000000"/>
        <rFont val="Arial"/>
      </rPr>
      <t>Hyper</t>
    </r>
    <r>
      <rPr>
        <sz val="10"/>
        <color rgb="FF000000"/>
        <rFont val="Arial"/>
      </rPr>
      <t xml:space="preserve"> </t>
    </r>
    <r>
      <rPr>
        <b/>
        <sz val="10"/>
        <color rgb="FF000000"/>
        <rFont val="Arial"/>
      </rPr>
      <t>F</t>
    </r>
    <r>
      <rPr>
        <sz val="10"/>
        <color rgb="FF000000"/>
        <rFont val="Arial"/>
      </rPr>
      <t xml:space="preserve">or </t>
    </r>
    <r>
      <rPr>
        <b/>
        <sz val="10"/>
        <color rgb="FF000000"/>
        <rFont val="Arial"/>
      </rPr>
      <t>C</t>
    </r>
    <r>
      <rPr>
        <sz val="10"/>
        <color rgb="FF000000"/>
        <rFont val="Arial"/>
      </rPr>
      <t>andy</t>
    </r>
  </si>
  <si>
    <r>
      <rPr>
        <b/>
        <sz val="10"/>
        <rFont val="Arial"/>
      </rPr>
      <t>•  My</t>
    </r>
    <r>
      <rPr>
        <sz val="10"/>
        <color rgb="FF000000"/>
        <rFont val="Arial"/>
      </rPr>
      <t xml:space="preserve">opia = </t>
    </r>
    <r>
      <rPr>
        <b/>
        <sz val="10"/>
        <rFont val="Arial"/>
      </rPr>
      <t>N</t>
    </r>
    <r>
      <rPr>
        <sz val="10"/>
        <color rgb="FF000000"/>
        <rFont val="Arial"/>
      </rPr>
      <t xml:space="preserve">earsightedness; corrected with </t>
    </r>
    <r>
      <rPr>
        <b/>
        <sz val="10"/>
        <rFont val="Arial"/>
      </rPr>
      <t>D</t>
    </r>
    <r>
      <rPr>
        <sz val="10"/>
        <color rgb="FF000000"/>
        <rFont val="Arial"/>
      </rPr>
      <t xml:space="preserve">iverging lenses
</t>
    </r>
    <r>
      <rPr>
        <b/>
        <sz val="10"/>
        <rFont val="Arial"/>
      </rPr>
      <t>•  Hyper</t>
    </r>
    <r>
      <rPr>
        <sz val="10"/>
        <color rgb="FF000000"/>
        <rFont val="Arial"/>
      </rPr>
      <t xml:space="preserve">opia = </t>
    </r>
    <r>
      <rPr>
        <b/>
        <sz val="10"/>
        <rFont val="Arial"/>
      </rPr>
      <t>F</t>
    </r>
    <r>
      <rPr>
        <sz val="10"/>
        <color rgb="FF000000"/>
        <rFont val="Arial"/>
      </rPr>
      <t xml:space="preserve">arsightness; corrected with </t>
    </r>
    <r>
      <rPr>
        <b/>
        <sz val="10"/>
        <rFont val="Arial"/>
      </rPr>
      <t>C</t>
    </r>
    <r>
      <rPr>
        <sz val="10"/>
        <color rgb="FF000000"/>
        <rFont val="Arial"/>
      </rPr>
      <t>onverging lenses</t>
    </r>
  </si>
  <si>
    <t>System</t>
  </si>
  <si>
    <t>Organ</t>
  </si>
  <si>
    <t>Function</t>
  </si>
  <si>
    <t>Anatomy</t>
  </si>
  <si>
    <t>Also Related To</t>
  </si>
  <si>
    <t>Central Nervous System</t>
  </si>
  <si>
    <t>Hindbrain</t>
  </si>
  <si>
    <t>balance, motor coordination, breathing, digestion, and general arousal processes</t>
  </si>
  <si>
    <r>
      <rPr>
        <i/>
        <sz val="10"/>
        <rFont val="Arial"/>
      </rPr>
      <t xml:space="preserve">contains the </t>
    </r>
    <r>
      <rPr>
        <b/>
        <i/>
        <sz val="10"/>
        <rFont val="Arial"/>
      </rPr>
      <t>cerebellum</t>
    </r>
    <r>
      <rPr>
        <i/>
        <sz val="10"/>
        <rFont val="Arial"/>
      </rPr>
      <t xml:space="preserve">, </t>
    </r>
    <r>
      <rPr>
        <b/>
        <i/>
        <sz val="10"/>
        <rFont val="Arial"/>
      </rPr>
      <t>medulla oblongata</t>
    </r>
    <r>
      <rPr>
        <i/>
        <sz val="10"/>
        <rFont val="Arial"/>
      </rPr>
      <t xml:space="preserve">, and </t>
    </r>
    <r>
      <rPr>
        <b/>
        <i/>
        <sz val="10"/>
        <rFont val="Arial"/>
      </rPr>
      <t>reticular formation</t>
    </r>
  </si>
  <si>
    <t>brain stem</t>
  </si>
  <si>
    <t>Midbrain</t>
  </si>
  <si>
    <t>sensorimotor reflexes to visual and auditory stimuli</t>
  </si>
  <si>
    <r>
      <rPr>
        <i/>
        <sz val="10"/>
        <rFont val="Arial"/>
      </rPr>
      <t xml:space="preserve">contains the </t>
    </r>
    <r>
      <rPr>
        <b/>
        <i/>
        <sz val="10"/>
        <rFont val="Arial"/>
      </rPr>
      <t>inferior</t>
    </r>
    <r>
      <rPr>
        <i/>
        <sz val="10"/>
        <rFont val="Arial"/>
      </rPr>
      <t xml:space="preserve"> and </t>
    </r>
    <r>
      <rPr>
        <b/>
        <i/>
        <sz val="10"/>
        <rFont val="Arial"/>
      </rPr>
      <t>superior colliculi</t>
    </r>
    <r>
      <rPr>
        <i/>
        <sz val="10"/>
        <rFont val="Arial"/>
      </rPr>
      <t xml:space="preserve">; gives rise to some </t>
    </r>
    <r>
      <rPr>
        <b/>
        <i/>
        <sz val="10"/>
        <rFont val="Arial"/>
      </rPr>
      <t>cranial nerves</t>
    </r>
  </si>
  <si>
    <t>Forebrain</t>
  </si>
  <si>
    <r>
      <t xml:space="preserve">complex percetual, cognitive and behavior processes such as emotion and memory </t>
    </r>
    <r>
      <rPr>
        <i/>
        <sz val="10"/>
        <rFont val="Arial"/>
      </rPr>
      <t>(e.g. a developed forebrain is what separates the cognitive ability of humans from wild animals)</t>
    </r>
  </si>
  <si>
    <r>
      <rPr>
        <i/>
        <sz val="10"/>
        <rFont val="Arial"/>
      </rPr>
      <t xml:space="preserve">contains the </t>
    </r>
    <r>
      <rPr>
        <b/>
        <i/>
        <sz val="10"/>
        <rFont val="Arial"/>
      </rPr>
      <t>thalamus</t>
    </r>
    <r>
      <rPr>
        <i/>
        <sz val="10"/>
        <rFont val="Arial"/>
      </rPr>
      <t xml:space="preserve">, </t>
    </r>
    <r>
      <rPr>
        <b/>
        <i/>
        <sz val="10"/>
        <rFont val="Arial"/>
      </rPr>
      <t>hypothalamus</t>
    </r>
    <r>
      <rPr>
        <i/>
        <sz val="10"/>
        <rFont val="Arial"/>
      </rPr>
      <t xml:space="preserve">, </t>
    </r>
    <r>
      <rPr>
        <b/>
        <i/>
        <sz val="10"/>
        <rFont val="Arial"/>
      </rPr>
      <t xml:space="preserve">basal ganglia, limbi system, </t>
    </r>
    <r>
      <rPr>
        <i/>
        <sz val="10"/>
        <rFont val="Arial"/>
      </rPr>
      <t xml:space="preserve">and </t>
    </r>
    <r>
      <rPr>
        <b/>
        <i/>
        <sz val="10"/>
        <rFont val="Arial"/>
      </rPr>
      <t>cerebral cortex</t>
    </r>
  </si>
  <si>
    <t>cerebral cortex</t>
  </si>
  <si>
    <t>"dominant" hemisphere</t>
  </si>
  <si>
    <t>language comprehension, motor function</t>
  </si>
  <si>
    <t>usually the left-hemisphere of the brain</t>
  </si>
  <si>
    <t>"nondominant" hemisphere</t>
  </si>
  <si>
    <t>sense of direction</t>
  </si>
  <si>
    <t>usually the right-hemisphere of the brain, even for left handed people</t>
  </si>
  <si>
    <t>Thalamus</t>
  </si>
  <si>
    <r>
      <rPr>
        <u/>
        <sz val="10"/>
        <rFont val="Arial"/>
      </rPr>
      <t>relay station</t>
    </r>
    <r>
      <rPr>
        <sz val="10"/>
        <color rgb="FF000000"/>
        <rFont val="Arial"/>
      </rPr>
      <t xml:space="preserve"> for sensory information</t>
    </r>
  </si>
  <si>
    <t>forebrain</t>
  </si>
  <si>
    <t>Hypothalamus</t>
  </si>
  <si>
    <r>
      <t xml:space="preserve">in charge of </t>
    </r>
    <r>
      <rPr>
        <u/>
        <sz val="10"/>
        <rFont val="Arial"/>
      </rPr>
      <t>homeostasis</t>
    </r>
    <r>
      <rPr>
        <i/>
        <sz val="10"/>
        <rFont val="Arial"/>
      </rPr>
      <t xml:space="preserve"> (body temperature, endocrine)</t>
    </r>
  </si>
  <si>
    <t>Septal Nuclei</t>
  </si>
  <si>
    <t>pleasure-seeking</t>
  </si>
  <si>
    <t>limbic system</t>
  </si>
  <si>
    <t>Amygdala</t>
  </si>
  <si>
    <r>
      <t xml:space="preserve">emotions </t>
    </r>
    <r>
      <rPr>
        <i/>
        <sz val="10"/>
        <rFont val="Arial"/>
      </rPr>
      <t>(fear and agression)</t>
    </r>
  </si>
  <si>
    <t>Hippocampus</t>
  </si>
  <si>
    <t>memory and learning</t>
  </si>
  <si>
    <t>Fornix</t>
  </si>
  <si>
    <t>communication within limbic system</t>
  </si>
  <si>
    <t>Medulla Oblongata</t>
  </si>
  <si>
    <r>
      <t xml:space="preserve">vital functions </t>
    </r>
    <r>
      <rPr>
        <i/>
        <sz val="10"/>
        <rFont val="Arial"/>
      </rPr>
      <t>(breathing, heart rate, blood pressure)</t>
    </r>
  </si>
  <si>
    <t>brainstem</t>
  </si>
  <si>
    <t>Pons</t>
  </si>
  <si>
    <t>sleep</t>
  </si>
  <si>
    <t>Cerebral Cortex</t>
  </si>
  <si>
    <t>complex percetual, cognitive and behavior processes such as emotion and memory (e.g. a cerebral cortex is what separates the cognitive ability of humans from wild animals)</t>
  </si>
  <si>
    <t>outer layer of cerebrum</t>
  </si>
  <si>
    <t>Cerebrum</t>
  </si>
  <si>
    <r>
      <rPr>
        <i/>
        <sz val="10"/>
        <rFont val="Arial"/>
      </rPr>
      <t xml:space="preserve">contains the </t>
    </r>
    <r>
      <rPr>
        <b/>
        <i/>
        <sz val="10"/>
        <rFont val="Arial"/>
      </rPr>
      <t xml:space="preserve">cerebral cortex, limbi system, </t>
    </r>
    <r>
      <rPr>
        <i/>
        <sz val="10"/>
        <rFont val="Arial"/>
      </rPr>
      <t>and</t>
    </r>
    <r>
      <rPr>
        <b/>
        <i/>
        <sz val="10"/>
        <rFont val="Arial"/>
      </rPr>
      <t xml:space="preserve"> basal ganglia</t>
    </r>
  </si>
  <si>
    <t>Cerebellum</t>
  </si>
  <si>
    <t>posture, balance, motor coordination</t>
  </si>
  <si>
    <t>BELow the cerebrum</t>
  </si>
  <si>
    <t>hindbrain</t>
  </si>
  <si>
    <t>Brocca's Area</t>
  </si>
  <si>
    <t>motor production of speech</t>
  </si>
  <si>
    <t>frontal lobe</t>
  </si>
  <si>
    <t>Wernicke's Area</t>
  </si>
  <si>
    <t>language comprehension</t>
  </si>
  <si>
    <t>temporal lobe</t>
  </si>
  <si>
    <t>Pituitary</t>
  </si>
  <si>
    <t>secretes hormones</t>
  </si>
  <si>
    <t>Vision</t>
  </si>
  <si>
    <t>Visual Pathway</t>
  </si>
  <si>
    <t>-</t>
  </si>
  <si>
    <t xml:space="preserve">retina ---&gt; optic nerve ---&gt; optic chiasm ---&gt; optic tracts ---&gt; lateral geniculate nucleus (LGN) of the thalamus ---&gt; visual radiations ---&gt; visual cortex </t>
  </si>
  <si>
    <t>Cones</t>
  </si>
  <si>
    <t>detects color</t>
  </si>
  <si>
    <t>fovea</t>
  </si>
  <si>
    <t>Rods</t>
  </si>
  <si>
    <t>detects light</t>
  </si>
  <si>
    <t>around the periphery of the retina</t>
  </si>
  <si>
    <t>Hearing</t>
  </si>
  <si>
    <t>Auditory Pathway</t>
  </si>
  <si>
    <t>cochlea ---&gt; vestibulocochlear nerve ---&gt; medial geniculate nucleus (MGN) of the thalamus ---&gt; auditory cortex</t>
  </si>
  <si>
    <t>Cochlea</t>
  </si>
  <si>
    <t>detects sound</t>
  </si>
  <si>
    <t>inner ear</t>
  </si>
  <si>
    <t>Utricle</t>
  </si>
  <si>
    <t>detect linear acceleration in the ear</t>
  </si>
  <si>
    <t>otolithic organs</t>
  </si>
  <si>
    <t>Saccule</t>
  </si>
  <si>
    <t>Semicircular canals</t>
  </si>
  <si>
    <t>detect rotational acceleration in the ear</t>
  </si>
  <si>
    <t>Digestive</t>
  </si>
  <si>
    <t>Pancreas</t>
  </si>
  <si>
    <r>
      <t xml:space="preserve">secretes </t>
    </r>
    <r>
      <rPr>
        <b/>
        <sz val="10"/>
        <rFont val="Arial"/>
      </rPr>
      <t xml:space="preserve">insulin </t>
    </r>
    <r>
      <rPr>
        <sz val="10"/>
        <color rgb="FF000000"/>
        <rFont val="Arial"/>
      </rPr>
      <t xml:space="preserve">and </t>
    </r>
    <r>
      <rPr>
        <b/>
        <sz val="10"/>
        <rFont val="Arial"/>
      </rPr>
      <t>glucagon</t>
    </r>
  </si>
  <si>
    <t>Gallbladder</t>
  </si>
  <si>
    <t>stores bile</t>
  </si>
  <si>
    <t>Liver</t>
  </si>
  <si>
    <t>creates bile
detoxifies drugs</t>
  </si>
  <si>
    <t>Stomach</t>
  </si>
  <si>
    <t>protein digestion via proteases that work in acidic pH</t>
  </si>
  <si>
    <t>Chapter</t>
  </si>
  <si>
    <t>Page</t>
  </si>
  <si>
    <t>Importance</t>
  </si>
  <si>
    <t>Term</t>
  </si>
  <si>
    <t>Definition</t>
  </si>
  <si>
    <t>**</t>
  </si>
  <si>
    <t>Respiratory</t>
  </si>
  <si>
    <t>Mast Cells</t>
  </si>
  <si>
    <t>Immune cells in lungs covered with antibodies. Release inflammatory chemicals upon antigen binding to promote immune response. Responsible for respiratory allergic reactions due to reactions with things like pollen and molds.</t>
  </si>
  <si>
    <t>Immune System</t>
  </si>
  <si>
    <t>****</t>
  </si>
  <si>
    <t>Bicarbonate Buffer System</t>
  </si>
  <si>
    <t>Mechanism where respiratory system controls blood pH via controlling carbon dioxide concentrations. Less CO2 in blood = More Basic = Body responds with slower breathing to retain CO2. More CO2 in blood = More Acidic = Body increases breathing rate to remove CO2. Hyperventilation decreases CO2 levels in blood, making blood more basic. Body responds with trying to slow breathing rate.</t>
  </si>
  <si>
    <t>pH Homeostasis</t>
  </si>
  <si>
    <t>*</t>
  </si>
  <si>
    <t>Intercostal Muscles</t>
  </si>
  <si>
    <t>Layers of muscles between the ribs</t>
  </si>
  <si>
    <t>External Intercostal Muscles</t>
  </si>
  <si>
    <r>
      <t xml:space="preserve">contract upon </t>
    </r>
    <r>
      <rPr>
        <b/>
        <sz val="10"/>
        <rFont val="Arial"/>
      </rPr>
      <t>inhalation</t>
    </r>
    <r>
      <rPr>
        <sz val="10"/>
        <color rgb="FF000000"/>
        <rFont val="Arial"/>
      </rPr>
      <t xml:space="preserve"> to pull ribcage up and expand intrathoracic volume (chest cavity volume)</t>
    </r>
  </si>
  <si>
    <t>Internal Intercostal Muscles</t>
  </si>
  <si>
    <r>
      <t xml:space="preserve">contract upon </t>
    </r>
    <r>
      <rPr>
        <i/>
        <sz val="10"/>
        <rFont val="Arial"/>
      </rPr>
      <t xml:space="preserve">forced </t>
    </r>
    <r>
      <rPr>
        <b/>
        <sz val="10"/>
        <rFont val="Arial"/>
      </rPr>
      <t>exhalation</t>
    </r>
    <r>
      <rPr>
        <i/>
        <sz val="10"/>
        <rFont val="Arial"/>
      </rPr>
      <t xml:space="preserve"> only</t>
    </r>
  </si>
  <si>
    <t>Surfactant</t>
  </si>
  <si>
    <t xml:space="preserve">Detergeny covering alveoli to reduce surface tension and prevent alveolus from collapsing on itself. Premature babies do not have surfactant. </t>
  </si>
  <si>
    <t>***</t>
  </si>
  <si>
    <t>Cardiovascular</t>
  </si>
  <si>
    <t>"LAMB RAT"</t>
  </si>
  <si>
    <r>
      <t xml:space="preserve">•  </t>
    </r>
    <r>
      <rPr>
        <b/>
        <sz val="10"/>
        <rFont val="Arial"/>
      </rPr>
      <t>L</t>
    </r>
    <r>
      <rPr>
        <sz val="10"/>
        <color rgb="FF000000"/>
        <rFont val="Arial"/>
      </rPr>
      <t xml:space="preserve">eft </t>
    </r>
    <r>
      <rPr>
        <b/>
        <sz val="10"/>
        <rFont val="Arial"/>
      </rPr>
      <t>A</t>
    </r>
    <r>
      <rPr>
        <sz val="10"/>
        <color rgb="FF000000"/>
        <rFont val="Arial"/>
      </rPr>
      <t>trium = (</t>
    </r>
    <r>
      <rPr>
        <b/>
        <sz val="10"/>
        <rFont val="Arial"/>
      </rPr>
      <t>M</t>
    </r>
    <r>
      <rPr>
        <sz val="10"/>
        <color rgb="FF000000"/>
        <rFont val="Arial"/>
      </rPr>
      <t xml:space="preserve">itral) </t>
    </r>
    <r>
      <rPr>
        <b/>
        <sz val="10"/>
        <rFont val="Arial"/>
      </rPr>
      <t>B</t>
    </r>
    <r>
      <rPr>
        <sz val="10"/>
        <color rgb="FF000000"/>
        <rFont val="Arial"/>
      </rPr>
      <t xml:space="preserve">icuspid Valve,
•  </t>
    </r>
    <r>
      <rPr>
        <b/>
        <sz val="10"/>
        <rFont val="Arial"/>
      </rPr>
      <t>R</t>
    </r>
    <r>
      <rPr>
        <sz val="10"/>
        <color rgb="FF000000"/>
        <rFont val="Arial"/>
      </rPr>
      <t xml:space="preserve">ight </t>
    </r>
    <r>
      <rPr>
        <b/>
        <sz val="10"/>
        <rFont val="Arial"/>
      </rPr>
      <t>A</t>
    </r>
    <r>
      <rPr>
        <sz val="10"/>
        <color rgb="FF000000"/>
        <rFont val="Arial"/>
      </rPr>
      <t xml:space="preserve">trium, </t>
    </r>
    <r>
      <rPr>
        <b/>
        <sz val="10"/>
        <rFont val="Arial"/>
      </rPr>
      <t>T</t>
    </r>
    <r>
      <rPr>
        <sz val="10"/>
        <color rgb="FF000000"/>
        <rFont val="Arial"/>
      </rPr>
      <t>ricuspid Valve</t>
    </r>
  </si>
  <si>
    <t>Intercalated Discs</t>
  </si>
  <si>
    <t>Connect muscle cells in the myocardium of the heart. Contain many gap junctions to connect the cytoplasm of adjacent cells and allowing for quicker signal propogation and coordinated ventricular contraction.</t>
  </si>
  <si>
    <t>Portal Systems</t>
  </si>
  <si>
    <r>
      <t xml:space="preserve">Transport systems where blood traveling through these systems goes through two capillary beds in series before returning to the heart. The three portal systems are the:
1)  Hepatic  </t>
    </r>
    <r>
      <rPr>
        <i/>
        <sz val="10"/>
        <rFont val="Arial"/>
      </rPr>
      <t>(gut --&gt; liver)</t>
    </r>
    <r>
      <rPr>
        <sz val="10"/>
        <color rgb="FF000000"/>
        <rFont val="Arial"/>
      </rPr>
      <t xml:space="preserve">
2)  Hypophyseal  </t>
    </r>
    <r>
      <rPr>
        <i/>
        <sz val="10"/>
        <rFont val="Arial"/>
      </rPr>
      <t>(hyopthalamus --&gt; anterior pituitary)</t>
    </r>
    <r>
      <rPr>
        <sz val="10"/>
        <color rgb="FF000000"/>
        <rFont val="Arial"/>
      </rPr>
      <t xml:space="preserve">
3)  Renal  </t>
    </r>
    <r>
      <rPr>
        <i/>
        <sz val="10"/>
        <rFont val="Arial"/>
      </rPr>
      <t>(glomerulus -&gt; vasa recta)</t>
    </r>
  </si>
  <si>
    <t>Hematocrit</t>
  </si>
  <si>
    <t>a measure of how many Red Blood Cells are in blood, given as a percentage of total cells in blood.  Usually ~45%</t>
  </si>
  <si>
    <t>Hematopoietic Stem Cell</t>
  </si>
  <si>
    <t>Stem cell which can differentiate to create Red Blood Cells, White Blood Cells, and Platelets.</t>
  </si>
  <si>
    <t>Rh Factor</t>
  </si>
  <si>
    <t xml:space="preserve">Surface Protein expressed in red blood cells in the presence of allele called D. Leads to (+) or (-) blood type classifications. Dominant allele. </t>
  </si>
  <si>
    <r>
      <t xml:space="preserve">a shifting of the oxyhemoglobin curve to the right, indicating a </t>
    </r>
    <r>
      <rPr>
        <i/>
        <sz val="10"/>
        <rFont val="Arial"/>
      </rPr>
      <t>lower affinity</t>
    </r>
    <r>
      <rPr>
        <sz val="10"/>
        <color rgb="FF000000"/>
        <rFont val="Arial"/>
      </rPr>
      <t xml:space="preserve"> of hemoglobin for oxygen so that oxygen can be transported from the RBC to tissues that need it. The Bohr Effect can be due to decreased pH and increasing the H+ concentration in the blood. H+ binds to hemoglobin allosterically and reduces affinity for oxygen. This allows more oxygen to be delivered to tissues that need it for aerobic production of ATP. Decreased pH can be caused by increased CO2 and lactic acid in blood. Right shift of curve can also be caused by increased temperature, and 2,3-bisphosphoglycerate (2,3-BPG).</t>
    </r>
  </si>
  <si>
    <t>Exercise</t>
  </si>
  <si>
    <t>Fetal Hemoglobin</t>
  </si>
  <si>
    <r>
      <t xml:space="preserve">(HbF) has </t>
    </r>
    <r>
      <rPr>
        <i/>
        <sz val="10"/>
        <rFont val="Arial"/>
      </rPr>
      <t>higher affinity</t>
    </r>
    <r>
      <rPr>
        <sz val="10"/>
        <color rgb="FF000000"/>
        <rFont val="Arial"/>
      </rPr>
      <t xml:space="preserve"> for oxygen than </t>
    </r>
    <r>
      <rPr>
        <i/>
        <sz val="10"/>
        <rFont val="Arial"/>
      </rPr>
      <t>adult</t>
    </r>
    <r>
      <rPr>
        <sz val="10"/>
        <color rgb="FF000000"/>
        <rFont val="Arial"/>
      </rPr>
      <t xml:space="preserve"> hemoglobin (HbA), in order to pull oxygen from mother's hemoglobin and onto fetal hemoglobin. Results in left shifted oxyhemoglobin dissociation curve</t>
    </r>
  </si>
  <si>
    <t>Immune</t>
  </si>
  <si>
    <t>Lysozyme</t>
  </si>
  <si>
    <t>Enzyme able to attack petidoglycan walls of gram positive bacteria. Found in nasal cavity, tears, and saliva</t>
  </si>
  <si>
    <t>Humoral Immunity</t>
  </si>
  <si>
    <t>Division of adaptive immunity that includes antibodies and B-cells which act within the blood rather than within cells.</t>
  </si>
  <si>
    <t>Thymus</t>
  </si>
  <si>
    <t>Gland that matures T-cells. Located between the lungs, just above the heart. Adults don't have</t>
  </si>
  <si>
    <t>Complement</t>
  </si>
  <si>
    <t>Proteins that nonspecifically will punch holes in the cell membranes of bacteria, making them osmotically unstable. Can use the classical pathway which requires antibody binding, or alternative pathway which doesn't)</t>
  </si>
  <si>
    <t>Interferon</t>
  </si>
  <si>
    <t>Proteins produced by cell upon viral infection to block cellular and viral protein production. Decrease permeability of cell membrane and upregulate MHC class 1 and class 2 molecules on cell surface to signal immune system. Responsible for malaise, tiredness, muscle soreness, and fever during viral infections.</t>
  </si>
  <si>
    <t>Major Histocompatibility Complex</t>
  </si>
  <si>
    <t>(MHC) binds to pathogenic peptides (antigens) and carries it to cell surface where it can be recognized by other immune cells. Produced by virally infected cells via interferons. Also produced by macrophages. MHC-1 is produced by all cells except RBC's and carries many proteins to cell surface; platelets also have MHC–1. When foreign proteins are presented, immune cells know that the presenting cell is infected and needs to be destroyed. Called endogenous pathway. MHC-2 are mainly displayed by professional antigen presenting cells like macrophages, dendritic cells, and some B-cells. Takes antigens from environment, processes them inside the cell, then displays them to activate the rest of the immune system. Called exogenous pathway.</t>
  </si>
  <si>
    <t>MHC I</t>
  </si>
  <si>
    <t>•  can present self OR non-self antigens
•  they are found in every cell of the body EXCEPT for red blood cells.
•  bind to CD8 Cells, aka cytotoxic T cells</t>
  </si>
  <si>
    <t>MHC II</t>
  </si>
  <si>
    <r>
      <t xml:space="preserve">•  only present </t>
    </r>
    <r>
      <rPr>
        <i/>
        <sz val="10"/>
        <rFont val="Arial"/>
      </rPr>
      <t xml:space="preserve">non-self </t>
    </r>
    <r>
      <rPr>
        <sz val="10"/>
        <color rgb="FF000000"/>
        <rFont val="Arial"/>
      </rPr>
      <t xml:space="preserve">antigens
•  they are found on only </t>
    </r>
    <r>
      <rPr>
        <b/>
        <sz val="10"/>
        <rFont val="Arial"/>
      </rPr>
      <t xml:space="preserve">Antigen-Presenting Cells (APC's)
</t>
    </r>
    <r>
      <rPr>
        <sz val="10"/>
        <color rgb="FF000000"/>
        <rFont val="Arial"/>
      </rPr>
      <t>•  bind to CD4 Cells, aka helper T cells</t>
    </r>
  </si>
  <si>
    <t>Pattern recognition receptors</t>
  </si>
  <si>
    <t>(PRR) able to recognize category of invaders (bateria, virus, fungus, parasite) in order to initiate appropriate cytokine response. These receptors are presented on macrophages and dendritic cells.</t>
  </si>
  <si>
    <t>Natural Killer Cells</t>
  </si>
  <si>
    <t>Detect and destroy cells with downregulated MHC; they basically poke holes in the cell's membrane, which prevents that cell from keeping a stable membrane potential and therefore it dies. Includes cancer cells and some virally infected cells</t>
  </si>
  <si>
    <t>Neutrophils</t>
  </si>
  <si>
    <t>Most abundant type of white blood cells in the body. They are quicker to respond than macrophages because they "come in hot with guns-a-blazing and ask questions later". Short lived (5 days). Dead neutrophils are responsible for formation of pus. Follow bacteria via chemotaxis and phagocytize them. Can also destroy opsonized cells.</t>
  </si>
  <si>
    <t>Granulocyte</t>
  </si>
  <si>
    <t>Eosinophils</t>
  </si>
  <si>
    <t>Release large amounts of histamine upon activation for inflammation. Contain bright, red-orange ganules in a typical histological stain.</t>
  </si>
  <si>
    <t>Histamine</t>
  </si>
  <si>
    <t xml:space="preserve">Released by Eosinophils and Basophils. Cause inflammation by inducing vasodilation and increased leakiness of blood vessels so additional immune cells can enter tissue. </t>
  </si>
  <si>
    <t>Basophils</t>
  </si>
  <si>
    <t>Have large, purple granules in a typical histological stain. Least populus leukocyte. Produce large amount of histamine in response to allergens. Closely related to mast cells.</t>
  </si>
  <si>
    <t>Plasma Cells
(Effector B-Cells)</t>
  </si>
  <si>
    <t>"antibody creating factories"</t>
  </si>
  <si>
    <t>Memory B Cells</t>
  </si>
  <si>
    <t>stick around longer than Plasma Cells; their main function is to make proliferation easier (more rapid and more prolonged proliferation) for the NEXT time you encounter a certain antigen</t>
  </si>
  <si>
    <t>Digestion</t>
  </si>
  <si>
    <r>
      <rPr>
        <b/>
        <sz val="10"/>
        <rFont val="Arial"/>
      </rPr>
      <t xml:space="preserve">Salivary Amylase </t>
    </r>
    <r>
      <rPr>
        <b/>
        <i/>
        <sz val="10"/>
        <rFont val="Arial"/>
      </rPr>
      <t>(ptyalin)</t>
    </r>
  </si>
  <si>
    <t>Enzyme in saliva capable of hydrolyzing starch into smaller sugars.</t>
  </si>
  <si>
    <t>Lipase</t>
  </si>
  <si>
    <t xml:space="preserve">Enzyme in saliva that catalyzes the hydrolysis of lipids. </t>
  </si>
  <si>
    <t>Epiglottis</t>
  </si>
  <si>
    <t>Cartilaginous structure that folds down to cover larynx during swallowing, so food doesn't enter and lead to choking.</t>
  </si>
  <si>
    <t>Peristalsis</t>
  </si>
  <si>
    <t>Involuntary, rhythmic contraction of smooth muscle that propels food down digestive tract. Can be reversed during emesis (vomiting) to move contents from the stomach, out the mouth.</t>
  </si>
  <si>
    <t>Stomach Anatomy</t>
  </si>
  <si>
    <t>Consists of the Fundus (top), Body (middle), Pylorus (bottom), and Antrum (exit). Lesser curvature is the inside curve, Greater Curvature is the outside curve. Rugae is the internal, folded lining of the stomach.</t>
  </si>
  <si>
    <t>Gastric Glands</t>
  </si>
  <si>
    <t>Dominant glands in the Fundus and Body. Stimulated by the Vagus Nerve of the Parasympathetic Nervous System. Contain three main cell types: Mucous Cells, Chief Cells, and Parietal Cells.</t>
  </si>
  <si>
    <t>Mucous Cells, Chief Cells, Parietal Cells</t>
  </si>
  <si>
    <t>Mucous Cells</t>
  </si>
  <si>
    <r>
      <t xml:space="preserve">secretes </t>
    </r>
    <r>
      <rPr>
        <i/>
        <sz val="10"/>
        <rFont val="Arial"/>
      </rPr>
      <t>bicarbonate-rich mucous</t>
    </r>
    <r>
      <rPr>
        <sz val="10"/>
        <color rgb="FF000000"/>
        <rFont val="Arial"/>
      </rPr>
      <t xml:space="preserve"> that protects the inner lining of the stomach from the harshly acidic pH environment.</t>
    </r>
  </si>
  <si>
    <t>Chief Cells</t>
  </si>
  <si>
    <r>
      <t xml:space="preserve">secretes </t>
    </r>
    <r>
      <rPr>
        <i/>
        <sz val="10"/>
        <rFont val="Arial"/>
      </rPr>
      <t>pepsinogen</t>
    </r>
    <r>
      <rPr>
        <sz val="10"/>
        <color rgb="FF000000"/>
        <rFont val="Arial"/>
      </rPr>
      <t xml:space="preserve"> in the stomach, the inactivated form of pepsin; digests proteins once the persinogen is activated by H+</t>
    </r>
  </si>
  <si>
    <t>Pepsin</t>
  </si>
  <si>
    <t xml:space="preserve">Enzyme produced from pepsinogen being cleaved by hydrogen ions in the stomach. Cleaves peptide bonds near aromatic amino acids, resulting in short, peptide fragments. Uniquely most active at low pH. </t>
  </si>
  <si>
    <t>Parietal Cells</t>
  </si>
  <si>
    <t>secretes HCl and intrinsic factor.  The HCl decreases pH so that the H+ ions can cleave pepsinogen into pepsin. The low pH also helps kill most harmful bacteria and denature proteins and break down some intramolecular bonds that hold food together. Intrinsic factor aids in the absorption of vitamin B12</t>
  </si>
  <si>
    <t>Gastric Glands
Intrinsic Factor</t>
  </si>
  <si>
    <t>Intrinsic Factor</t>
  </si>
  <si>
    <r>
      <t xml:space="preserve">Glycoprotein secreted by the </t>
    </r>
    <r>
      <rPr>
        <i/>
        <sz val="10"/>
        <rFont val="Arial"/>
      </rPr>
      <t>parietal cells</t>
    </r>
    <r>
      <rPr>
        <sz val="10"/>
        <color rgb="FF000000"/>
        <rFont val="Arial"/>
      </rPr>
      <t xml:space="preserve"> in the gastric glands in the stomach. It is involved in the absorption of vitamin B12</t>
    </r>
  </si>
  <si>
    <t>G-Cells</t>
  </si>
  <si>
    <t>Cells in the pyloric glands of the stomach that secrete Gastrin</t>
  </si>
  <si>
    <t>Pyloric Glands
Gastrin</t>
  </si>
  <si>
    <t>Gastrin</t>
  </si>
  <si>
    <t>Peptide Hormone that induces the parietal cells in the stomach to secrete more HCl and also signals the stomach to contract. Secreted by G-cells</t>
  </si>
  <si>
    <t>Pyloric Glands</t>
  </si>
  <si>
    <t>Dominant glands in the Antrum and Pylorus sections of the stomach. Contain G-cells that secrete gastrin.</t>
  </si>
  <si>
    <t>Chyme</t>
  </si>
  <si>
    <t xml:space="preserve">Acidic, semifuild mixture in the stomach resulting from the digestion of solid food. </t>
  </si>
  <si>
    <t>Cardiac Sphincter</t>
  </si>
  <si>
    <t>Sphincter that controls the movement of the bolus from the esophagus into the stomach</t>
  </si>
  <si>
    <t>Pyloric Sphincter</t>
  </si>
  <si>
    <t>Sphincter that controls movement of chyme from the stomach to duodenum</t>
  </si>
  <si>
    <t>Small Intestine</t>
  </si>
  <si>
    <t>Responsible for continued digestion and absorption of nutrients. Approximately 7 meters long. Consists of three segments: Duodenum, Jejunum, and Ileum. The majority of chemical digestion takes place in the duodenum while the majority of absorption takes place in the jejunum and ileum.</t>
  </si>
  <si>
    <t>Duodenum</t>
  </si>
  <si>
    <t>Site of chemical digestion in the small intestine. Releases tons of enzymes such as brush border enzymes, secretin, and cholecystokinin.</t>
  </si>
  <si>
    <t>Brush Border Enzymes</t>
  </si>
  <si>
    <t>Enzymes present on the inside surface of cells lining the duodenum that are released in the presence of chyme. These enymes break down dimers and trimers of biomolecules into absorbable monomers. Include disaccharidases and peptidases</t>
  </si>
  <si>
    <t>Lack of Digestive Enzyme</t>
  </si>
  <si>
    <t>Intestines can't cleave disaccharaide for digestion. This increases osmolarity and pulls water into the intestines to form diarrhea. Bacteria in the small intestine are able to break down disaccharides, but result in methane gas as a biproduct, resulting in farts.</t>
  </si>
  <si>
    <t>Lactose Intolerance (Lactase deficiency)</t>
  </si>
  <si>
    <t>Bile</t>
  </si>
  <si>
    <t>Complex fluid of bile salts, pigments, and cholesterol. Produced by the liver and stored in the gallbladder before secretion into the small intestine.</t>
  </si>
  <si>
    <t>Bile Salts</t>
  </si>
  <si>
    <t>Have hydrophobic and hydrophilic regions to act as an emulsifier in the duodenum to allow fats and cholesterol to form micelles and giving access to pancreatic lipase digestion (a water soluble enzyme). The creation of micells increases surface area of fats for aided digestion by lipases. Formation of micelles is a form of mechanical digestion.</t>
  </si>
  <si>
    <t>Pancreatic Juices</t>
  </si>
  <si>
    <t xml:space="preserve">Secreted by pancreas into duodenum due to stimulation by cholecystokinin (CCK). Complex mixture of ezymes in bicarbonate-rich solution. This basic solution neutralizes chyme to allow for ideal pH for enzymatic digestion (most active around pH 8.5). Contains enzymes to digest carbohydrates, fats, and proteins. </t>
  </si>
  <si>
    <t>Acinar Cells</t>
  </si>
  <si>
    <t>Accessory Organs of Digestion</t>
  </si>
  <si>
    <t>Cells that make up the bulk of the pancreas and participate in its exocrine functions. Produce pancreatic juices.</t>
  </si>
  <si>
    <t>Pancreatic Enzymes</t>
  </si>
  <si>
    <t>Secreated by Acinar Cells.
Pancreatic Amylase: Digests carbohydrates.
Trypsinogen: Activated by Enteropeptidase (produced in Duodenum) to form trypsin, which then activates chymotrypsinogen. Procarboxypeptidases A and B to protein digestion.
Pacreatic Lipase: Breaks down fats into free fatty acids and glycerol</t>
  </si>
  <si>
    <t>Duodenal Papillae</t>
  </si>
  <si>
    <t>Secretion point of pancreatic juices into duodenum from pancreatic ducts.There is a major and a minor duodenal papilla.</t>
  </si>
  <si>
    <t>•  Regulates blood sugar via glyogenesis, glycogenolysis, gluconeogenesis, and the storage and release of fats. 
•  Converts Ammonia (waste product of amino acid metabolism) into Urea
•  Detoxifies chemicals such as drugs and alcohol
•  Produces Bile
•  Synthesizes albumin and clotting factors</t>
  </si>
  <si>
    <t>bilirubin</t>
  </si>
  <si>
    <t>Major pigment in Bile, which is the byproduct of the breakdown of hemoglobin. Inability to process or excrete bilirubin results in Jaundice.</t>
  </si>
  <si>
    <t>Jaundice</t>
  </si>
  <si>
    <t>Stores and concentrates bile. CCK stimulates the gallbladder to contract and push bile into the billiary tree, which merges with the pancreatic duct before entering the duodenum via the duodenal papillae. Gallbladder stones made of cholesterol or bilirubin can cause inflammation of the gallbladder and blockage of both the biliary tree and pancreatic ducts.</t>
  </si>
  <si>
    <t>Absorption and Defecation</t>
  </si>
  <si>
    <t>Villi</t>
  </si>
  <si>
    <t>Small, fingerlike projections from the epithelial lining of the small intestine. Each villus is covered in microvilli. This greatly increases surface area for absorption. Each villus contains a capillary bed for absorption of water soluble nutrients and small fatty acids into the blood and a lacteal to transport fats into the lymphatic system</t>
  </si>
  <si>
    <t>Lacteal</t>
  </si>
  <si>
    <r>
      <t xml:space="preserve">Lymphatic channel that takes up </t>
    </r>
    <r>
      <rPr>
        <i/>
        <sz val="10"/>
        <rFont val="Arial"/>
      </rPr>
      <t>fats</t>
    </r>
    <r>
      <rPr>
        <sz val="10"/>
        <color rgb="FF000000"/>
        <rFont val="Arial"/>
      </rPr>
      <t xml:space="preserve"> in the form of milky fluid </t>
    </r>
    <r>
      <rPr>
        <i/>
        <sz val="10"/>
        <rFont val="Arial"/>
      </rPr>
      <t>chylomicron</t>
    </r>
    <r>
      <rPr>
        <sz val="10"/>
        <color rgb="FF000000"/>
        <rFont val="Arial"/>
      </rPr>
      <t xml:space="preserve"> for transport into the lymphatic system. Located in the Villi.</t>
    </r>
  </si>
  <si>
    <t>villi
fats
absoprtion</t>
  </si>
  <si>
    <t>Hepatic Portal System</t>
  </si>
  <si>
    <t>Portal system in which blood first travels through capillaries in the villi of the small intestine to absorb nutrients, then again through the capillaries in the liver for nutrients to be processed and for toxins to be removed.</t>
  </si>
  <si>
    <t>Chylomicrons</t>
  </si>
  <si>
    <t>Packaged triglycerides and esterified cholesterol that gets transferred from the mucosal cells of the villi of the small intestine into the lacteal for insertion into the lymphatic system</t>
  </si>
  <si>
    <t>Fat Soluble Vitamins</t>
  </si>
  <si>
    <t>Vitamins A, D, E, and K. Easily dissolve into chylomicrons to enter body. Failure to digest or absorb fat may lead to deficiencies in fat soluble vitamins.</t>
  </si>
  <si>
    <t>Water Soluble Vitamins</t>
  </si>
  <si>
    <t xml:space="preserve">Vitamin B complexes and C. Absorb directly from small intestine into blood plasma. </t>
  </si>
  <si>
    <t>Cecum</t>
  </si>
  <si>
    <t xml:space="preserve">Outpocketing of the Large Intestine that accepts fluid exiting the small intestine through the ileocecal valve and is the site of attachment of the appendix. Home to many aerobic bacteria that produce a symbiotic relationship that helps produce vitamin K and biotin (vitamin B7). </t>
  </si>
  <si>
    <t>Appendix</t>
  </si>
  <si>
    <t xml:space="preserve">Originally thought to be vestigial, but now thought to aid in warding off bacterial infections and repopulating the large intestine with normal flora after diarrhea. </t>
  </si>
  <si>
    <t>Colon</t>
  </si>
  <si>
    <t>A part of the large intestine that's main function is to absorb water and salts from indigested material left over from the small intestine. Absorbs less water than the small intestine, but still aids in formation of feces. Too much or too little absorption causes constipation or diarrhea respectively.</t>
  </si>
  <si>
    <t>Large Intestine</t>
  </si>
  <si>
    <t>Internal and External Anal Sphincters</t>
  </si>
  <si>
    <t>Seperate the rectum from the outside. Internal sphincter is involuntary. External is voluntary.</t>
  </si>
  <si>
    <t>Excretory</t>
  </si>
  <si>
    <t>Renal</t>
  </si>
  <si>
    <t>Vasa Recta</t>
  </si>
  <si>
    <t>Capillaries that surround the loop of Henle as the second capillary be in the renal portal system (the first being the glomeruli)</t>
  </si>
  <si>
    <t>Bowman's Capsule</t>
  </si>
  <si>
    <t>Cuplike structure around glomerulus that leads to the proximal convoluted tubule.
•  It is the pressure difference in Bowman's Capsule that causes intitial filtration in the kidneys</t>
  </si>
  <si>
    <t>Detrusor Muscle</t>
  </si>
  <si>
    <t xml:space="preserve">Muscular lining of the bladder which contracts after stimulation from the parasympathetic nervous system. </t>
  </si>
  <si>
    <t>Micturition reflex</t>
  </si>
  <si>
    <t xml:space="preserve">When stretch receptors in bladder recognize that it is full, they fire parasympathetic neurons to the detrusor musccle and internal urethral sphincter causing them to contract and relax respectively. </t>
  </si>
  <si>
    <t>Starling Forces</t>
  </si>
  <si>
    <t xml:space="preserve">Forces that govern the movement of fluid into the Bowmen's Capsule from the Glomerulus. This is a result of the hydrostatic and oncotic forces of the Bowman's Space and Glomerulus capillaries. </t>
  </si>
  <si>
    <t>Countercurrent Multiplier System</t>
  </si>
  <si>
    <t>The system in which the Vasa Recta and Nephron flow in opposite directions, allowing more hypertonic blood (high osmolarity) to be exposed to the loop of Henle, allowing for maximum water absorption.</t>
  </si>
  <si>
    <t>Loop of Henle</t>
  </si>
  <si>
    <r>
      <rPr>
        <b/>
        <sz val="10"/>
        <rFont val="Arial"/>
      </rPr>
      <t>Descending Loop</t>
    </r>
    <r>
      <rPr>
        <sz val="10"/>
        <color rgb="FF000000"/>
        <rFont val="Arial"/>
      </rPr>
      <t xml:space="preserve">: Only permeable to water. Water leaves the loop, creating an increasingly concentrated solution at the end of the loop.
</t>
    </r>
    <r>
      <rPr>
        <b/>
        <sz val="10"/>
        <rFont val="Arial"/>
      </rPr>
      <t>Ascending Loop</t>
    </r>
    <r>
      <rPr>
        <sz val="10"/>
        <color rgb="FF000000"/>
        <rFont val="Arial"/>
      </rPr>
      <t>: Only permeable to salts. This allows the highly concentrated fluid at the end of the loop to be reabsorbed by the vasa recta, decreasing concentration by the time the fluid gets to the distal convoluted tubules.</t>
    </r>
  </si>
  <si>
    <t>Diluting Segment</t>
  </si>
  <si>
    <t>Thicker portion of the ascending loop of Henle with larger cells due to more mitochondria in these cells to facilitate active transport. These cells are pushing out salts against their concentration gradient, since the fluid inside the loop of Henle has become hypotonic compared to the interstitium. This is the only portion of the nephron that can produce urine more dilute than blood.</t>
  </si>
  <si>
    <t>Proximal Convoluted Tubule</t>
  </si>
  <si>
    <t>Proceeds the Bowmans Capsule. Amino Acids, Salts, Glucose, Water Soluble Vitamins reabsorbed into the Vasa Recta along with water. About 70% of the filtered sodium is reabsorbed here. H+, Urea, NH3,and K+ (aka "HUNK") are all secreted here.</t>
  </si>
  <si>
    <t>Distal Convoluted Tubule</t>
  </si>
  <si>
    <t>Responds to Aldosterone, which promotes sodium reabsorption. Water will follow the sodium, concentrating the urine and decreasing its volume. Waste products are also secreted here.</t>
  </si>
  <si>
    <t>Aldosterone</t>
  </si>
  <si>
    <t>Collecting Duct</t>
  </si>
  <si>
    <t xml:space="preserve">Final concentration of urine largely dependent on permability of collecting duct, which is affected by ADH and Aldosterone to increase water absorption and concentrate urine output. Water travels to Vasa Recta, where it reenters blood stream. </t>
  </si>
  <si>
    <t>Aldosterone, ADH</t>
  </si>
  <si>
    <t>Osmotic vs Oncotic Pressure</t>
  </si>
  <si>
    <t>Osmotic Pressure = "Sucking" pressure that draws water into blood
Oncotic Pressure = Osmotic Pressure specifically caused by Proteins</t>
  </si>
  <si>
    <t>Renal Bicarbonate Buffer System</t>
  </si>
  <si>
    <t xml:space="preserve">When pH is too high, kidneys can selectively excrete more bicarbonate and reabsorb more H+. When pH is too low, kidneys exctrete more H+ and reabsorb more bicarbonate. </t>
  </si>
  <si>
    <t>Innate Immune System</t>
  </si>
  <si>
    <t>Langerhans cells</t>
  </si>
  <si>
    <t>Special macrophages that reside within the stratum spinosum of the epidermis. Capable of presenting antigens to T-cells to activate the immune system.</t>
  </si>
  <si>
    <t>Musculoskeletal</t>
  </si>
  <si>
    <t>Muscles</t>
  </si>
  <si>
    <t>Red Fibers</t>
  </si>
  <si>
    <t>Slow twitch fibers, high myoglobin content and derive energy aerobically. Lots of Mitochondria</t>
  </si>
  <si>
    <t>Endocrine</t>
  </si>
  <si>
    <t>Islets of Langerhans</t>
  </si>
  <si>
    <t>Pancreatic bundles of cells that release hormones. Include alpha, beta, and delta cells, which release glucagon, insulin, and somatostatin respectively.</t>
  </si>
  <si>
    <t>Vagus Nerve</t>
  </si>
  <si>
    <t>Mostly Parasympathetic Nerve that slows down heart rate when activated. Originates in Medulla Oblongata.</t>
  </si>
  <si>
    <t>White Fibers</t>
  </si>
  <si>
    <t>Fast twitch fibers. Less myoglobin. Contract rapidly, but fatigue more quickly.</t>
  </si>
  <si>
    <t>Tropomyosin</t>
  </si>
  <si>
    <t>Protein that spirals around actin in muscles, covering the myosin binding sites.</t>
  </si>
  <si>
    <t>Troponin</t>
  </si>
  <si>
    <t>Protein on tropomyosin. Has a Ca2+ binding site. When activated by calcium binding, troponin causes tropomyosin to undergo conformational change, exposing myosin binding sites</t>
  </si>
  <si>
    <t>Myosin</t>
  </si>
  <si>
    <t xml:space="preserve">Motor protein in muscles. Binds to Actin filaments in the cocked position, with ADP + Pi bound. This happens only when actin filaments have exposed myosin binding sites after Ca2+ is bound to troponin. 
After myosin-actin binding, ADP + Pi dissociate from myosin, causing the power stroke. This contracts the sarcomere. ATP then binds to myosin, freeing it from actin. ATP is hydrolyzed to ADP + Pi, recocking the myosin (which is unbound from actin). </t>
  </si>
  <si>
    <t>Rigor Mortis</t>
  </si>
  <si>
    <t>Tetanus</t>
  </si>
  <si>
    <t xml:space="preserve">When muscle contracts do not get the chance to relax at all due to constant stimulation at a high frequency. E.g. after a tough workout, your muscles are still tense, even though you aren't flexing. </t>
  </si>
  <si>
    <t>Bones</t>
  </si>
  <si>
    <t>Harversion Systems</t>
  </si>
  <si>
    <t xml:space="preserve">Structural Unit of Bone, also called Osteons. Have Harversian and Volkmann's Canals (longitudinal and transverse canals) that allow blood vessels, nerves, and lymph vessels to maintain bone health. </t>
  </si>
  <si>
    <t>Endochondral Ossification</t>
  </si>
  <si>
    <t xml:space="preserve">Process of hardening cartilage into bone. Responsible for formation of most of the long bones of the body. </t>
  </si>
  <si>
    <t>Synovial Fluid</t>
  </si>
  <si>
    <t xml:space="preserve">Lubricates the movements of structures in the joint space. Secreted by soft tissue called the synovium, which is enclosed inside of the joint cavity by the synovial capsule. </t>
  </si>
  <si>
    <t>Flat Bones</t>
  </si>
  <si>
    <t>Contains red bone marrow, indicating that high RBC production occurs here; usually provide protective functions and are found in areas associated with little movement, such as skull bones, ribs, and vertebrae.</t>
  </si>
  <si>
    <t>Long Bones</t>
  </si>
  <si>
    <t xml:space="preserve">Contains yellow bone marrow, indicating that low RBC production occurs here; found in areas associated with physical movement such as the arms, legs, hands, and feet. </t>
  </si>
  <si>
    <t>Genetics</t>
  </si>
  <si>
    <t>Fundamental Concepts</t>
  </si>
  <si>
    <t>Penetrance</t>
  </si>
  <si>
    <r>
      <t xml:space="preserve">The proportion of individuals in the populations carrying an allele who actually express the phenotype. 
</t>
    </r>
    <r>
      <rPr>
        <i/>
        <sz val="10"/>
        <rFont val="Arial"/>
      </rPr>
      <t xml:space="preserve">•  ex:  100% penetrance means that if you have the genes for being smart, then you'll </t>
    </r>
    <r>
      <rPr>
        <b/>
        <i/>
        <sz val="10"/>
        <rFont val="Arial"/>
      </rPr>
      <t>definitely</t>
    </r>
    <r>
      <rPr>
        <i/>
        <sz val="10"/>
        <rFont val="Arial"/>
      </rPr>
      <t xml:space="preserve"> be smart!  Less than 100% penetrance means that you may have the genes for being smart, but you may not actually be smart.</t>
    </r>
  </si>
  <si>
    <t>Expressivity</t>
  </si>
  <si>
    <r>
      <t xml:space="preserve">Is the </t>
    </r>
    <r>
      <rPr>
        <b/>
        <sz val="10"/>
        <rFont val="Arial"/>
      </rPr>
      <t>degree</t>
    </r>
    <r>
      <rPr>
        <sz val="10"/>
        <color rgb="FF000000"/>
        <rFont val="Arial"/>
      </rPr>
      <t xml:space="preserve"> to which a certain penetrant gene is expressed. Different manifestations of the same genotype across the population. Constant expressivity means all individuals with a given genotype experience same phenotype. 
</t>
    </r>
    <r>
      <rPr>
        <i/>
        <sz val="10"/>
        <rFont val="Arial"/>
      </rPr>
      <t>•  ex:  Constant expressivity means that if your genes for being smart manages to penetrate (show up as a trait), then your IQ is 120. Variable expressivity means that your IQ doesn't have to be 120, it could be somewhat lower or somewhat higher.</t>
    </r>
  </si>
  <si>
    <t>Mendel's First Law (Law of Segregation)</t>
  </si>
  <si>
    <t>Genes exist in alleles, of which each person has two of (one from each parent). Gametes only carry one allele due to separation during meiosis of the alleles. Only one allele will be fully expressed if two alleles are different, while one is silent (except for codominance and incomplete dominance)</t>
  </si>
  <si>
    <t>Mendel's Second Law (Law of Independent Assortment)</t>
  </si>
  <si>
    <t>Inheriting one gene does not affect the inheritance of another gene. This was later explained by recombination during meiosis. Problematic when linked genes were discovered.</t>
  </si>
  <si>
    <t>gene pool</t>
  </si>
  <si>
    <t>all of the alleles in a population</t>
  </si>
  <si>
    <t>Where are your mitochondria inherited from?</t>
  </si>
  <si>
    <t>from your mother</t>
  </si>
  <si>
    <t>Analytical Approaches in Genetics</t>
  </si>
  <si>
    <t>Hardy-Weinberg Equations</t>
  </si>
  <si>
    <t xml:space="preserve">•  p + q = 1
•  p^2 + 2pq + q^2 = 1
Equations show the frequency of alleles in a population and also the frequency of a given genotype or in the population. There will always be twice as many alleles as individuals in a population. </t>
  </si>
  <si>
    <t>Evolution</t>
  </si>
  <si>
    <t>Inclusive Fitness</t>
  </si>
  <si>
    <t>Measure of an organism's success in the population. Based on number of offspring, ability to support offspring, and ability of the offspring to support others. Promotes altruism since sacrificing oneself, commonly for offspring, can ensure passing of genes to future generations</t>
  </si>
  <si>
    <t>Altruism</t>
  </si>
  <si>
    <t>Punctuated Equilibrium</t>
  </si>
  <si>
    <t>Some species have "Explosions" of evolutionary change that occur in rapid bursts, rather than slowly over a long period of time.</t>
  </si>
  <si>
    <t>Polymorphism</t>
  </si>
  <si>
    <t xml:space="preserve">Natually occuring differences in form between members of the same population, such as light and dark coloration in the same species of butterfly. </t>
  </si>
  <si>
    <t>Adaptive Radiation</t>
  </si>
  <si>
    <t>Rapid rise of a number of different species from a common anscestor. These species differ as a result of geographic differences in habitat.</t>
  </si>
  <si>
    <t>Alternative Splicing</t>
  </si>
  <si>
    <t>different ways of cutting up the RNA and rejoining exon pieces make different isoforms of the final RNA products.</t>
  </si>
  <si>
    <t>Post-Transciptional Modifications</t>
  </si>
  <si>
    <t>Spliceosomes</t>
  </si>
  <si>
    <r>
      <t xml:space="preserve">are responsible for </t>
    </r>
    <r>
      <rPr>
        <b/>
        <sz val="10"/>
        <rFont val="Arial"/>
      </rPr>
      <t xml:space="preserve">removing </t>
    </r>
    <r>
      <rPr>
        <b/>
        <i/>
        <sz val="10"/>
        <rFont val="Arial"/>
      </rPr>
      <t>introns</t>
    </r>
    <r>
      <rPr>
        <i/>
        <sz val="10"/>
        <rFont val="Arial"/>
      </rPr>
      <t xml:space="preserve"> </t>
    </r>
    <r>
      <rPr>
        <sz val="10"/>
        <color rgb="FF000000"/>
        <rFont val="Arial"/>
      </rPr>
      <t>from pre-</t>
    </r>
    <r>
      <rPr>
        <i/>
        <sz val="10"/>
        <rFont val="Arial"/>
      </rPr>
      <t>mRNA</t>
    </r>
    <r>
      <rPr>
        <sz val="10"/>
        <color rgb="FF000000"/>
        <rFont val="Arial"/>
      </rPr>
      <t xml:space="preserve"> after it is synthesized. Different isoforms of a gene are a result of alternative splicing. </t>
    </r>
  </si>
  <si>
    <t>• post-transcriptional modifications
• alternative splicing
• introns
• exons</t>
  </si>
  <si>
    <t>Start Codons</t>
  </si>
  <si>
    <r>
      <t xml:space="preserve">The ribosome begins translation at the RNA sequence containing AUG (which codes for the amino acid </t>
    </r>
    <r>
      <rPr>
        <b/>
        <sz val="10"/>
        <rFont val="Arial"/>
      </rPr>
      <t>Methionine</t>
    </r>
    <r>
      <rPr>
        <sz val="10"/>
        <color rgb="FF000000"/>
        <rFont val="Arial"/>
      </rPr>
      <t>)</t>
    </r>
    <r>
      <rPr>
        <b/>
        <sz val="10"/>
        <rFont val="Arial"/>
      </rPr>
      <t xml:space="preserve">
</t>
    </r>
    <r>
      <rPr>
        <i/>
        <sz val="10"/>
        <rFont val="Arial"/>
      </rPr>
      <t xml:space="preserve">mnemonic:  the classroom </t>
    </r>
    <r>
      <rPr>
        <b/>
        <i/>
        <sz val="10"/>
        <rFont val="Arial"/>
      </rPr>
      <t xml:space="preserve">met </t>
    </r>
    <r>
      <rPr>
        <i/>
        <sz val="10"/>
        <rFont val="Arial"/>
      </rPr>
      <t xml:space="preserve">in </t>
    </r>
    <r>
      <rPr>
        <b/>
        <i/>
        <sz val="10"/>
        <rFont val="Arial"/>
      </rPr>
      <t>AUG</t>
    </r>
    <r>
      <rPr>
        <i/>
        <sz val="10"/>
        <rFont val="Arial"/>
      </rPr>
      <t>ust</t>
    </r>
  </si>
  <si>
    <t>amino acids</t>
  </si>
  <si>
    <t>Stop Codons</t>
  </si>
  <si>
    <r>
      <t xml:space="preserve">When the ribosome encounters any of these 3 RNA sequences during translation, it falls off the mRNA and translation ends.
•  UAA
•  UGA
•  UAG
</t>
    </r>
    <r>
      <rPr>
        <i/>
        <sz val="10"/>
        <rFont val="Arial"/>
      </rPr>
      <t xml:space="preserve">mnemonic:
</t>
    </r>
    <r>
      <rPr>
        <b/>
        <i/>
        <sz val="10"/>
        <rFont val="Arial"/>
      </rPr>
      <t>U</t>
    </r>
    <r>
      <rPr>
        <i/>
        <sz val="10"/>
        <rFont val="Arial"/>
      </rPr>
      <t xml:space="preserve"> </t>
    </r>
    <r>
      <rPr>
        <b/>
        <i/>
        <sz val="10"/>
        <rFont val="Arial"/>
      </rPr>
      <t>A</t>
    </r>
    <r>
      <rPr>
        <i/>
        <sz val="10"/>
        <rFont val="Arial"/>
      </rPr>
      <t xml:space="preserve">re </t>
    </r>
    <r>
      <rPr>
        <b/>
        <i/>
        <sz val="10"/>
        <rFont val="Arial"/>
      </rPr>
      <t>A</t>
    </r>
    <r>
      <rPr>
        <i/>
        <sz val="10"/>
        <rFont val="Arial"/>
      </rPr>
      <t xml:space="preserve">nnoying
</t>
    </r>
    <r>
      <rPr>
        <b/>
        <i/>
        <sz val="10"/>
        <rFont val="Arial"/>
      </rPr>
      <t>U</t>
    </r>
    <r>
      <rPr>
        <i/>
        <sz val="10"/>
        <rFont val="Arial"/>
      </rPr>
      <t xml:space="preserve"> </t>
    </r>
    <r>
      <rPr>
        <b/>
        <i/>
        <sz val="10"/>
        <rFont val="Arial"/>
      </rPr>
      <t>G</t>
    </r>
    <r>
      <rPr>
        <i/>
        <sz val="10"/>
        <rFont val="Arial"/>
      </rPr>
      <t xml:space="preserve">o </t>
    </r>
    <r>
      <rPr>
        <b/>
        <i/>
        <sz val="10"/>
        <rFont val="Arial"/>
      </rPr>
      <t>A</t>
    </r>
    <r>
      <rPr>
        <i/>
        <sz val="10"/>
        <rFont val="Arial"/>
      </rPr>
      <t xml:space="preserve">way
</t>
    </r>
    <r>
      <rPr>
        <b/>
        <i/>
        <sz val="10"/>
        <rFont val="Arial"/>
      </rPr>
      <t>U</t>
    </r>
    <r>
      <rPr>
        <i/>
        <sz val="10"/>
        <rFont val="Arial"/>
      </rPr>
      <t xml:space="preserve"> </t>
    </r>
    <r>
      <rPr>
        <b/>
        <i/>
        <sz val="10"/>
        <rFont val="Arial"/>
      </rPr>
      <t>A</t>
    </r>
    <r>
      <rPr>
        <i/>
        <sz val="10"/>
        <rFont val="Arial"/>
      </rPr>
      <t xml:space="preserve">re </t>
    </r>
    <r>
      <rPr>
        <b/>
        <i/>
        <sz val="10"/>
        <rFont val="Arial"/>
      </rPr>
      <t>G</t>
    </r>
    <r>
      <rPr>
        <i/>
        <sz val="10"/>
        <rFont val="Arial"/>
      </rPr>
      <t>one</t>
    </r>
  </si>
  <si>
    <t>p53</t>
  </si>
  <si>
    <r>
      <t xml:space="preserve">is the classic example of a </t>
    </r>
    <r>
      <rPr>
        <b/>
        <sz val="10"/>
        <rFont val="Arial"/>
      </rPr>
      <t>tumor suppressor</t>
    </r>
    <r>
      <rPr>
        <sz val="10"/>
        <color rgb="FF000000"/>
        <rFont val="Arial"/>
      </rPr>
      <t>. Tumor suppressors are "good" because they are involved in slowing down or controlling cell division when they are cancerous. In other words, if the cancer-producing oncogene is the "bad guy" gene, then tumor suppressors are the "good" genes. If something happens to p53 that causes it to no longer function, then a cell may become cancerous</t>
    </r>
  </si>
  <si>
    <t>Mitosis</t>
  </si>
  <si>
    <r>
      <rPr>
        <b/>
        <i/>
        <sz val="10"/>
        <rFont val="Arial"/>
      </rPr>
      <t>Open</t>
    </r>
    <r>
      <rPr>
        <b/>
        <sz val="10"/>
        <rFont val="Arial"/>
      </rPr>
      <t xml:space="preserve"> Mitosis</t>
    </r>
  </si>
  <si>
    <r>
      <t xml:space="preserve">mitosis that occurs in the cytoplasm </t>
    </r>
    <r>
      <rPr>
        <i/>
        <sz val="10"/>
        <rFont val="Arial"/>
      </rPr>
      <t>because the nuclear envelope has degraded</t>
    </r>
  </si>
  <si>
    <r>
      <rPr>
        <b/>
        <i/>
        <sz val="10"/>
        <rFont val="Arial"/>
      </rPr>
      <t>Closed</t>
    </r>
    <r>
      <rPr>
        <b/>
        <sz val="10"/>
        <rFont val="Arial"/>
      </rPr>
      <t xml:space="preserve"> Mitosis</t>
    </r>
  </si>
  <si>
    <r>
      <t xml:space="preserve">mitosis that occurs in the nucleus </t>
    </r>
    <r>
      <rPr>
        <i/>
        <sz val="10"/>
        <rFont val="Arial"/>
      </rPr>
      <t>that occurs in some unicellular eukaryotes</t>
    </r>
  </si>
  <si>
    <t>DNA techniques</t>
  </si>
  <si>
    <r>
      <rPr>
        <b/>
        <i/>
        <sz val="10"/>
        <rFont val="Arial"/>
      </rPr>
      <t>Taq</t>
    </r>
    <r>
      <rPr>
        <b/>
        <sz val="10"/>
        <rFont val="Arial"/>
      </rPr>
      <t xml:space="preserve"> polyermase</t>
    </r>
  </si>
  <si>
    <t>used in PCR</t>
  </si>
  <si>
    <r>
      <rPr>
        <b/>
        <i/>
        <sz val="10"/>
        <rFont val="Arial"/>
      </rPr>
      <t>Southern</t>
    </r>
    <r>
      <rPr>
        <b/>
        <sz val="10"/>
        <rFont val="Arial"/>
      </rPr>
      <t xml:space="preserve"> Blot</t>
    </r>
  </si>
  <si>
    <t>used to analyze DNA</t>
  </si>
  <si>
    <t>RNA techniques</t>
  </si>
  <si>
    <r>
      <rPr>
        <b/>
        <i/>
        <sz val="10"/>
        <rFont val="Arial"/>
      </rPr>
      <t>Northern</t>
    </r>
    <r>
      <rPr>
        <b/>
        <sz val="10"/>
        <rFont val="Arial"/>
      </rPr>
      <t xml:space="preserve"> Blot</t>
    </r>
  </si>
  <si>
    <t>used to analyze RNA</t>
  </si>
  <si>
    <t>Protein Isolation</t>
  </si>
  <si>
    <r>
      <rPr>
        <b/>
        <i/>
        <sz val="10"/>
        <rFont val="Arial"/>
      </rPr>
      <t>Western</t>
    </r>
    <r>
      <rPr>
        <b/>
        <sz val="10"/>
        <rFont val="Arial"/>
      </rPr>
      <t xml:space="preserve"> Blot</t>
    </r>
  </si>
  <si>
    <t>used to analyze Proteins (and anything associated with proteins such as posttranslational modificaiton of proteins via histone acetylation)</t>
  </si>
  <si>
    <t>Phagocytosis</t>
  </si>
  <si>
    <t>Phagolysosome</t>
  </si>
  <si>
    <r>
      <t xml:space="preserve">when a macrophage ingest a foreign material, the material initially becomes trapped in a phagosome. The phagosome then fuses with a lysosome to form a </t>
    </r>
    <r>
      <rPr>
        <b/>
        <sz val="10"/>
        <rFont val="Arial"/>
      </rPr>
      <t>phagolysosome</t>
    </r>
    <r>
      <rPr>
        <sz val="10"/>
        <color rgb="FF000000"/>
        <rFont val="Arial"/>
      </rPr>
      <t xml:space="preserve">. Inside the phagolysosome, enzymes digest the foreign object. </t>
    </r>
  </si>
  <si>
    <t>lysosome
macrophage</t>
  </si>
  <si>
    <t>Co-dominance</t>
  </si>
  <si>
    <r>
      <t xml:space="preserve">when two phenotypes are </t>
    </r>
    <r>
      <rPr>
        <i/>
        <sz val="10"/>
        <rFont val="Arial"/>
      </rPr>
      <t xml:space="preserve">simultaneously </t>
    </r>
    <r>
      <rPr>
        <sz val="10"/>
        <color rgb="FF000000"/>
        <rFont val="Arial"/>
      </rPr>
      <t xml:space="preserve">expressed
</t>
    </r>
    <r>
      <rPr>
        <i/>
        <sz val="10"/>
        <rFont val="Arial"/>
      </rPr>
      <t>•  ex: blood type antigens: Type AB blood expresses both the A and B receptors simulataneously and is thus an example of codominance</t>
    </r>
  </si>
  <si>
    <t>blood types</t>
  </si>
  <si>
    <t>Incomplete Dominance</t>
  </si>
  <si>
    <r>
      <t xml:space="preserve">when there is a </t>
    </r>
    <r>
      <rPr>
        <i/>
        <sz val="10"/>
        <rFont val="Arial"/>
      </rPr>
      <t>mixing</t>
    </r>
    <r>
      <rPr>
        <sz val="10"/>
        <color rgb="FF000000"/>
        <rFont val="Arial"/>
      </rPr>
      <t xml:space="preserve"> (or in between) of two phenotypes
</t>
    </r>
    <r>
      <rPr>
        <i/>
        <sz val="10"/>
        <rFont val="Arial"/>
      </rPr>
      <t>•  ex:  red flower + white flower = pink flower
•  ex:  tall + short = medium height</t>
    </r>
  </si>
  <si>
    <t>skin color</t>
  </si>
  <si>
    <t>Aspartate Transanimase</t>
  </si>
  <si>
    <t>enzyme that transfers an amino group to α-ketoglutarate to form Glutamate and Oxaloacetate</t>
  </si>
  <si>
    <t>Krebs Cycle
Malate-Aspartate Shuttle</t>
  </si>
  <si>
    <t>2,4-dinitrophenol (DNP)</t>
  </si>
  <si>
    <r>
      <t xml:space="preserve">a lethal uncoupling agent that binds protons in the intermembrane space and transfers them across the inner mitochondrial membrane, </t>
    </r>
    <r>
      <rPr>
        <i/>
        <sz val="10"/>
        <rFont val="Arial"/>
      </rPr>
      <t xml:space="preserve">thus </t>
    </r>
    <r>
      <rPr>
        <b/>
        <i/>
        <sz val="10"/>
        <rFont val="Arial"/>
      </rPr>
      <t>dissapating the proton gradient</t>
    </r>
    <r>
      <rPr>
        <i/>
        <sz val="10"/>
        <rFont val="Arial"/>
      </rPr>
      <t xml:space="preserve"> and blocking ATP synthesis from occuring</t>
    </r>
    <r>
      <rPr>
        <sz val="10"/>
        <color rgb="FF000000"/>
        <rFont val="Arial"/>
      </rPr>
      <t xml:space="preserve"> because protons will not cross down its concentration gradient to power ATP Synthase.</t>
    </r>
  </si>
  <si>
    <t>Electron Transport Chain
Oxidative Phosphorylation</t>
  </si>
  <si>
    <t>Pentose Phosphate Pathway</t>
  </si>
  <si>
    <r>
      <rPr>
        <b/>
        <sz val="10"/>
        <rFont val="Arial"/>
      </rPr>
      <t>primary purpose is to regenerate NADPH</t>
    </r>
    <r>
      <rPr>
        <u/>
        <sz val="10"/>
        <rFont val="Arial"/>
      </rPr>
      <t>,</t>
    </r>
    <r>
      <rPr>
        <sz val="10"/>
        <color rgb="FF000000"/>
        <rFont val="Arial"/>
      </rPr>
      <t xml:space="preserve"> which is used as a reducing equivalent with glutathione for biosynthesis. Occurs in the cytoplasm. Rate limiting enzyme is </t>
    </r>
    <r>
      <rPr>
        <b/>
        <sz val="10"/>
        <rFont val="Arial"/>
      </rPr>
      <t>glucose-6-phosphate dehydrogenase</t>
    </r>
    <r>
      <rPr>
        <sz val="10"/>
        <color rgb="FF000000"/>
        <rFont val="Arial"/>
      </rPr>
      <t>, which is inactivated by NADP+ and insulin. Inhibited by sufficient levels of NADPH of course</t>
    </r>
  </si>
  <si>
    <t>cytochrome p450</t>
  </si>
  <si>
    <r>
      <t xml:space="preserve">enzyme used in </t>
    </r>
    <r>
      <rPr>
        <b/>
        <sz val="10"/>
        <rFont val="Arial"/>
      </rPr>
      <t>drug</t>
    </r>
    <r>
      <rPr>
        <sz val="10"/>
        <color rgb="FF000000"/>
        <rFont val="Arial"/>
      </rPr>
      <t xml:space="preserve"> </t>
    </r>
    <r>
      <rPr>
        <b/>
        <sz val="10"/>
        <rFont val="Arial"/>
      </rPr>
      <t>detoxification</t>
    </r>
    <r>
      <rPr>
        <sz val="10"/>
        <color rgb="FF000000"/>
        <rFont val="Arial"/>
      </rPr>
      <t xml:space="preserve"> in the liver; sometimes coincidentally it can also inadvertently activate carcinogenic compounds that are not otherwise harmful</t>
    </r>
  </si>
  <si>
    <t>liver
drug detoxifcation</t>
  </si>
  <si>
    <t>Heterozygote Advantage</t>
  </si>
  <si>
    <r>
      <t xml:space="preserve">the tendency for a carrier of a dangerous condition to have a survival advantage
</t>
    </r>
    <r>
      <rPr>
        <i/>
        <sz val="10"/>
        <rFont val="Arial"/>
      </rPr>
      <t>(e.g. heterozygotes for sickle cell anemia are protected against malaria)</t>
    </r>
  </si>
  <si>
    <t>Binary Fission</t>
  </si>
  <si>
    <r>
      <t xml:space="preserve">the process of cell replication by prokaryotes </t>
    </r>
    <r>
      <rPr>
        <i/>
        <sz val="10"/>
        <rFont val="Arial"/>
      </rPr>
      <t xml:space="preserve">(bacteria such as E.coli) </t>
    </r>
    <r>
      <rPr>
        <sz val="10"/>
        <color rgb="FF000000"/>
        <rFont val="Arial"/>
      </rPr>
      <t>where the new copy of DNA is attacted to the cell membrane and then the cell splits in half between the two copies of DNA</t>
    </r>
  </si>
  <si>
    <t>Natural Selection</t>
  </si>
  <si>
    <t>Directional Selection</t>
  </si>
  <si>
    <r>
      <t xml:space="preserve">occurs when individuals with </t>
    </r>
    <r>
      <rPr>
        <i/>
        <sz val="10"/>
        <rFont val="Arial"/>
      </rPr>
      <t>only a certain</t>
    </r>
    <r>
      <rPr>
        <sz val="10"/>
        <color rgb="FF000000"/>
        <rFont val="Arial"/>
      </rPr>
      <t xml:space="preserve"> </t>
    </r>
    <r>
      <rPr>
        <i/>
        <sz val="10"/>
        <rFont val="Arial"/>
      </rPr>
      <t>more extreme</t>
    </r>
    <r>
      <rPr>
        <sz val="10"/>
        <color rgb="FF000000"/>
        <rFont val="Arial"/>
      </rPr>
      <t xml:space="preserve"> form of a trait has greater fitness than an individual with an average form of the trait
</t>
    </r>
    <r>
      <rPr>
        <i/>
        <sz val="10"/>
        <rFont val="Arial"/>
      </rPr>
      <t>(e.g. dark color moths have better advantage because of camoflauge than light color moths and are thus more fit for survival)</t>
    </r>
  </si>
  <si>
    <t>Stablizing Selection</t>
  </si>
  <si>
    <r>
      <t xml:space="preserve">occurs when individuals with </t>
    </r>
    <r>
      <rPr>
        <i/>
        <sz val="10"/>
        <rFont val="Arial"/>
      </rPr>
      <t>the average form</t>
    </r>
    <r>
      <rPr>
        <sz val="10"/>
        <color rgb="FF000000"/>
        <rFont val="Arial"/>
      </rPr>
      <t xml:space="preserve"> of a trait have the highest fitness
</t>
    </r>
    <r>
      <rPr>
        <i/>
        <sz val="10"/>
        <rFont val="Arial"/>
      </rPr>
      <t>(e.g. when laying a medium number of eggs is better than: laying too little eggs--not enough to ensure survival of generations, or too many eggs---too many offpsring to feed with scarce resources)</t>
    </r>
  </si>
  <si>
    <t>Disruptive Selection</t>
  </si>
  <si>
    <r>
      <t xml:space="preserve">occurs when individuals with </t>
    </r>
    <r>
      <rPr>
        <i/>
        <sz val="10"/>
        <rFont val="Arial"/>
      </rPr>
      <t xml:space="preserve">either extreme </t>
    </r>
    <r>
      <rPr>
        <sz val="10"/>
        <color rgb="FF000000"/>
        <rFont val="Arial"/>
      </rPr>
      <t xml:space="preserve">variation of a trait have greater fitness than the individual with the average form of the trait 
</t>
    </r>
    <r>
      <rPr>
        <i/>
        <sz val="10"/>
        <rFont val="Arial"/>
      </rPr>
      <t>(e.g. small fish and large fish have better fit than medium sized fish because small are faster to run away and large are better fighters)</t>
    </r>
  </si>
  <si>
    <t>Divergent evolution</t>
  </si>
  <si>
    <r>
      <t xml:space="preserve">two or more species </t>
    </r>
    <r>
      <rPr>
        <i/>
        <sz val="10"/>
        <rFont val="Arial"/>
      </rPr>
      <t>diverge</t>
    </r>
    <r>
      <rPr>
        <sz val="10"/>
        <color rgb="FF000000"/>
        <rFont val="Arial"/>
      </rPr>
      <t xml:space="preserve"> </t>
    </r>
    <r>
      <rPr>
        <b/>
        <sz val="10"/>
        <rFont val="Arial"/>
      </rPr>
      <t>from a common ancestor</t>
    </r>
    <r>
      <rPr>
        <sz val="10"/>
        <color rgb="FF000000"/>
        <rFont val="Arial"/>
      </rPr>
      <t xml:space="preserve"> 
</t>
    </r>
    <r>
      <rPr>
        <i/>
        <sz val="10"/>
        <rFont val="Arial"/>
      </rPr>
      <t xml:space="preserve">(e.g. dog, wolf, and fox; elephant and whooly mammoth)
</t>
    </r>
    <r>
      <rPr>
        <i/>
        <sz val="9"/>
        <rFont val="Arial"/>
      </rPr>
      <t>- hint: to "diverge" means to separate from the same point</t>
    </r>
  </si>
  <si>
    <t>Convergent evolution</t>
  </si>
  <si>
    <r>
      <t xml:space="preserve">two or more species </t>
    </r>
    <r>
      <rPr>
        <i/>
        <sz val="10"/>
        <rFont val="Arial"/>
      </rPr>
      <t>share</t>
    </r>
    <r>
      <rPr>
        <sz val="10"/>
        <color rgb="FF000000"/>
        <rFont val="Arial"/>
      </rPr>
      <t xml:space="preserve"> </t>
    </r>
    <r>
      <rPr>
        <i/>
        <sz val="10"/>
        <rFont val="Arial"/>
      </rPr>
      <t>traits</t>
    </r>
    <r>
      <rPr>
        <sz val="10"/>
        <color rgb="FF000000"/>
        <rFont val="Arial"/>
      </rPr>
      <t xml:space="preserve"> </t>
    </r>
    <r>
      <rPr>
        <i/>
        <sz val="10"/>
        <rFont val="Arial"/>
      </rPr>
      <t xml:space="preserve">but are </t>
    </r>
    <r>
      <rPr>
        <b/>
        <i/>
        <sz val="10"/>
        <rFont val="Arial"/>
      </rPr>
      <t>NOT</t>
    </r>
    <r>
      <rPr>
        <i/>
        <sz val="10"/>
        <rFont val="Arial"/>
      </rPr>
      <t xml:space="preserve"> due to a common ancester.
(e.g. birds, bats, and butterflys share the similar trait of wings but they do not share a common ancestor)
</t>
    </r>
    <r>
      <rPr>
        <i/>
        <sz val="9"/>
        <rFont val="Arial"/>
      </rPr>
      <t>- hint: things that "converge" mean that they are coming closer together even though they never touch</t>
    </r>
  </si>
  <si>
    <r>
      <rPr>
        <b/>
        <sz val="10"/>
        <rFont val="Arial"/>
      </rPr>
      <t>Gram-</t>
    </r>
    <r>
      <rPr>
        <b/>
        <i/>
        <sz val="10"/>
        <rFont val="Arial"/>
      </rPr>
      <t>Positive</t>
    </r>
    <r>
      <rPr>
        <b/>
        <sz val="10"/>
        <rFont val="Arial"/>
      </rPr>
      <t xml:space="preserve"> Cell Walls</t>
    </r>
  </si>
  <si>
    <t>•  dyes purple
•  contain a THICK peptidoglycan layer</t>
  </si>
  <si>
    <r>
      <rPr>
        <b/>
        <sz val="10"/>
        <rFont val="Arial"/>
      </rPr>
      <t>Gram-</t>
    </r>
    <r>
      <rPr>
        <b/>
        <i/>
        <sz val="10"/>
        <rFont val="Arial"/>
      </rPr>
      <t>Negative</t>
    </r>
    <r>
      <rPr>
        <b/>
        <sz val="10"/>
        <rFont val="Arial"/>
      </rPr>
      <t xml:space="preserve"> Cell Walls</t>
    </r>
  </si>
  <si>
    <r>
      <t xml:space="preserve">•  dyes pink
•  contain a </t>
    </r>
    <r>
      <rPr>
        <i/>
        <sz val="10"/>
        <rFont val="Arial"/>
      </rPr>
      <t>thinner</t>
    </r>
    <r>
      <rPr>
        <sz val="10"/>
        <color rgb="FF000000"/>
        <rFont val="Arial"/>
      </rPr>
      <t xml:space="preserve"> peptidoglycan layer
•   has a </t>
    </r>
    <r>
      <rPr>
        <b/>
        <i/>
        <sz val="10"/>
        <rFont val="Arial"/>
      </rPr>
      <t>lipopolysaccharide layer</t>
    </r>
    <r>
      <rPr>
        <sz val="10"/>
        <color rgb="FF000000"/>
        <rFont val="Arial"/>
      </rPr>
      <t xml:space="preserve">, that can can set off an </t>
    </r>
    <r>
      <rPr>
        <b/>
        <sz val="10"/>
        <rFont val="Arial"/>
      </rPr>
      <t>immune response</t>
    </r>
  </si>
  <si>
    <t>immune system</t>
  </si>
  <si>
    <t>Obligate Aerobes</t>
  </si>
  <si>
    <t>need oxygen in order to live
•  "obligated to be only aerobic"</t>
  </si>
  <si>
    <t>Obligate Anaerobes</t>
  </si>
  <si>
    <t>are killed in the presence of oxygen
•  "obligated to be only anaerobic"</t>
  </si>
  <si>
    <t>Facultative Anaerobes</t>
  </si>
  <si>
    <r>
      <t xml:space="preserve">do not necessarily </t>
    </r>
    <r>
      <rPr>
        <i/>
        <sz val="10"/>
        <rFont val="Arial"/>
      </rPr>
      <t>need</t>
    </r>
    <r>
      <rPr>
        <sz val="10"/>
        <color rgb="FF000000"/>
        <rFont val="Arial"/>
      </rPr>
      <t xml:space="preserve"> oxygen, but they can grow </t>
    </r>
    <r>
      <rPr>
        <i/>
        <sz val="10"/>
        <rFont val="Arial"/>
      </rPr>
      <t>better</t>
    </r>
    <r>
      <rPr>
        <b/>
        <i/>
        <sz val="10"/>
        <rFont val="Arial"/>
      </rPr>
      <t xml:space="preserve"> </t>
    </r>
    <r>
      <rPr>
        <sz val="10"/>
        <color rgb="FF000000"/>
        <rFont val="Arial"/>
      </rPr>
      <t xml:space="preserve">if oxygen is present
•  "anaerobics but life is </t>
    </r>
    <r>
      <rPr>
        <b/>
        <sz val="10"/>
        <rFont val="Arial"/>
      </rPr>
      <t>facilitated</t>
    </r>
    <r>
      <rPr>
        <sz val="10"/>
        <color rgb="FF000000"/>
        <rFont val="Arial"/>
      </rPr>
      <t xml:space="preserve"> by being aerobic"</t>
    </r>
  </si>
  <si>
    <t>Aerotolerant Anaerobes</t>
  </si>
  <si>
    <t>can live without oxygen and ignore oxygen regarless whether it is present or not
•  "anaerobics that can tolerate oyxgen"</t>
  </si>
  <si>
    <t>Ribozyme</t>
  </si>
  <si>
    <r>
      <t xml:space="preserve">an </t>
    </r>
    <r>
      <rPr>
        <i/>
        <sz val="10"/>
        <rFont val="Arial"/>
      </rPr>
      <t>RNA</t>
    </r>
    <r>
      <rPr>
        <sz val="10"/>
        <color rgb="FF000000"/>
        <rFont val="Arial"/>
      </rPr>
      <t xml:space="preserve"> molecule that is capable of catalyzing reactions. It is composed of RNA and is therefore susceptible to phosphodiesterases since it has phosphodiester bonds in the ribose phosphate backbond</t>
    </r>
  </si>
  <si>
    <t>•  rRNA
•  ribsome</t>
  </si>
  <si>
    <t>Organogenesis</t>
  </si>
  <si>
    <t>weeks 4-9 of prenatal development where production and development of the organs begin. Chemical or radiation exposure during this time is more likely to cause abnormalities that compromise viability of the embryo</t>
  </si>
  <si>
    <t>Genetics of Prokaryotic Cells</t>
  </si>
  <si>
    <t>Transformation</t>
  </si>
  <si>
    <r>
      <t>occurs when a bacterium acquires a piece of genetic material</t>
    </r>
    <r>
      <rPr>
        <b/>
        <sz val="10"/>
        <rFont val="Arial"/>
      </rPr>
      <t xml:space="preserve"> from the environment</t>
    </r>
    <r>
      <rPr>
        <sz val="10"/>
        <color rgb="FF000000"/>
        <rFont val="Arial"/>
      </rPr>
      <t xml:space="preserve"> and integrates that piece of genetic material into the host cell genome. This is a common method by which </t>
    </r>
    <r>
      <rPr>
        <b/>
        <sz val="10"/>
        <rFont val="Arial"/>
      </rPr>
      <t>antibiotic resistance</t>
    </r>
    <r>
      <rPr>
        <sz val="10"/>
        <color rgb="FF000000"/>
        <rFont val="Arial"/>
      </rPr>
      <t xml:space="preserve"> can be acquired</t>
    </r>
  </si>
  <si>
    <t>antibiotic resistance</t>
  </si>
  <si>
    <t>Transduction</t>
  </si>
  <si>
    <r>
      <t xml:space="preserve">occurs when a bacteriophage acquires genetic information </t>
    </r>
    <r>
      <rPr>
        <b/>
        <sz val="10"/>
        <rFont val="Arial"/>
      </rPr>
      <t>from a host cell</t>
    </r>
    <r>
      <rPr>
        <sz val="10"/>
        <color rgb="FF000000"/>
        <rFont val="Arial"/>
      </rPr>
      <t>. Sometimes, when the new virions are assembled in a host cell, some of the genetic material from the host cell is packaged along with the viral genetic material. Then, the bacteriophage infects another bacterium, resulting in transfer of bacterial genetic material.</t>
    </r>
  </si>
  <si>
    <t>Conjugation</t>
  </si>
  <si>
    <r>
      <t xml:space="preserve">is the bacterial form of </t>
    </r>
    <r>
      <rPr>
        <b/>
        <sz val="10"/>
        <rFont val="Arial"/>
      </rPr>
      <t>MATING</t>
    </r>
    <r>
      <rPr>
        <sz val="10"/>
        <color rgb="FF000000"/>
        <rFont val="Arial"/>
      </rPr>
      <t xml:space="preserve"> (sexual reproduction). It involves two cells forming a cytoplasmic bridge between them that allows for the transfer of genetic material. The transfer is </t>
    </r>
    <r>
      <rPr>
        <i/>
        <sz val="10"/>
        <rFont val="Arial"/>
      </rPr>
      <t>ONE-way</t>
    </r>
    <r>
      <rPr>
        <sz val="10"/>
        <color rgb="FF000000"/>
        <rFont val="Arial"/>
      </rPr>
      <t xml:space="preserve">, from the donor male (+) to the recipient female (–). The bridge is made from appendages called </t>
    </r>
    <r>
      <rPr>
        <b/>
        <sz val="10"/>
        <rFont val="Arial"/>
      </rPr>
      <t>sex pili</t>
    </r>
    <r>
      <rPr>
        <sz val="10"/>
        <color rgb="FF000000"/>
        <rFont val="Arial"/>
      </rPr>
      <t xml:space="preserve"> that are found on the donor male. To form the pilus, bacteria must contain plasmids known as </t>
    </r>
    <r>
      <rPr>
        <b/>
        <sz val="10"/>
        <rFont val="Arial"/>
      </rPr>
      <t>sex factors</t>
    </r>
    <r>
      <rPr>
        <sz val="10"/>
        <color rgb="FF000000"/>
        <rFont val="Arial"/>
      </rPr>
      <t>.</t>
    </r>
  </si>
  <si>
    <t>AAMC sample test</t>
  </si>
  <si>
    <t>#5</t>
  </si>
  <si>
    <t>Transcription
(in eukaryotes)</t>
  </si>
  <si>
    <r>
      <t xml:space="preserve">3 </t>
    </r>
    <r>
      <rPr>
        <b/>
        <sz val="10"/>
        <rFont val="Arial"/>
      </rPr>
      <t>Post-</t>
    </r>
    <r>
      <rPr>
        <sz val="10"/>
        <color rgb="FF000000"/>
        <rFont val="Arial"/>
      </rPr>
      <t xml:space="preserve">
</t>
    </r>
    <r>
      <rPr>
        <b/>
        <sz val="10"/>
        <rFont val="Arial"/>
      </rPr>
      <t>Transcriptional Modifications</t>
    </r>
    <r>
      <rPr>
        <sz val="10"/>
        <color rgb="FF000000"/>
        <rFont val="Arial"/>
      </rPr>
      <t xml:space="preserve"> done to pre-mRNA in Eukaryotes</t>
    </r>
  </si>
  <si>
    <t>Splicing</t>
  </si>
  <si>
    <r>
      <t xml:space="preserve">occurs ONLY in </t>
    </r>
    <r>
      <rPr>
        <b/>
        <i/>
        <sz val="10"/>
        <rFont val="Arial"/>
      </rPr>
      <t>eukaryotes</t>
    </r>
    <r>
      <rPr>
        <i/>
        <sz val="10"/>
        <rFont val="Arial"/>
      </rPr>
      <t xml:space="preserve">. </t>
    </r>
    <r>
      <rPr>
        <sz val="10"/>
        <color rgb="FF000000"/>
        <rFont val="Arial"/>
      </rPr>
      <t xml:space="preserve">Splicing is the 1st of the 3 post-transciptional modifications that occur to the pre-mRNA before it becomes </t>
    </r>
    <r>
      <rPr>
        <i/>
        <sz val="10"/>
        <rFont val="Arial"/>
      </rPr>
      <t>mature</t>
    </r>
    <r>
      <rPr>
        <sz val="10"/>
        <color rgb="FF000000"/>
        <rFont val="Arial"/>
      </rPr>
      <t xml:space="preserve"> mRNA to exit the nucleus.
During splicing, introns are removed and the remaining pieces (exons) are joined together to form the mature mRNA from the pre-mRNA that was initially transcribed from the DNA; this process is done by </t>
    </r>
    <r>
      <rPr>
        <b/>
        <sz val="10"/>
        <rFont val="Arial"/>
      </rPr>
      <t>Spliceosomes</t>
    </r>
    <r>
      <rPr>
        <sz val="10"/>
        <color rgb="FF000000"/>
        <rFont val="Arial"/>
      </rPr>
      <t>.</t>
    </r>
  </si>
  <si>
    <r>
      <rPr>
        <i/>
        <u/>
        <sz val="9"/>
        <color rgb="FF4A86E8"/>
        <rFont val="Arial"/>
      </rPr>
      <t xml:space="preserve">https://www.khanacademy.org/test-prep/mcat/biomolecules/dna/v/transcription-and-mrna-processing
</t>
    </r>
    <r>
      <rPr>
        <i/>
        <sz val="8"/>
        <rFont val="Arial"/>
      </rPr>
      <t xml:space="preserve">
•  introns
•  exons</t>
    </r>
  </si>
  <si>
    <r>
      <t xml:space="preserve">3 </t>
    </r>
    <r>
      <rPr>
        <b/>
        <sz val="10"/>
        <rFont val="Arial"/>
      </rPr>
      <t>Post-</t>
    </r>
    <r>
      <rPr>
        <sz val="10"/>
        <color rgb="FF000000"/>
        <rFont val="Arial"/>
      </rPr>
      <t xml:space="preserve">
</t>
    </r>
    <r>
      <rPr>
        <b/>
        <sz val="10"/>
        <rFont val="Arial"/>
      </rPr>
      <t>Transcriptional Modifications</t>
    </r>
    <r>
      <rPr>
        <sz val="10"/>
        <color rgb="FF000000"/>
        <rFont val="Arial"/>
      </rPr>
      <t xml:space="preserve"> done to pre-mRNA in Eukaryotes</t>
    </r>
  </si>
  <si>
    <t>mRNA 5' G Cap</t>
  </si>
  <si>
    <r>
      <t xml:space="preserve">After splicing occurs, a </t>
    </r>
    <r>
      <rPr>
        <b/>
        <sz val="10"/>
        <rFont val="Arial"/>
      </rPr>
      <t>Guanine</t>
    </r>
    <r>
      <rPr>
        <sz val="10"/>
        <color rgb="FF000000"/>
        <rFont val="Arial"/>
      </rPr>
      <t xml:space="preserve"> is added on the </t>
    </r>
    <r>
      <rPr>
        <b/>
        <sz val="10"/>
        <rFont val="Arial"/>
      </rPr>
      <t>5' end</t>
    </r>
    <r>
      <rPr>
        <sz val="10"/>
        <color rgb="FF000000"/>
        <rFont val="Arial"/>
      </rPr>
      <t xml:space="preserve"> of the pre-mRNA. Now, the "pre-mRNA" is finished with any post-transcriptional modifications and is refered to as mature "mRNA".
•  This protects the mRNA from degrative enzymes as it travels from the nucleus to the cytoplasm.</t>
    </r>
  </si>
  <si>
    <t>https://www.khanacademy.org/test-prep/mcat/biomolecules/dna/v/transcription-and-mrna-processing</t>
  </si>
  <si>
    <r>
      <t xml:space="preserve">3 </t>
    </r>
    <r>
      <rPr>
        <b/>
        <sz val="10"/>
        <rFont val="Arial"/>
      </rPr>
      <t>Post-</t>
    </r>
    <r>
      <rPr>
        <sz val="10"/>
        <color rgb="FF000000"/>
        <rFont val="Arial"/>
      </rPr>
      <t xml:space="preserve">
</t>
    </r>
    <r>
      <rPr>
        <b/>
        <sz val="10"/>
        <rFont val="Arial"/>
      </rPr>
      <t>Transcriptional Modifications</t>
    </r>
    <r>
      <rPr>
        <sz val="10"/>
        <color rgb="FF000000"/>
        <rFont val="Arial"/>
      </rPr>
      <t xml:space="preserve"> done to pre-mRNA in Eukaryotes</t>
    </r>
  </si>
  <si>
    <t>mRNA 3' poly-A tail</t>
  </si>
  <si>
    <r>
      <t xml:space="preserve">After splicing occurs, a shit load (200+) of </t>
    </r>
    <r>
      <rPr>
        <b/>
        <sz val="10"/>
        <rFont val="Arial"/>
      </rPr>
      <t>Adenosines</t>
    </r>
    <r>
      <rPr>
        <sz val="10"/>
        <color rgb="FF000000"/>
        <rFont val="Arial"/>
      </rPr>
      <t xml:space="preserve"> are added on the </t>
    </r>
    <r>
      <rPr>
        <b/>
        <sz val="10"/>
        <rFont val="Arial"/>
      </rPr>
      <t xml:space="preserve">3' end </t>
    </r>
    <r>
      <rPr>
        <sz val="10"/>
        <color rgb="FF000000"/>
        <rFont val="Arial"/>
      </rPr>
      <t>of the pre-mRNA. (hence that's why it's called poly-</t>
    </r>
    <r>
      <rPr>
        <b/>
        <sz val="10"/>
        <rFont val="Arial"/>
      </rPr>
      <t>A</t>
    </r>
    <r>
      <rPr>
        <sz val="10"/>
        <color rgb="FF000000"/>
        <rFont val="Arial"/>
      </rPr>
      <t>)</t>
    </r>
    <r>
      <rPr>
        <b/>
        <sz val="10"/>
        <rFont val="Arial"/>
      </rPr>
      <t xml:space="preserve"> </t>
    </r>
    <r>
      <rPr>
        <sz val="10"/>
        <color rgb="FF000000"/>
        <rFont val="Arial"/>
      </rPr>
      <t>; Now, the "pre-mRNA" is finished with any post-transcriptional modifications and is refered to as mature "mRNA".
•  This protects the mRNA from degrative enzymes as it travels from the nucleus to the cytoplasm.</t>
    </r>
  </si>
  <si>
    <t>#14</t>
  </si>
  <si>
    <t>Transcription
(in prokaryotes)</t>
  </si>
  <si>
    <t>Prokaryotic gene expression</t>
  </si>
  <si>
    <t>What is the difference between prokaryotic mRNA and eukaryotic mRNA, regarding post-transcriptional modification?</t>
  </si>
  <si>
    <r>
      <t xml:space="preserve">Prokaryotic mRNA requires NO additional processing, unlike eukarotic mRNA </t>
    </r>
    <r>
      <rPr>
        <b/>
        <i/>
        <sz val="10"/>
        <rFont val="Arial"/>
      </rPr>
      <t>(aka, splicing, addition of 5' Guanine Cap, and addition of 3' PolyAdenosine Tail do NOT occur in prokaryotes)</t>
    </r>
    <r>
      <rPr>
        <b/>
        <sz val="10"/>
        <rFont val="Arial"/>
      </rPr>
      <t>.</t>
    </r>
    <r>
      <rPr>
        <sz val="10"/>
        <color rgb="FF000000"/>
        <rFont val="Arial"/>
      </rPr>
      <t xml:space="preserve"> 
Because transcription in prokaryotes occurs in the cytoplasm (as opposed to in the nucleus for eukaryotes), the prokaryotic ribosomes are allowed to bind to the mRNA and begin translation even before transcription is complete.  </t>
    </r>
  </si>
  <si>
    <t>#29</t>
  </si>
  <si>
    <r>
      <rPr>
        <b/>
        <sz val="10"/>
        <rFont val="Arial"/>
      </rPr>
      <t xml:space="preserve">Why might there be an initial </t>
    </r>
    <r>
      <rPr>
        <b/>
        <i/>
        <sz val="10"/>
        <rFont val="Arial"/>
      </rPr>
      <t xml:space="preserve">lag in bacterial colony growth before increasing growth, </t>
    </r>
    <r>
      <rPr>
        <b/>
        <sz val="10"/>
        <rFont val="Arial"/>
      </rPr>
      <t>after there is a change to their environment, such as the addition of a new polysaccharide?</t>
    </r>
  </si>
  <si>
    <t>the lag may to due to a period in which bacteria are regulating their gene expression (of enzymes). The regulation of gene expression is one method by which bacteria respond to changes in their environment, in this case the new addition of something that would aid in their growth. Before this addition, the bacteria lacked any enzymes to facilitate this growth because the genes for these enzymes were not yet expressed. However upon addition to a new polysaccharide to their environment, they increase gene expression of the necessary enzymes in order to use it as fuel. The growth of the colony occurs when these genes have been expressed and thus they are able to digest the polysaccharide for fuel.</t>
  </si>
  <si>
    <t>#58</t>
  </si>
  <si>
    <t>tricky MCAT question wording</t>
  </si>
  <si>
    <t>Which answer choice will result in the "largest decrease in entropic penalty"</t>
  </si>
  <si>
    <r>
      <t xml:space="preserve">is another way of saying "which answer choice will be most </t>
    </r>
    <r>
      <rPr>
        <i/>
        <sz val="10"/>
        <rFont val="Arial"/>
      </rPr>
      <t xml:space="preserve">energetically favorable" </t>
    </r>
    <r>
      <rPr>
        <sz val="10"/>
        <color rgb="FF000000"/>
        <rFont val="Arial"/>
      </rPr>
      <t>because a "decrease in entropy" is always unfavorable. Entropy is favored in nature.</t>
    </r>
  </si>
  <si>
    <r>
      <rPr>
        <b/>
        <i/>
        <sz val="10"/>
        <rFont val="Arial"/>
      </rPr>
      <t>Exo</t>
    </r>
    <r>
      <rPr>
        <b/>
        <sz val="10"/>
        <rFont val="Arial"/>
      </rPr>
      <t>nuclease activity
("exo" means on the end)</t>
    </r>
  </si>
  <si>
    <r>
      <t xml:space="preserve">DNA repair that occurs at the </t>
    </r>
    <r>
      <rPr>
        <b/>
        <sz val="10"/>
        <rFont val="Arial"/>
      </rPr>
      <t>END</t>
    </r>
    <r>
      <rPr>
        <sz val="10"/>
        <color rgb="FF000000"/>
        <rFont val="Arial"/>
      </rPr>
      <t xml:space="preserve"> of a DNA strand. Performed by DNA Polymerase III in which there was an accidentally mismatched nucleotide (such as a Thymine with a Guanine) but the DNA Polymerase III detects this mistake and corrects it (pairing the Thymine with an Adenosine). 
•  Occurs in 3' to 5', aka backwards. Performed by DNA Polyermase I when it removes the RNA primer.</t>
    </r>
  </si>
  <si>
    <t>DNA Polymerase III
DNA Polymerase I</t>
  </si>
  <si>
    <r>
      <rPr>
        <b/>
        <i/>
        <sz val="10"/>
        <rFont val="Arial"/>
      </rPr>
      <t>Endo</t>
    </r>
    <r>
      <rPr>
        <b/>
        <sz val="10"/>
        <rFont val="Arial"/>
      </rPr>
      <t>nuclease activity
("endo" means in the middle)</t>
    </r>
  </si>
  <si>
    <r>
      <t xml:space="preserve">DNA repair that occurs at the </t>
    </r>
    <r>
      <rPr>
        <b/>
        <sz val="10"/>
        <rFont val="Arial"/>
      </rPr>
      <t>MIDDLE</t>
    </r>
    <r>
      <rPr>
        <sz val="10"/>
        <color rgb="FF000000"/>
        <rFont val="Arial"/>
      </rPr>
      <t xml:space="preserve"> of a DNA strand. Performed by DNA Polymerase III in which there was an accidentally mismatched nucleotide (such as a Thymine with a Guanine) but the DNA Polymerase III detects this mistake and corrects it (pairing the Thymine with an Adenosine). </t>
    </r>
  </si>
  <si>
    <t>Mismatch repair mechanism</t>
  </si>
  <si>
    <r>
      <t xml:space="preserve">Occurs after replication when a mutation as occured. This mechanism is composed of a number of proteins that recognize if there is a mismatch in DNA (aka a mutation). They mark the mismatch area with a "cut". Then an </t>
    </r>
    <r>
      <rPr>
        <b/>
        <sz val="10"/>
        <rFont val="Arial"/>
      </rPr>
      <t>exonuclease</t>
    </r>
    <r>
      <rPr>
        <sz val="10"/>
        <color rgb="FF000000"/>
        <rFont val="Arial"/>
      </rPr>
      <t xml:space="preserve"> removes the incorrect nucleotide. Then DNA Polymerase fixes it by inserting the correct nucleotide pair. Then DNA Ligase connects the new nucleotides, "sealing the deal".</t>
    </r>
  </si>
  <si>
    <t>Mutations</t>
  </si>
  <si>
    <t>Nucleotide Excision Repair</t>
  </si>
  <si>
    <r>
      <t xml:space="preserve">The process of fixing damaged and broken double stranded DNA that resulted from exposure to things such as UV rays, reactive oxygen species, gamma rays, etc. First, an endonuclease removes the </t>
    </r>
    <r>
      <rPr>
        <i/>
        <sz val="10"/>
        <rFont val="Arial"/>
      </rPr>
      <t>pyramidine</t>
    </r>
    <r>
      <rPr>
        <sz val="10"/>
        <color rgb="FF000000"/>
        <rFont val="Arial"/>
      </rPr>
      <t xml:space="preserve"> </t>
    </r>
    <r>
      <rPr>
        <i/>
        <sz val="10"/>
        <rFont val="Arial"/>
      </rPr>
      <t>dimer</t>
    </r>
    <r>
      <rPr>
        <sz val="10"/>
        <color rgb="FF000000"/>
        <rFont val="Arial"/>
      </rPr>
      <t>. Then a DNA Polymerase brings the correct nucleotides. Then DNA Ligase connects those correct nucleotides together and seals the deal. Failure of the nucleotide excision repair system may result in uncontrolled cell division and cancer.</t>
    </r>
  </si>
  <si>
    <t>Damaged DNA</t>
  </si>
  <si>
    <t>RNA and the Genetic Code</t>
  </si>
  <si>
    <t>Co-Translational Modifications</t>
  </si>
  <si>
    <t>Co-Translational Modification</t>
  </si>
  <si>
    <r>
      <t xml:space="preserve">happens to the polypeptide as it is being put together </t>
    </r>
    <r>
      <rPr>
        <i/>
        <sz val="10"/>
        <rFont val="Arial"/>
      </rPr>
      <t>during</t>
    </r>
    <r>
      <rPr>
        <sz val="10"/>
        <color rgb="FF000000"/>
        <rFont val="Arial"/>
      </rPr>
      <t xml:space="preserve"> translation; includes </t>
    </r>
    <r>
      <rPr>
        <b/>
        <sz val="10"/>
        <color rgb="FF0000FF"/>
        <rFont val="Arial"/>
      </rPr>
      <t>acetylation</t>
    </r>
    <r>
      <rPr>
        <sz val="10"/>
        <color rgb="FF000000"/>
        <rFont val="Arial"/>
      </rPr>
      <t>, in which the start codon (met) is removed and replaced with an acetyl group; the significance of acetylation is still not yet fully understood by biologists</t>
    </r>
  </si>
  <si>
    <t>Trasnlation
Protein modifications</t>
  </si>
  <si>
    <t>Post-Translational Modifications</t>
  </si>
  <si>
    <t>6 Post-Translational Modifications</t>
  </si>
  <si>
    <r>
      <t xml:space="preserve">happens </t>
    </r>
    <r>
      <rPr>
        <i/>
        <sz val="10"/>
        <rFont val="Arial"/>
      </rPr>
      <t>after</t>
    </r>
    <r>
      <rPr>
        <sz val="10"/>
        <color rgb="FF000000"/>
        <rFont val="Arial"/>
      </rPr>
      <t xml:space="preserve"> translation and mostly occurs in the ER or Golgi Apparatus; includes </t>
    </r>
    <r>
      <rPr>
        <b/>
        <sz val="10"/>
        <color rgb="FF0000FF"/>
        <rFont val="Arial"/>
      </rPr>
      <t xml:space="preserve">(1) glycosylation </t>
    </r>
    <r>
      <rPr>
        <sz val="10"/>
        <color rgb="FF000000"/>
        <rFont val="Arial"/>
      </rPr>
      <t xml:space="preserve">(adding of carbohydrates to the proteins that eventually end up on the cell membrane; it helps to identify different types of cells such as the ABO blood groups) or </t>
    </r>
    <r>
      <rPr>
        <b/>
        <sz val="10"/>
        <color rgb="FF0000FF"/>
        <rFont val="Arial"/>
      </rPr>
      <t>(2) lipidation</t>
    </r>
    <r>
      <rPr>
        <sz val="10"/>
        <color rgb="FF000000"/>
        <rFont val="Arial"/>
      </rPr>
      <t xml:space="preserve"> (adding a lipid to the protein such as GPI anchors that aids in attaching a protein to the lipid cell membrane) or </t>
    </r>
    <r>
      <rPr>
        <b/>
        <sz val="10"/>
        <color rgb="FF0000FF"/>
        <rFont val="Arial"/>
      </rPr>
      <t>(3) phosphorylation</t>
    </r>
    <r>
      <rPr>
        <sz val="10"/>
        <color rgb="FF000000"/>
        <rFont val="Arial"/>
      </rPr>
      <t xml:space="preserve"> (adding of a phosphate group to the protein to cause a change in conformation/function, as seen in the Sodium-Potassium Pumps), </t>
    </r>
    <r>
      <rPr>
        <b/>
        <sz val="10"/>
        <color rgb="FF0000FF"/>
        <rFont val="Arial"/>
      </rPr>
      <t>(4) methylation</t>
    </r>
    <r>
      <rPr>
        <sz val="10"/>
        <color rgb="FF000000"/>
        <rFont val="Arial"/>
      </rPr>
      <t xml:space="preserve"> (adding methyl groups in order to turn genes off from transcription, as seen when histones are methylated to surpress transciprtion), </t>
    </r>
    <r>
      <rPr>
        <b/>
        <sz val="10"/>
        <color rgb="FF0000FF"/>
        <rFont val="Arial"/>
      </rPr>
      <t>(5)</t>
    </r>
    <r>
      <rPr>
        <sz val="10"/>
        <color rgb="FF0000FF"/>
        <rFont val="Arial"/>
      </rPr>
      <t xml:space="preserve"> </t>
    </r>
    <r>
      <rPr>
        <b/>
        <sz val="10"/>
        <color rgb="FF0000FF"/>
        <rFont val="Arial"/>
      </rPr>
      <t xml:space="preserve">proteolysis </t>
    </r>
    <r>
      <rPr>
        <sz val="10"/>
        <color rgb="FF000000"/>
        <rFont val="Arial"/>
      </rPr>
      <t xml:space="preserve">(cutting a protein to inactive it into its inactive, zymogen form), </t>
    </r>
    <r>
      <rPr>
        <b/>
        <sz val="10"/>
        <color rgb="FF0000FF"/>
        <rFont val="Arial"/>
      </rPr>
      <t>(6) ubinquination</t>
    </r>
    <r>
      <rPr>
        <sz val="10"/>
        <color rgb="FF000000"/>
        <rFont val="Arial"/>
      </rPr>
      <t xml:space="preserve"> (adding a protein called ubiquitin onto another protein, which marks it for degradation)</t>
    </r>
  </si>
  <si>
    <t>Protein modifications</t>
  </si>
  <si>
    <t>Control of Gene Expression in Prokaryotes</t>
  </si>
  <si>
    <t>E. Coli</t>
  </si>
  <si>
    <t>normally uses glucose as its energy source as default. However if glucose is not available, E. Coli will metabolize lactose instead by expressing a gene we refer to as "the Lac Operon."</t>
  </si>
  <si>
    <t>How is Lactose broken down?</t>
  </si>
  <si>
    <r>
      <t xml:space="preserve">(via the enzyme </t>
    </r>
    <r>
      <rPr>
        <b/>
        <sz val="10"/>
        <rFont val="Arial"/>
      </rPr>
      <t>β-Galactosidase</t>
    </r>
    <r>
      <rPr>
        <sz val="10"/>
        <color rgb="FF000000"/>
        <rFont val="Arial"/>
      </rPr>
      <t xml:space="preserve">)
</t>
    </r>
    <r>
      <rPr>
        <b/>
        <sz val="10"/>
        <rFont val="Arial"/>
      </rPr>
      <t>Lactose</t>
    </r>
    <r>
      <rPr>
        <sz val="10"/>
        <color rgb="FF000000"/>
        <rFont val="Arial"/>
      </rPr>
      <t xml:space="preserve"> (disaccharide) ---&gt;  </t>
    </r>
    <r>
      <rPr>
        <b/>
        <sz val="10"/>
        <rFont val="Arial"/>
      </rPr>
      <t>glucose</t>
    </r>
    <r>
      <rPr>
        <sz val="10"/>
        <color rgb="FF000000"/>
        <rFont val="Arial"/>
      </rPr>
      <t xml:space="preserve"> (monosaccharide) + </t>
    </r>
    <r>
      <rPr>
        <b/>
        <sz val="10"/>
        <rFont val="Arial"/>
      </rPr>
      <t>galactose</t>
    </r>
    <r>
      <rPr>
        <sz val="10"/>
        <color rgb="FF000000"/>
        <rFont val="Arial"/>
      </rPr>
      <t xml:space="preserve"> (monosaccharide)
In E. Coli, β-Galactosidase is coded for by the Lac Z region of the Lac Operon.</t>
    </r>
  </si>
  <si>
    <r>
      <rPr>
        <b/>
        <sz val="10"/>
        <rFont val="Arial"/>
      </rPr>
      <t xml:space="preserve">What determines </t>
    </r>
    <r>
      <rPr>
        <b/>
        <i/>
        <sz val="10"/>
        <rFont val="Arial"/>
      </rPr>
      <t>which</t>
    </r>
    <r>
      <rPr>
        <b/>
        <sz val="10"/>
        <rFont val="Arial"/>
      </rPr>
      <t xml:space="preserve"> genes are specifically expressed in DNA?</t>
    </r>
  </si>
  <si>
    <r>
      <t xml:space="preserve">Thanks to the </t>
    </r>
    <r>
      <rPr>
        <b/>
        <sz val="10"/>
        <rFont val="Arial"/>
      </rPr>
      <t xml:space="preserve">Jacob–Monod model of the Operon, </t>
    </r>
    <r>
      <rPr>
        <sz val="10"/>
        <color rgb="FF000000"/>
        <rFont val="Arial"/>
      </rPr>
      <t xml:space="preserve">we can observe the Lac Operon in E.Coli to examine this phenonmenon.
The </t>
    </r>
    <r>
      <rPr>
        <b/>
        <sz val="10"/>
        <rFont val="Arial"/>
      </rPr>
      <t xml:space="preserve">Lac Operon </t>
    </r>
    <r>
      <rPr>
        <sz val="10"/>
        <color rgb="FF000000"/>
        <rFont val="Arial"/>
      </rPr>
      <t>is a segment of DNA (aka a gene) found in</t>
    </r>
    <r>
      <rPr>
        <b/>
        <sz val="10"/>
        <rFont val="Arial"/>
      </rPr>
      <t xml:space="preserve"> E.Coli</t>
    </r>
    <r>
      <rPr>
        <sz val="10"/>
        <color rgb="FF000000"/>
        <rFont val="Arial"/>
      </rPr>
      <t xml:space="preserve">.  The lac operon contains 3 genes that helps E. Coli break down </t>
    </r>
    <r>
      <rPr>
        <b/>
        <sz val="10"/>
        <rFont val="Arial"/>
      </rPr>
      <t>lactose</t>
    </r>
    <r>
      <rPr>
        <sz val="10"/>
        <color rgb="FF000000"/>
        <rFont val="Arial"/>
      </rPr>
      <t xml:space="preserve"> for energy </t>
    </r>
    <r>
      <rPr>
        <u/>
        <sz val="10"/>
        <rFont val="Arial"/>
      </rPr>
      <t>only when glucose is not available</t>
    </r>
    <r>
      <rPr>
        <sz val="10"/>
        <color rgb="FF000000"/>
        <rFont val="Arial"/>
      </rPr>
      <t xml:space="preserve">; these 3 genes are refered to as "Lac Z", "Lac Y", and "Lac A. The lac operon is expressed when E. Coli's normal fuel source, glucose, is not readily available. Therefore, the E.Coli needs a way to get glucose, and it does this by activating the Lac Operon so that it can transcribe the necessary mRNA to provide it with the resources it needs to break </t>
    </r>
    <r>
      <rPr>
        <b/>
        <sz val="10"/>
        <rFont val="Arial"/>
      </rPr>
      <t xml:space="preserve">Lacose </t>
    </r>
    <r>
      <rPr>
        <sz val="10"/>
        <color rgb="FF000000"/>
        <rFont val="Arial"/>
      </rPr>
      <t xml:space="preserve">(a disaccharide) into </t>
    </r>
    <r>
      <rPr>
        <b/>
        <sz val="10"/>
        <rFont val="Arial"/>
      </rPr>
      <t xml:space="preserve">Glucose </t>
    </r>
    <r>
      <rPr>
        <sz val="10"/>
        <color rgb="FF000000"/>
        <rFont val="Arial"/>
      </rPr>
      <t xml:space="preserve">(monosaccharide) and </t>
    </r>
    <r>
      <rPr>
        <b/>
        <sz val="10"/>
        <rFont val="Arial"/>
      </rPr>
      <t>Galactose</t>
    </r>
    <r>
      <rPr>
        <sz val="10"/>
        <color rgb="FF000000"/>
        <rFont val="Arial"/>
      </rPr>
      <t xml:space="preserve"> (monosaccharide).  
The </t>
    </r>
    <r>
      <rPr>
        <b/>
        <sz val="10"/>
        <rFont val="Arial"/>
      </rPr>
      <t>Lac Operon</t>
    </r>
    <r>
      <rPr>
        <sz val="10"/>
        <color rgb="FF000000"/>
        <rFont val="Arial"/>
      </rPr>
      <t xml:space="preserve">'s 3 regions you need to know:
1) </t>
    </r>
    <r>
      <rPr>
        <b/>
        <sz val="10"/>
        <rFont val="Arial"/>
      </rPr>
      <t>Lac Z</t>
    </r>
    <r>
      <rPr>
        <sz val="10"/>
        <color rgb="FF000000"/>
        <rFont val="Arial"/>
      </rPr>
      <t xml:space="preserve"> codes for </t>
    </r>
    <r>
      <rPr>
        <b/>
        <sz val="10"/>
        <rFont val="Arial"/>
      </rPr>
      <t>β-Galactosidase</t>
    </r>
    <r>
      <rPr>
        <sz val="10"/>
        <color rgb="FF000000"/>
        <rFont val="Arial"/>
      </rPr>
      <t xml:space="preserve">, which is the enzyme that breaks down lactose into glucose + galactose
2) </t>
    </r>
    <r>
      <rPr>
        <b/>
        <sz val="10"/>
        <rFont val="Arial"/>
      </rPr>
      <t xml:space="preserve">Lac Y </t>
    </r>
    <r>
      <rPr>
        <sz val="10"/>
        <color rgb="FF000000"/>
        <rFont val="Arial"/>
      </rPr>
      <t xml:space="preserve">codes for </t>
    </r>
    <r>
      <rPr>
        <b/>
        <sz val="10"/>
        <rFont val="Arial"/>
      </rPr>
      <t>Lactose</t>
    </r>
    <r>
      <rPr>
        <sz val="10"/>
        <color rgb="FF000000"/>
        <rFont val="Arial"/>
      </rPr>
      <t xml:space="preserve"> </t>
    </r>
    <r>
      <rPr>
        <b/>
        <sz val="10"/>
        <rFont val="Arial"/>
      </rPr>
      <t>Permease</t>
    </r>
    <r>
      <rPr>
        <sz val="10"/>
        <color rgb="FF000000"/>
        <rFont val="Arial"/>
      </rPr>
      <t>, which is the enzyme that helps E.Coli bring lactose into the cell ("permits lactose to enter the cell")
3)</t>
    </r>
    <r>
      <rPr>
        <b/>
        <sz val="10"/>
        <rFont val="Arial"/>
      </rPr>
      <t xml:space="preserve"> Lac A </t>
    </r>
    <r>
      <rPr>
        <sz val="10"/>
        <color rgb="FF000000"/>
        <rFont val="Arial"/>
      </rPr>
      <t>codes for other enzymes that aid in lactose metabolism (though not important for the MCAT</t>
    </r>
  </si>
  <si>
    <t>•  transcription
•  regulation of gene expression in prokaryotes
https://www.youtube.com/watch?v=H3i-OUb5z1k</t>
  </si>
  <si>
    <t>How is the Lac Operon expressed?</t>
  </si>
  <si>
    <r>
      <t xml:space="preserve">when a lactose molecule (acting as the </t>
    </r>
    <r>
      <rPr>
        <b/>
        <sz val="10"/>
        <rFont val="Arial"/>
      </rPr>
      <t>inducer</t>
    </r>
    <r>
      <rPr>
        <sz val="10"/>
        <color rgb="FF000000"/>
        <rFont val="Arial"/>
      </rPr>
      <t xml:space="preserve">) binds to the </t>
    </r>
    <r>
      <rPr>
        <b/>
        <sz val="10"/>
        <rFont val="Arial"/>
      </rPr>
      <t>repressor</t>
    </r>
    <r>
      <rPr>
        <sz val="10"/>
        <color rgb="FF000000"/>
        <rFont val="Arial"/>
      </rPr>
      <t xml:space="preserve"> protein (which is found on the Lac Operon's operator region), the repressor will then change shape and will come OFF the operator site. Now that the repressor is off, RNA Polymerase is not blocked and is free to transcribe the lac Z, Y, and A region in order for the necessary proteins to be made so that E. Coli to metabolize lactose. </t>
    </r>
  </si>
  <si>
    <t>https://www.youtube.com/watch?v=H3i-OUb5z1k</t>
  </si>
  <si>
    <t>What kind of DNA is better for PCR?</t>
  </si>
  <si>
    <r>
      <t xml:space="preserve">stable DNA (aka DNA that has more G-C bonds)
•  note that human DNA could not effectively be used for PCR because the high heat would cause it to denature. However, DNA of some bacteria that thrive in high temp. environments, like </t>
    </r>
    <r>
      <rPr>
        <i/>
        <sz val="10"/>
        <rFont val="Arial"/>
      </rPr>
      <t>Thermus aquaticus</t>
    </r>
    <r>
      <rPr>
        <sz val="10"/>
        <color rgb="FF000000"/>
        <rFont val="Arial"/>
      </rPr>
      <t>, would be able to withstand the harsh conditions used in PCR and still be able to carry out replication.</t>
    </r>
  </si>
  <si>
    <t>Lab Techniques Videos to Watch</t>
  </si>
  <si>
    <t>DNA Electrophoresis</t>
  </si>
  <si>
    <t>https://www.youtube.com/watch?v=_EYsykjsfiY</t>
  </si>
  <si>
    <t>Agarose</t>
  </si>
  <si>
    <t>Polymerase Chain Reaction (PCR)</t>
  </si>
  <si>
    <t>https://www.youtube.com/watch?v=nHi-3jP6Mvc</t>
  </si>
  <si>
    <t>Taq Polymerase</t>
  </si>
  <si>
    <t>Southern Blot</t>
  </si>
  <si>
    <t>https://www.youtube.com/watch?v=Zps2uH8aWVU</t>
  </si>
  <si>
    <t>identifying DNA</t>
  </si>
  <si>
    <t>NAD</t>
  </si>
  <si>
    <r>
      <t xml:space="preserve">composed of two nucleotides joined by their </t>
    </r>
    <r>
      <rPr>
        <b/>
        <sz val="10"/>
        <rFont val="Arial"/>
      </rPr>
      <t>phosphate</t>
    </r>
    <r>
      <rPr>
        <i/>
        <sz val="10"/>
        <rFont val="Arial"/>
      </rPr>
      <t xml:space="preserve"> </t>
    </r>
    <r>
      <rPr>
        <sz val="10"/>
        <color rgb="FF000000"/>
        <rFont val="Arial"/>
      </rPr>
      <t xml:space="preserve">groups (similar to nucleic acids)
- the oxidized form is NAD+ </t>
    </r>
    <r>
      <rPr>
        <i/>
        <sz val="10"/>
        <rFont val="Arial"/>
      </rPr>
      <t xml:space="preserve">(which is an oxidizing agent)
</t>
    </r>
    <r>
      <rPr>
        <sz val="10"/>
        <color rgb="FF000000"/>
        <rFont val="Arial"/>
      </rPr>
      <t xml:space="preserve">- the reduced form is NADH </t>
    </r>
    <r>
      <rPr>
        <i/>
        <sz val="10"/>
        <rFont val="Arial"/>
      </rPr>
      <t>(which is a reducing agent) (can break disulfide bonds)</t>
    </r>
  </si>
  <si>
    <t>Khan Academy Videos</t>
  </si>
  <si>
    <t>KA</t>
  </si>
  <si>
    <t>https://www.khanacademy.org/test-prep/mcat/biomolecules/genetic-mutations/v/the-causes-of-genetic-mutations</t>
  </si>
  <si>
    <t>Genetic Mutations</t>
  </si>
  <si>
    <t>3 causes of Point Mutations</t>
  </si>
  <si>
    <t>Transition</t>
  </si>
  <si>
    <t>swapping out a purine for a purine, or swapping out a pyrimidine for a pyrimidine
•  A --&gt; G</t>
  </si>
  <si>
    <t>Transversion</t>
  </si>
  <si>
    <t>swapping out a purine for a pyrimidine, or vice versa
•  A ---&gt; C</t>
  </si>
  <si>
    <r>
      <rPr>
        <b/>
        <sz val="10"/>
        <rFont val="Arial"/>
      </rPr>
      <t xml:space="preserve">Mispairing
</t>
    </r>
    <r>
      <rPr>
        <b/>
        <i/>
        <sz val="10"/>
        <rFont val="Arial"/>
      </rPr>
      <t>(</t>
    </r>
    <r>
      <rPr>
        <i/>
        <sz val="10"/>
        <rFont val="Arial"/>
      </rPr>
      <t xml:space="preserve">also called </t>
    </r>
    <r>
      <rPr>
        <b/>
        <sz val="10"/>
        <rFont val="Arial"/>
      </rPr>
      <t>Mismatch</t>
    </r>
    <r>
      <rPr>
        <b/>
        <i/>
        <sz val="10"/>
        <rFont val="Arial"/>
      </rPr>
      <t>)</t>
    </r>
  </si>
  <si>
    <r>
      <t xml:space="preserve">when a nucleotide base incorrectly pairs with another nucleotide base that violates Chargoff's Rules
•  </t>
    </r>
    <r>
      <rPr>
        <i/>
        <sz val="10"/>
        <rFont val="Arial"/>
      </rPr>
      <t>(ex: when Adenine incorrectly pairs with Guanine instead of Thymine)</t>
    </r>
  </si>
  <si>
    <t>2 causes of Frameshift Mutations</t>
  </si>
  <si>
    <t>insertion</t>
  </si>
  <si>
    <r>
      <rPr>
        <b/>
        <sz val="10"/>
        <rFont val="Arial"/>
      </rPr>
      <t>inserting</t>
    </r>
    <r>
      <rPr>
        <sz val="10"/>
        <color rgb="FF000000"/>
        <rFont val="Arial"/>
      </rPr>
      <t xml:space="preserve"> a base into the DNA sequence, which shifts the reading frame of RNA
</t>
    </r>
    <r>
      <rPr>
        <i/>
        <sz val="10"/>
        <rFont val="Arial"/>
      </rPr>
      <t xml:space="preserve">•  (ex:  normal:  GTG GTG GTG       insertion:   GTG </t>
    </r>
    <r>
      <rPr>
        <b/>
        <i/>
        <u/>
        <sz val="10"/>
        <rFont val="Arial"/>
      </rPr>
      <t>A</t>
    </r>
    <r>
      <rPr>
        <i/>
        <sz val="10"/>
        <rFont val="Arial"/>
      </rPr>
      <t>GT GGT G</t>
    </r>
  </si>
  <si>
    <t>deletion</t>
  </si>
  <si>
    <r>
      <rPr>
        <b/>
        <sz val="10"/>
        <rFont val="Arial"/>
      </rPr>
      <t>deleting</t>
    </r>
    <r>
      <rPr>
        <sz val="10"/>
        <color rgb="FF000000"/>
        <rFont val="Arial"/>
      </rPr>
      <t xml:space="preserve"> a base of the DNA sequence, which shifts the reading frame of RNA
</t>
    </r>
    <r>
      <rPr>
        <i/>
        <sz val="10"/>
        <rFont val="Arial"/>
      </rPr>
      <t>•  (ex:  normal:  GTG GTG GTG       deletion:   GTG TGG GT   (the first G of the second codon was deleted)</t>
    </r>
  </si>
  <si>
    <t>https://www.khanacademy.org/test-prep/mcat/biomolecules/genetic-mutations/v/mutagens-and-carcinogens</t>
  </si>
  <si>
    <t>Mutagens &amp; Carcinogens</t>
  </si>
  <si>
    <t>Mutagen</t>
  </si>
  <si>
    <r>
      <t xml:space="preserve">any chemical substance or physical event that can cause a genetic </t>
    </r>
    <r>
      <rPr>
        <b/>
        <sz val="10"/>
        <rFont val="Arial"/>
      </rPr>
      <t>mutation</t>
    </r>
    <r>
      <rPr>
        <sz val="10"/>
        <color rgb="FF000000"/>
        <rFont val="Arial"/>
      </rPr>
      <t xml:space="preserve"> in your DNA</t>
    </r>
  </si>
  <si>
    <t>• poisons
• UV light
• radiation</t>
  </si>
  <si>
    <t>Endogenous Mutagen</t>
  </si>
  <si>
    <t>mutagens that come from inside your body, already found in you</t>
  </si>
  <si>
    <t>• reactive oxygen species
• Nitric Oxide</t>
  </si>
  <si>
    <t>Exogenous Mutagen</t>
  </si>
  <si>
    <r>
      <t xml:space="preserve">mutagens that come from the external environment. Include </t>
    </r>
    <r>
      <rPr>
        <b/>
        <sz val="10"/>
        <rFont val="Arial"/>
      </rPr>
      <t>interculators (</t>
    </r>
    <r>
      <rPr>
        <sz val="10"/>
        <color rgb="FF000000"/>
        <rFont val="Arial"/>
      </rPr>
      <t xml:space="preserve">like </t>
    </r>
    <r>
      <rPr>
        <b/>
        <sz val="10"/>
        <rFont val="Arial"/>
      </rPr>
      <t>Ethidium Bromide)</t>
    </r>
    <r>
      <rPr>
        <sz val="10"/>
        <color rgb="FF000000"/>
        <rFont val="Arial"/>
      </rPr>
      <t xml:space="preserve">, and </t>
    </r>
    <r>
      <rPr>
        <b/>
        <sz val="10"/>
        <rFont val="Arial"/>
      </rPr>
      <t>Base Analogs (</t>
    </r>
    <r>
      <rPr>
        <sz val="10"/>
        <color rgb="FF000000"/>
        <rFont val="Arial"/>
      </rPr>
      <t xml:space="preserve">like </t>
    </r>
    <r>
      <rPr>
        <b/>
        <sz val="10"/>
        <rFont val="Arial"/>
      </rPr>
      <t>5-BromoUracil)</t>
    </r>
  </si>
  <si>
    <t>• interculators
• base analogs</t>
  </si>
  <si>
    <t>Carcinogen</t>
  </si>
  <si>
    <r>
      <t>can be mutagens, but not always. Carcinogens</t>
    </r>
    <r>
      <rPr>
        <b/>
        <sz val="10"/>
        <rFont val="Arial"/>
      </rPr>
      <t xml:space="preserve"> lead to cancers </t>
    </r>
    <r>
      <rPr>
        <sz val="10"/>
        <color rgb="FF000000"/>
        <rFont val="Arial"/>
      </rPr>
      <t>(tumors) by unregulated cell division
•  they act as mutagens when they cause a mutation, leading to unregulated cell division
•  they are not mutagens when they just cause unregulated cell division WITHOUT causing a mutation</t>
    </r>
  </si>
  <si>
    <t>• tobacco
• esbestos
• UV radiation</t>
  </si>
  <si>
    <t>The Effects of Mutations</t>
  </si>
  <si>
    <t>Conservative
Mutation</t>
  </si>
  <si>
    <r>
      <t xml:space="preserve">when an amino acid is replaced with another amino acid that has </t>
    </r>
    <r>
      <rPr>
        <b/>
        <sz val="10"/>
        <rFont val="Arial"/>
      </rPr>
      <t>similar</t>
    </r>
    <r>
      <rPr>
        <sz val="10"/>
        <color rgb="FF000000"/>
        <rFont val="Arial"/>
      </rPr>
      <t xml:space="preserve"> biochemical properties; usually less harmful than nonconservative mutations
•  </t>
    </r>
    <r>
      <rPr>
        <i/>
        <sz val="10"/>
        <rFont val="Arial"/>
      </rPr>
      <t>(ex:  swapping out a small nonpolar amino acid Alanine for another small nonpolar amino acid Valine)</t>
    </r>
  </si>
  <si>
    <t>silent mutations</t>
  </si>
  <si>
    <t>NON–conservative Mutation</t>
  </si>
  <si>
    <r>
      <t xml:space="preserve">when an amino acid is replaced with another amino acid that has </t>
    </r>
    <r>
      <rPr>
        <b/>
        <sz val="10"/>
        <rFont val="Arial"/>
      </rPr>
      <t>different</t>
    </r>
    <r>
      <rPr>
        <sz val="10"/>
        <color rgb="FF000000"/>
        <rFont val="Arial"/>
      </rPr>
      <t xml:space="preserve"> biochemical properties; usually more harmful
•  </t>
    </r>
    <r>
      <rPr>
        <i/>
        <sz val="10"/>
        <rFont val="Arial"/>
      </rPr>
      <t>(ex:  swapping out a small nonpolar amino acid Alanine for a large basic polar amino acid Arginine)</t>
    </r>
  </si>
  <si>
    <t>sickle cell disease</t>
  </si>
  <si>
    <t>https://www.khanacademy.org/test-prep/mcat/biomolecules/genetic-mutations/v/the-effects-of-mutations</t>
  </si>
  <si>
    <t>"Good" Mutations</t>
  </si>
  <si>
    <r>
      <t xml:space="preserve">when a mutation is </t>
    </r>
    <r>
      <rPr>
        <b/>
        <sz val="10"/>
        <rFont val="Arial"/>
      </rPr>
      <t>beneficial</t>
    </r>
    <r>
      <rPr>
        <sz val="10"/>
        <color rgb="FF000000"/>
        <rFont val="Arial"/>
      </rPr>
      <t xml:space="preserve"> to the organism
•  </t>
    </r>
    <r>
      <rPr>
        <b/>
        <sz val="10"/>
        <rFont val="Arial"/>
      </rPr>
      <t>penicillin</t>
    </r>
    <r>
      <rPr>
        <sz val="10"/>
        <color rgb="FF000000"/>
        <rFont val="Arial"/>
      </rPr>
      <t xml:space="preserve"> </t>
    </r>
    <r>
      <rPr>
        <b/>
        <sz val="10"/>
        <rFont val="Arial"/>
      </rPr>
      <t>resistance</t>
    </r>
    <r>
      <rPr>
        <sz val="10"/>
        <color rgb="FF000000"/>
        <rFont val="Arial"/>
      </rPr>
      <t xml:space="preserve"> is a good mutation for bacteria because it allows them to survive against antibiotics that normally kill them </t>
    </r>
    <r>
      <rPr>
        <i/>
        <sz val="10"/>
        <rFont val="Arial"/>
      </rPr>
      <t>(note, it is good for THEM; bad for humans</t>
    </r>
    <r>
      <rPr>
        <sz val="10"/>
        <color rgb="FF000000"/>
        <rFont val="Arial"/>
      </rPr>
      <t>)</t>
    </r>
  </si>
  <si>
    <t>penicillin resistance</t>
  </si>
  <si>
    <t>"Bad" Mutations</t>
  </si>
  <si>
    <r>
      <t xml:space="preserve">when a mutation is </t>
    </r>
    <r>
      <rPr>
        <b/>
        <sz val="10"/>
        <rFont val="Arial"/>
      </rPr>
      <t>harmful</t>
    </r>
    <r>
      <rPr>
        <sz val="10"/>
        <color rgb="FF000000"/>
        <rFont val="Arial"/>
      </rPr>
      <t xml:space="preserve"> to the organism
•  </t>
    </r>
    <r>
      <rPr>
        <b/>
        <sz val="10"/>
        <rFont val="Arial"/>
      </rPr>
      <t>cystic</t>
    </r>
    <r>
      <rPr>
        <sz val="10"/>
        <color rgb="FF000000"/>
        <rFont val="Arial"/>
      </rPr>
      <t xml:space="preserve"> </t>
    </r>
    <r>
      <rPr>
        <b/>
        <sz val="10"/>
        <rFont val="Arial"/>
      </rPr>
      <t>fibrosis</t>
    </r>
    <r>
      <rPr>
        <sz val="10"/>
        <color rgb="FF000000"/>
        <rFont val="Arial"/>
      </rPr>
      <t xml:space="preserve"> is a bad mutation for humans because it makes mucus in our lungs thick and harder for us to breathe</t>
    </r>
  </si>
  <si>
    <t>cystic fibrosis</t>
  </si>
  <si>
    <t>"Good or Bad" Mutations</t>
  </si>
  <si>
    <r>
      <t xml:space="preserve">when a mutation can be </t>
    </r>
    <r>
      <rPr>
        <b/>
        <sz val="10"/>
        <rFont val="Arial"/>
      </rPr>
      <t>both</t>
    </r>
    <r>
      <rPr>
        <sz val="10"/>
        <color rgb="FF000000"/>
        <rFont val="Arial"/>
      </rPr>
      <t xml:space="preserve"> beneficial and harmful to the organism
• </t>
    </r>
    <r>
      <rPr>
        <b/>
        <sz val="10"/>
        <rFont val="Arial"/>
      </rPr>
      <t>Sickle</t>
    </r>
    <r>
      <rPr>
        <sz val="10"/>
        <color rgb="FF000000"/>
        <rFont val="Arial"/>
      </rPr>
      <t xml:space="preserve"> </t>
    </r>
    <r>
      <rPr>
        <b/>
        <sz val="10"/>
        <rFont val="Arial"/>
      </rPr>
      <t>Cell</t>
    </r>
    <r>
      <rPr>
        <sz val="10"/>
        <color rgb="FF000000"/>
        <rFont val="Arial"/>
      </rPr>
      <t xml:space="preserve"> </t>
    </r>
    <r>
      <rPr>
        <b/>
        <sz val="10"/>
        <rFont val="Arial"/>
      </rPr>
      <t>disease</t>
    </r>
    <r>
      <rPr>
        <sz val="10"/>
        <color rgb="FF000000"/>
        <rFont val="Arial"/>
      </rPr>
      <t xml:space="preserve"> can be beneficial for humans because it provides us resistance against malaria, but it is bad because it makes hemoglobin harder to carry oxygen in the body</t>
    </r>
  </si>
  <si>
    <t>Viruses</t>
  </si>
  <si>
    <r>
      <t xml:space="preserve">are extremely small, acellular structures made up of double- or single- stranded DNA or RNA in a protein coat called a </t>
    </r>
    <r>
      <rPr>
        <b/>
        <sz val="10"/>
        <rFont val="Arial"/>
      </rPr>
      <t xml:space="preserve">capsid. </t>
    </r>
    <r>
      <rPr>
        <sz val="10"/>
        <color rgb="FF000000"/>
        <rFont val="Arial"/>
      </rPr>
      <t xml:space="preserve">Viruses are NOT living cells, and as such, they </t>
    </r>
    <r>
      <rPr>
        <b/>
        <sz val="10"/>
        <rFont val="Arial"/>
      </rPr>
      <t>do not have organelles</t>
    </r>
    <r>
      <rPr>
        <sz val="10"/>
        <color rgb="FF000000"/>
        <rFont val="Arial"/>
      </rPr>
      <t>. They rely entirely on host cell machinery for energy and replication.
Viral nucleic acid is either single-stranded DNA (</t>
    </r>
    <r>
      <rPr>
        <b/>
        <sz val="10"/>
        <rFont val="Arial"/>
      </rPr>
      <t>ssDNA</t>
    </r>
    <r>
      <rPr>
        <sz val="10"/>
        <color rgb="FF000000"/>
        <rFont val="Arial"/>
      </rPr>
      <t>), single-stranded RNA (</t>
    </r>
    <r>
      <rPr>
        <b/>
        <sz val="10"/>
        <rFont val="Arial"/>
      </rPr>
      <t>ssRNA)</t>
    </r>
    <r>
      <rPr>
        <sz val="10"/>
        <color rgb="FF000000"/>
        <rFont val="Arial"/>
      </rPr>
      <t>, double-stranded DNA (</t>
    </r>
    <r>
      <rPr>
        <b/>
        <sz val="10"/>
        <rFont val="Arial"/>
      </rPr>
      <t>dsDNA</t>
    </r>
    <r>
      <rPr>
        <sz val="10"/>
        <color rgb="FF000000"/>
        <rFont val="Arial"/>
      </rPr>
      <t>), or double-stranded RNA (</t>
    </r>
    <r>
      <rPr>
        <b/>
        <sz val="10"/>
        <rFont val="Arial"/>
      </rPr>
      <t>dsRNA</t>
    </r>
    <r>
      <rPr>
        <sz val="10"/>
        <color rgb="FF000000"/>
        <rFont val="Arial"/>
      </rPr>
      <t xml:space="preserve">). It would NOT have both DNA and RNA, as its size would not allow them to carry that much genetic information. </t>
    </r>
  </si>
  <si>
    <t>3 Ways Viruses can enter a Host Cell</t>
  </si>
  <si>
    <t>Injection</t>
  </si>
  <si>
    <t>Receptor-Mediated Endocytosis</t>
  </si>
  <si>
    <r>
      <rPr>
        <b/>
        <sz val="10"/>
        <rFont val="Arial"/>
      </rPr>
      <t xml:space="preserve">Fusion
</t>
    </r>
    <r>
      <rPr>
        <i/>
        <sz val="10"/>
        <rFont val="Arial"/>
      </rPr>
      <t xml:space="preserve">(also known as </t>
    </r>
    <r>
      <rPr>
        <b/>
        <i/>
        <sz val="10"/>
        <rFont val="Arial"/>
      </rPr>
      <t>non-receptor mediated endocytosis</t>
    </r>
    <r>
      <rPr>
        <i/>
        <sz val="10"/>
        <rFont val="Arial"/>
      </rPr>
      <t>)</t>
    </r>
  </si>
  <si>
    <t>HIV</t>
  </si>
  <si>
    <t>Viral Stages</t>
  </si>
  <si>
    <t>Lytic Cycle</t>
  </si>
  <si>
    <r>
      <t xml:space="preserve">occurs when the virus kills the host cell, causing the host cell to </t>
    </r>
    <r>
      <rPr>
        <b/>
        <sz val="10"/>
        <rFont val="Arial"/>
      </rPr>
      <t>LYSE</t>
    </r>
    <r>
      <rPr>
        <sz val="10"/>
        <color rgb="FF000000"/>
        <rFont val="Arial"/>
      </rPr>
      <t>. These are like impatient viruses, they want to replicate more and more asap.</t>
    </r>
  </si>
  <si>
    <t>Lysogenic Cycle</t>
  </si>
  <si>
    <t>occurs when the virus enters the host genome, and just chills, only replicating when the host cell replicates. They are satisfied with where they are.</t>
  </si>
  <si>
    <t>https://www.khanacademy.org/test-prep/mcat/cells/viruses/v/retroviruses</t>
  </si>
  <si>
    <t>Retroviruses</t>
  </si>
  <si>
    <t>Retrovirus</t>
  </si>
  <si>
    <r>
      <t xml:space="preserve">is a single-stranded </t>
    </r>
    <r>
      <rPr>
        <b/>
        <sz val="10"/>
        <rFont val="Arial"/>
      </rPr>
      <t>RNA</t>
    </r>
    <r>
      <rPr>
        <sz val="10"/>
        <color rgb="FF000000"/>
        <rFont val="Arial"/>
      </rPr>
      <t xml:space="preserve"> virus ("ssRNA") that has an envelope. Replication of retroviruses undero elements of both the lysogenic and lytic cycle. Retroviruses use the enzyme </t>
    </r>
    <r>
      <rPr>
        <b/>
        <sz val="10"/>
        <rFont val="Arial"/>
      </rPr>
      <t xml:space="preserve">reverse transcriptase to generate DNA from RNA </t>
    </r>
    <r>
      <rPr>
        <sz val="10"/>
        <color rgb="FF000000"/>
        <rFont val="Arial"/>
      </rPr>
      <t>while inside of the host. Due to this fact, retroviruses are an exception to the traditional central dogma of genetics (because retroviruses prove that the dogma," DNA --&gt; RNA --&gt; proteins", does not always go in this order.</t>
    </r>
  </si>
  <si>
    <t>reverse transcriptase
of viruses</t>
  </si>
  <si>
    <r>
      <t xml:space="preserve">used by retroviruses can </t>
    </r>
    <r>
      <rPr>
        <b/>
        <sz val="10"/>
        <rFont val="Arial"/>
      </rPr>
      <t>create a copy of cDNA</t>
    </r>
    <r>
      <rPr>
        <sz val="10"/>
        <color rgb="FF000000"/>
        <rFont val="Arial"/>
      </rPr>
      <t xml:space="preserve"> from RNA and even other single stranded cDNA
•  because reverse transcriptase is known for having poor proofreading activity, the mutations that often occur due to reverse transcriptase can sometimes be beneficial to viruses because it gives them drug-resistance and increases virulence.
•  a hallmark of reverse transcriptase is that it challenges the central dogma of genetics, as it can produce DNA from RNA</t>
    </r>
  </si>
  <si>
    <t>cDNA</t>
  </si>
  <si>
    <r>
      <t>stands for "</t>
    </r>
    <r>
      <rPr>
        <b/>
        <sz val="10"/>
        <rFont val="Arial"/>
      </rPr>
      <t>complementary</t>
    </r>
    <r>
      <rPr>
        <sz val="10"/>
        <color rgb="FF000000"/>
        <rFont val="Arial"/>
      </rPr>
      <t xml:space="preserve"> </t>
    </r>
    <r>
      <rPr>
        <b/>
        <sz val="10"/>
        <rFont val="Arial"/>
      </rPr>
      <t>DNA</t>
    </r>
    <r>
      <rPr>
        <sz val="10"/>
        <color rgb="FF000000"/>
        <rFont val="Arial"/>
      </rPr>
      <t xml:space="preserve">"; it is the DNA that is reverse transcribed from RNA via the enzyme </t>
    </r>
    <r>
      <rPr>
        <b/>
        <sz val="10"/>
        <rFont val="Arial"/>
      </rPr>
      <t>reverse transcriptase.</t>
    </r>
    <r>
      <rPr>
        <sz val="10"/>
        <color rgb="FF000000"/>
        <rFont val="Arial"/>
      </rPr>
      <t xml:space="preserve">  In other words, when reverse transcription occurs, cDNA is the strand of DNA that is complementary to the RNA that is being reverse transcribed.</t>
    </r>
  </si>
  <si>
    <t>integrase</t>
  </si>
  <si>
    <r>
      <t xml:space="preserve">is an enzyme contained by retroviruses that </t>
    </r>
    <r>
      <rPr>
        <b/>
        <sz val="10"/>
        <rFont val="Arial"/>
      </rPr>
      <t xml:space="preserve">INTEGRATE the virus' DNA </t>
    </r>
    <r>
      <rPr>
        <sz val="10"/>
        <color rgb="FF000000"/>
        <rFont val="Arial"/>
      </rPr>
      <t xml:space="preserve">into the host's DNA </t>
    </r>
  </si>
  <si>
    <t>immature viruses</t>
  </si>
  <si>
    <t>viruses that are missing their own envelope</t>
  </si>
  <si>
    <t>budding</t>
  </si>
  <si>
    <t>when immature viruses without their envelope "bud" off of the host cell, and use the membrane of the host cell as their new envelope when they exit</t>
  </si>
  <si>
    <t>Virions</t>
  </si>
  <si>
    <r>
      <t xml:space="preserve">are whole "complete" viruses (protein coat + envelope); do not get these confused with the subviral particles, </t>
    </r>
    <r>
      <rPr>
        <b/>
        <sz val="10"/>
        <rFont val="Arial"/>
      </rPr>
      <t>viroids</t>
    </r>
    <r>
      <rPr>
        <sz val="10"/>
        <color rgb="FF000000"/>
        <rFont val="Arial"/>
      </rPr>
      <t>.</t>
    </r>
  </si>
  <si>
    <t>Subviral Particles</t>
  </si>
  <si>
    <t>Viroids</t>
  </si>
  <si>
    <r>
      <t xml:space="preserve">are made up of a single-strand of circular RNA; use </t>
    </r>
    <r>
      <rPr>
        <b/>
        <sz val="10"/>
        <rFont val="Arial"/>
      </rPr>
      <t>catalytic</t>
    </r>
    <r>
      <rPr>
        <sz val="10"/>
        <color rgb="FF000000"/>
        <rFont val="Arial"/>
      </rPr>
      <t xml:space="preserve"> </t>
    </r>
    <r>
      <rPr>
        <b/>
        <sz val="10"/>
        <rFont val="Arial"/>
      </rPr>
      <t>RNA</t>
    </r>
    <r>
      <rPr>
        <sz val="10"/>
        <color rgb="FF000000"/>
        <rFont val="Arial"/>
      </rPr>
      <t xml:space="preserve"> to self-cleave to replicate itself</t>
    </r>
  </si>
  <si>
    <t>hepatitis D</t>
  </si>
  <si>
    <t>Prions</t>
  </si>
  <si>
    <r>
      <t xml:space="preserve">are made up of ONLY </t>
    </r>
    <r>
      <rPr>
        <b/>
        <sz val="10"/>
        <rFont val="Arial"/>
      </rPr>
      <t>proteins</t>
    </r>
    <r>
      <rPr>
        <sz val="10"/>
        <color rgb="FF000000"/>
        <rFont val="Arial"/>
      </rPr>
      <t xml:space="preserve"> (therefore, they </t>
    </r>
    <r>
      <rPr>
        <b/>
        <sz val="10"/>
        <rFont val="Arial"/>
      </rPr>
      <t>contain N</t>
    </r>
    <r>
      <rPr>
        <b/>
        <sz val="11"/>
        <rFont val="Arial"/>
      </rPr>
      <t>O genetic material</t>
    </r>
    <r>
      <rPr>
        <sz val="10"/>
        <color rgb="FF000000"/>
        <rFont val="Arial"/>
      </rPr>
      <t>; NO RNA and NO DNA); they tend to be in the Beta-Sheet conformation, and it is thought that prions cause normal proteins to convert their alpha-helixes to turn into beta-sheets, which may lead to causing protein deposits that can be harmful to the organism, such as protein deposits in our brain. Removal of these protein deposits can cause holes in your brain, resulting in further damage.</t>
    </r>
  </si>
  <si>
    <t>Secreted from</t>
  </si>
  <si>
    <t>Hormone</t>
  </si>
  <si>
    <t>In Response To:</t>
  </si>
  <si>
    <t>To Act On:</t>
  </si>
  <si>
    <t>To Cause:</t>
  </si>
  <si>
    <t>Note:</t>
  </si>
  <si>
    <t>Gonadotropin-Releasing Hormone (GnRH)</t>
  </si>
  <si>
    <t>puberty</t>
  </si>
  <si>
    <t>Anterior Pituitary</t>
  </si>
  <si>
    <r>
      <rPr>
        <b/>
        <sz val="10"/>
        <rFont val="Arial"/>
      </rPr>
      <t xml:space="preserve">↑ </t>
    </r>
    <r>
      <rPr>
        <sz val="10"/>
        <color rgb="FF000000"/>
        <rFont val="Arial"/>
      </rPr>
      <t>FSH and LH</t>
    </r>
  </si>
  <si>
    <t>Corticotropin-Releasing Factor (CRF)</t>
  </si>
  <si>
    <r>
      <rPr>
        <b/>
        <sz val="10"/>
        <rFont val="Arial"/>
      </rPr>
      <t>↑</t>
    </r>
    <r>
      <rPr>
        <sz val="10"/>
        <color rgb="FF000000"/>
        <rFont val="Arial"/>
      </rPr>
      <t xml:space="preserve"> ACTH</t>
    </r>
  </si>
  <si>
    <t>Thyroid-Releasing Hormone (TRH)</t>
  </si>
  <si>
    <t>↑ TSH</t>
  </si>
  <si>
    <r>
      <rPr>
        <b/>
        <sz val="10"/>
        <rFont val="Arial"/>
      </rPr>
      <t>Prolactin-</t>
    </r>
    <r>
      <rPr>
        <b/>
        <i/>
        <u/>
        <sz val="10"/>
        <rFont val="Arial"/>
      </rPr>
      <t>Inhibiting</t>
    </r>
    <r>
      <rPr>
        <b/>
        <sz val="10"/>
        <rFont val="Arial"/>
      </rPr>
      <t xml:space="preserve"> Factor (PIF)
</t>
    </r>
    <r>
      <rPr>
        <i/>
        <sz val="10"/>
        <rFont val="Arial"/>
      </rPr>
      <t>aka dopamine</t>
    </r>
  </si>
  <si>
    <t>Always</t>
  </si>
  <si>
    <t>↓ prolactin secretion</t>
  </si>
  <si>
    <t>Growth Hormone-Releasing Hormone (GHRH)</t>
  </si>
  <si>
    <t>↑ GH</t>
  </si>
  <si>
    <t>Follicle Stimulating Hormone (FSH)</t>
  </si>
  <si>
    <t>GnRH</t>
  </si>
  <si>
    <t>Gonads</t>
  </si>
  <si>
    <t>↑ follicate maturation;
↑ egg and sperm production</t>
  </si>
  <si>
    <t>Luteinizing Hormone (LH)</t>
  </si>
  <si>
    <t>↑ ovulation (when follicle releases the egg);
↑ testosterone</t>
  </si>
  <si>
    <t>Adrenocorticotropic Hormone (ACTH)</t>
  </si>
  <si>
    <t>CRF</t>
  </si>
  <si>
    <t>Adrenal Cortex</t>
  </si>
  <si>
    <r>
      <t xml:space="preserve">↑ glucocorticoids </t>
    </r>
    <r>
      <rPr>
        <i/>
        <sz val="10"/>
        <rFont val="Arial"/>
      </rPr>
      <t>(like cortisol)</t>
    </r>
  </si>
  <si>
    <t>associated with stress</t>
  </si>
  <si>
    <t>Thyroid-stimulating hormone (TSH)</t>
  </si>
  <si>
    <t>TRH</t>
  </si>
  <si>
    <t>Thyroid</t>
  </si>
  <si>
    <r>
      <t xml:space="preserve">↑ thyroid hormones </t>
    </r>
    <r>
      <rPr>
        <i/>
        <sz val="10"/>
        <rFont val="Arial"/>
      </rPr>
      <t>(T3 and T4)</t>
    </r>
  </si>
  <si>
    <t>associated with basal metabolic rate</t>
  </si>
  <si>
    <t>Prolactin</t>
  </si>
  <si>
    <t>• a decrease in dopamine
• suckling</t>
  </si>
  <si>
    <t>Breasts</t>
  </si>
  <si>
    <t>↑ milk production and secretion</t>
  </si>
  <si>
    <r>
      <rPr>
        <i/>
        <sz val="10"/>
        <rFont val="Arial"/>
      </rPr>
      <t xml:space="preserve">inhibited </t>
    </r>
    <r>
      <rPr>
        <sz val="10"/>
        <color rgb="FF000000"/>
        <rFont val="Arial"/>
      </rPr>
      <t>by dopamine</t>
    </r>
  </si>
  <si>
    <t>Endorphins</t>
  </si>
  <si>
    <t>↓ the perception of pain in the brain;
↑ euphoria</t>
  </si>
  <si>
    <t xml:space="preserve">the "runner's high" experienced after intense aerobic exercise is the result of increased release of endorphins </t>
  </si>
  <si>
    <r>
      <rPr>
        <b/>
        <sz val="10"/>
        <rFont val="Arial"/>
      </rPr>
      <t xml:space="preserve">Growth Hormone (GH)
</t>
    </r>
    <r>
      <rPr>
        <i/>
        <sz val="10"/>
        <rFont val="Arial"/>
      </rPr>
      <t>aka somatotropin</t>
    </r>
  </si>
  <si>
    <r>
      <t xml:space="preserve">GHRH
</t>
    </r>
    <r>
      <rPr>
        <i/>
        <sz val="10"/>
        <rFont val="Arial"/>
      </rPr>
      <t>(also peaks during slow-wave sleep)</t>
    </r>
  </si>
  <si>
    <t>Muscles and
Bones</t>
  </si>
  <si>
    <t>↑ bone and muscle growth;
↑ lipolysis</t>
  </si>
  <si>
    <r>
      <rPr>
        <i/>
        <sz val="10"/>
        <rFont val="Arial"/>
      </rPr>
      <t xml:space="preserve">Posterior pituitary
</t>
    </r>
    <r>
      <rPr>
        <i/>
        <sz val="8"/>
        <color rgb="FF999999"/>
        <rFont val="Arial"/>
      </rPr>
      <t>[produced by the hypothalamus but stored here]</t>
    </r>
  </si>
  <si>
    <r>
      <rPr>
        <b/>
        <sz val="10"/>
        <rFont val="Arial"/>
      </rPr>
      <t xml:space="preserve">Anti-Diuretic Hormone (ADH / </t>
    </r>
    <r>
      <rPr>
        <b/>
        <i/>
        <sz val="10"/>
        <rFont val="Arial"/>
      </rPr>
      <t>vasopressin</t>
    </r>
    <r>
      <rPr>
        <b/>
        <sz val="10"/>
        <rFont val="Arial"/>
      </rPr>
      <t>)</t>
    </r>
  </si>
  <si>
    <r>
      <t xml:space="preserve">High Blood Osmolarity
</t>
    </r>
    <r>
      <rPr>
        <i/>
        <sz val="10"/>
        <rFont val="Arial"/>
      </rPr>
      <t>(aka high salt concentration)</t>
    </r>
  </si>
  <si>
    <t>Kidneys</t>
  </si>
  <si>
    <r>
      <t>↑ water reabsorption in the kidneys</t>
    </r>
    <r>
      <rPr>
        <b/>
        <sz val="10"/>
        <rFont val="Arial"/>
      </rPr>
      <t xml:space="preserve"> via ↑ permeability in the </t>
    </r>
    <r>
      <rPr>
        <b/>
        <u/>
        <sz val="10"/>
        <rFont val="Arial"/>
      </rPr>
      <t>collecting duct</t>
    </r>
    <r>
      <rPr>
        <b/>
        <sz val="10"/>
        <rFont val="Arial"/>
      </rPr>
      <t xml:space="preserve"> via aquaporins</t>
    </r>
    <r>
      <rPr>
        <sz val="10"/>
        <color rgb="FF000000"/>
        <rFont val="Arial"/>
      </rPr>
      <t xml:space="preserve">
↑ blood pressure
↓ blood osmolarity due to ↑ blood volume
↓ urination (aka less water loss)</t>
    </r>
  </si>
  <si>
    <r>
      <t xml:space="preserve">ADH release is inhibited by </t>
    </r>
    <r>
      <rPr>
        <i/>
        <sz val="10"/>
        <rFont val="Arial"/>
      </rPr>
      <t xml:space="preserve">diuretics </t>
    </r>
    <r>
      <rPr>
        <sz val="10"/>
        <color rgb="FF000000"/>
        <rFont val="Arial"/>
      </rPr>
      <t>such as alcohol and caffeine. This is why you pee a lot (lose water volume) when consuming alcohol and caffeine.</t>
    </r>
  </si>
  <si>
    <t>Oxytocin</t>
  </si>
  <si>
    <t>Uterus</t>
  </si>
  <si>
    <t>↑ uterine contractions during childbirth;
↑ pleasure feelings (bonding);
↑ milk secretion during lactation</t>
  </si>
  <si>
    <t>under positive feedback with itself</t>
  </si>
  <si>
    <t>Thyroids</t>
  </si>
  <si>
    <t>Triiodothyronine (T3)</t>
  </si>
  <si>
    <t>TSH</t>
  </si>
  <si>
    <t>Small Intestine;
Blood</t>
  </si>
  <si>
    <r>
      <rPr>
        <i/>
        <sz val="10"/>
        <rFont val="Arial"/>
      </rPr>
      <t xml:space="preserve">↑ </t>
    </r>
    <r>
      <rPr>
        <sz val="10"/>
        <color rgb="FF000000"/>
        <rFont val="Arial"/>
      </rPr>
      <t xml:space="preserve">metabolic activity;
</t>
    </r>
    <r>
      <rPr>
        <i/>
        <sz val="10"/>
        <rFont val="Arial"/>
      </rPr>
      <t>(r</t>
    </r>
    <r>
      <rPr>
        <i/>
        <u/>
        <sz val="10"/>
        <rFont val="Arial"/>
      </rPr>
      <t xml:space="preserve">apid, shorter duration effects </t>
    </r>
    <r>
      <rPr>
        <i/>
        <sz val="10"/>
        <rFont val="Arial"/>
      </rPr>
      <t xml:space="preserve">on metabolism. Derived from T4 via deiodonases. Clears cholesterol from plasma and ↑ glucose absorption from small intestine) </t>
    </r>
  </si>
  <si>
    <t>Thyroxine (T4)</t>
  </si>
  <si>
    <r>
      <rPr>
        <i/>
        <sz val="10"/>
        <rFont val="Arial"/>
      </rPr>
      <t xml:space="preserve">↑ </t>
    </r>
    <r>
      <rPr>
        <sz val="10"/>
        <color rgb="FF000000"/>
        <rFont val="Arial"/>
      </rPr>
      <t xml:space="preserve">metabolic activity;
</t>
    </r>
    <r>
      <rPr>
        <i/>
        <sz val="10"/>
        <rFont val="Arial"/>
      </rPr>
      <t>(s</t>
    </r>
    <r>
      <rPr>
        <i/>
        <u/>
        <sz val="10"/>
        <rFont val="Arial"/>
      </rPr>
      <t>lower, longer lasting effects</t>
    </r>
    <r>
      <rPr>
        <i/>
        <sz val="10"/>
        <rFont val="Arial"/>
      </rPr>
      <t xml:space="preserve"> on metabolism. Clears cholesterol from plasma and ↑ glucose absorption from small intestine) </t>
    </r>
  </si>
  <si>
    <t>Calcitonin</t>
  </si>
  <si>
    <r>
      <t xml:space="preserve">↓ blood calcium level
</t>
    </r>
    <r>
      <rPr>
        <i/>
        <sz val="10"/>
        <rFont val="Arial"/>
      </rPr>
      <t>" tones down [blood Ca] "</t>
    </r>
  </si>
  <si>
    <t>Parathyroids</t>
  </si>
  <si>
    <t>Parathyroid Hormone (PTH)</t>
  </si>
  <si>
    <r>
      <t>↑ blood calcium level by promoting reabsorbtion of calcium into blood from the bones.
activates Vitamin D and osteo</t>
    </r>
    <r>
      <rPr>
        <b/>
        <sz val="10"/>
        <rFont val="Arial"/>
      </rPr>
      <t>c</t>
    </r>
    <r>
      <rPr>
        <sz val="10"/>
        <color rgb="FF000000"/>
        <rFont val="Arial"/>
      </rPr>
      <t xml:space="preserve">lasts. </t>
    </r>
  </si>
  <si>
    <r>
      <rPr>
        <i/>
        <sz val="10"/>
        <rFont val="Arial"/>
      </rPr>
      <t xml:space="preserve">Adrenal Cortex
</t>
    </r>
    <r>
      <rPr>
        <i/>
        <sz val="8"/>
        <rFont val="Arial"/>
      </rPr>
      <t>(aka the outer region of the adrenal gland)</t>
    </r>
  </si>
  <si>
    <r>
      <rPr>
        <b/>
        <sz val="10"/>
        <rFont val="Arial"/>
      </rPr>
      <t xml:space="preserve">Cortisol  </t>
    </r>
    <r>
      <rPr>
        <b/>
        <i/>
        <sz val="10"/>
        <rFont val="Arial"/>
      </rPr>
      <t>(glucocorticoid)</t>
    </r>
  </si>
  <si>
    <t>Stress (exercise, cold, emotional, "flight-or-flight" response)</t>
  </si>
  <si>
    <t>Blood</t>
  </si>
  <si>
    <t>↑ blood glucose level via gluconeogenesis
↓ inflammatory response
↓ immune function
↓ protein synthesis
↑ wakefulness</t>
  </si>
  <si>
    <r>
      <rPr>
        <b/>
        <sz val="10"/>
        <rFont val="Arial"/>
      </rPr>
      <t>Aldosterone  (</t>
    </r>
    <r>
      <rPr>
        <b/>
        <i/>
        <sz val="10"/>
        <rFont val="Arial"/>
      </rPr>
      <t>mineralocorticoid)</t>
    </r>
  </si>
  <si>
    <t>Angiotensin II</t>
  </si>
  <si>
    <r>
      <t xml:space="preserve">Kidneys 
</t>
    </r>
    <r>
      <rPr>
        <i/>
        <sz val="10"/>
        <rFont val="Arial"/>
      </rPr>
      <t>(distal convoluted tubule; collecting duct)</t>
    </r>
  </si>
  <si>
    <r>
      <rPr>
        <sz val="10"/>
        <color rgb="FF000000"/>
        <rFont val="Arial"/>
      </rPr>
      <t xml:space="preserve">↑ Na+ and water </t>
    </r>
    <r>
      <rPr>
        <i/>
        <u/>
        <sz val="10"/>
        <color rgb="FF000000"/>
        <rFont val="Arial"/>
      </rPr>
      <t>reabsorption</t>
    </r>
    <r>
      <rPr>
        <sz val="10"/>
        <color rgb="FF000000"/>
        <rFont val="Arial"/>
      </rPr>
      <t xml:space="preserve"> in kidneys via sodium-potassium channels (Na first, then water follows b/c physics)
↑ blood volume
↑ blood pressure
↓ K+ and H+ (via </t>
    </r>
    <r>
      <rPr>
        <u/>
        <sz val="10"/>
        <color rgb="FF000000"/>
        <rFont val="Arial"/>
      </rPr>
      <t>excretion)</t>
    </r>
    <r>
      <rPr>
        <sz val="10"/>
        <color rgb="FF000000"/>
        <rFont val="Arial"/>
      </rPr>
      <t xml:space="preserve">
</t>
    </r>
    <r>
      <rPr>
        <i/>
        <sz val="10"/>
        <color rgb="FF000000"/>
        <rFont val="Arial"/>
      </rPr>
      <t>does not change blood osmolality, unlike ADH</t>
    </r>
  </si>
  <si>
    <r>
      <rPr>
        <i/>
        <sz val="10"/>
        <rFont val="Arial"/>
      </rPr>
      <t xml:space="preserve">Adrenal Medulla
</t>
    </r>
    <r>
      <rPr>
        <i/>
        <sz val="8"/>
        <rFont val="Arial"/>
      </rPr>
      <t>(aka the inner region of the adrenal gland)</t>
    </r>
  </si>
  <si>
    <t>Epinepherine</t>
  </si>
  <si>
    <t>Liver, Muscle</t>
  </si>
  <si>
    <t>↑ glycogenolysis in liver
↑ blood glucose level
↑ heart rate</t>
  </si>
  <si>
    <t>Norepinepherine</t>
  </si>
  <si>
    <r>
      <rPr>
        <sz val="9"/>
        <rFont val="Arial"/>
      </rPr>
      <t xml:space="preserve">Excess leads to </t>
    </r>
    <r>
      <rPr>
        <i/>
        <sz val="9"/>
        <rFont val="Arial"/>
      </rPr>
      <t>mania</t>
    </r>
    <r>
      <rPr>
        <sz val="9"/>
        <rFont val="Arial"/>
      </rPr>
      <t xml:space="preserve">.
Deficiency leads to </t>
    </r>
    <r>
      <rPr>
        <i/>
        <sz val="9"/>
        <rFont val="Arial"/>
      </rPr>
      <t>depression</t>
    </r>
    <r>
      <rPr>
        <sz val="9"/>
        <rFont val="Arial"/>
      </rPr>
      <t>.</t>
    </r>
  </si>
  <si>
    <r>
      <rPr>
        <i/>
        <sz val="10"/>
        <rFont val="Arial"/>
      </rPr>
      <t xml:space="preserve">Pancreas </t>
    </r>
    <r>
      <rPr>
        <i/>
        <sz val="12"/>
        <rFont val="Arial"/>
      </rPr>
      <t>α</t>
    </r>
    <r>
      <rPr>
        <i/>
        <sz val="10"/>
        <rFont val="Arial"/>
      </rPr>
      <t>-cells</t>
    </r>
  </si>
  <si>
    <r>
      <t xml:space="preserve">when blood glucose levels are low
</t>
    </r>
    <r>
      <rPr>
        <i/>
        <sz val="10"/>
        <rFont val="Arial"/>
      </rPr>
      <t>(during fasting)</t>
    </r>
  </si>
  <si>
    <t>↑ blood glucose via:
↑ glycogenolysis in the liver
↑ gluconeogensis
↑ lipolysis</t>
  </si>
  <si>
    <r>
      <rPr>
        <i/>
        <sz val="10"/>
        <rFont val="Arial"/>
      </rPr>
      <t xml:space="preserve">Pancreas </t>
    </r>
    <r>
      <rPr>
        <i/>
        <sz val="12"/>
        <rFont val="Arial"/>
      </rPr>
      <t>β</t>
    </r>
    <r>
      <rPr>
        <i/>
        <sz val="10"/>
        <rFont val="Arial"/>
      </rPr>
      <t>-cells</t>
    </r>
  </si>
  <si>
    <t>Insulin</t>
  </si>
  <si>
    <r>
      <t xml:space="preserve">when blood glucose levels are high </t>
    </r>
    <r>
      <rPr>
        <i/>
        <sz val="10"/>
        <rFont val="Arial"/>
      </rPr>
      <t>(after a meal)</t>
    </r>
  </si>
  <si>
    <t>↓ blood glucose via:
↑ conversion of glucose into its storage form, glycogen (aka glycogenesis)
↑ uptake of blood glucose into tissue</t>
  </si>
  <si>
    <r>
      <rPr>
        <i/>
        <sz val="10"/>
        <rFont val="Arial"/>
      </rPr>
      <t xml:space="preserve">Pancreas </t>
    </r>
    <r>
      <rPr>
        <i/>
        <sz val="12"/>
        <rFont val="Arial"/>
      </rPr>
      <t>δ</t>
    </r>
    <r>
      <rPr>
        <i/>
        <sz val="10"/>
        <rFont val="Arial"/>
      </rPr>
      <t>-cells</t>
    </r>
  </si>
  <si>
    <t>Somatostatin</t>
  </si>
  <si>
    <r>
      <rPr>
        <i/>
        <sz val="10"/>
        <rFont val="Arial"/>
      </rPr>
      <t>inhibits</t>
    </r>
    <r>
      <rPr>
        <sz val="10"/>
        <color rgb="FF000000"/>
        <rFont val="Arial"/>
      </rPr>
      <t xml:space="preserve"> BOTH Glucagon and Insulin</t>
    </r>
  </si>
  <si>
    <t>"statin" means inhibitory</t>
  </si>
  <si>
    <t>Reproduction</t>
  </si>
  <si>
    <t>Testes</t>
  </si>
  <si>
    <t>Testosterone</t>
  </si>
  <si>
    <r>
      <t xml:space="preserve">maintains </t>
    </r>
    <r>
      <rPr>
        <i/>
        <sz val="10"/>
        <rFont val="Arial"/>
      </rPr>
      <t>male</t>
    </r>
    <r>
      <rPr>
        <sz val="10"/>
        <color rgb="FF000000"/>
        <rFont val="Arial"/>
      </rPr>
      <t xml:space="preserve"> secondary sex characteristics</t>
    </r>
  </si>
  <si>
    <t>Ovary/Placenta</t>
  </si>
  <si>
    <r>
      <t xml:space="preserve">maintains </t>
    </r>
    <r>
      <rPr>
        <i/>
        <sz val="10"/>
        <rFont val="Arial"/>
      </rPr>
      <t>female</t>
    </r>
    <r>
      <rPr>
        <sz val="10"/>
        <color rgb="FF000000"/>
        <rFont val="Arial"/>
      </rPr>
      <t xml:space="preserve"> secondary sex characteristics</t>
    </r>
  </si>
  <si>
    <t>↑ growth/maintainence of the endometrium</t>
  </si>
  <si>
    <t>Immume</t>
  </si>
  <si>
    <t>Thymosin</t>
  </si>
  <si>
    <t>↑ T-cell development</t>
  </si>
  <si>
    <t>Ghrelin</t>
  </si>
  <si>
    <t>knowing that a meal is coming</t>
  </si>
  <si>
    <t>↑ appetite
↑ Orexin</t>
  </si>
  <si>
    <t>Fat Cells (in stomach)</t>
  </si>
  <si>
    <t>Leptin</t>
  </si>
  <si>
    <t>Orexin</t>
  </si>
  <si>
    <t>↓ appetite
↓ Orexin</t>
  </si>
  <si>
    <t>G-cells</t>
  </si>
  <si>
    <t>↑ HCl secretion
↑ gastric motility to mix contents</t>
  </si>
  <si>
    <t>Secretin</t>
  </si>
  <si>
    <t>Pancreous</t>
  </si>
  <si>
    <r>
      <t xml:space="preserve">↑ Pancreatic Enzyme release into Duodenum
↓ motility through digestive tract to allow digestive enzymes to act on chyme;
</t>
    </r>
    <r>
      <rPr>
        <u/>
        <sz val="10"/>
        <rFont val="Arial"/>
      </rPr>
      <t xml:space="preserve">regulates pH by:
</t>
    </r>
    <r>
      <rPr>
        <sz val="10"/>
        <color rgb="FF000000"/>
        <rFont val="Arial"/>
      </rPr>
      <t>↓ HCl secretion from parietal cells
↑ bicarbonate secreation from pancreas</t>
    </r>
  </si>
  <si>
    <t>Cholecystokinin (CCK)</t>
  </si>
  <si>
    <t>Amino Acids and Fat in Chyme as it enters duodenum</t>
  </si>
  <si>
    <t>Pancreous, Brain</t>
  </si>
  <si>
    <t>↑ release of bile
↑ release of pancreatic enzymes
↑ satiety</t>
  </si>
  <si>
    <t>Sleep</t>
  </si>
  <si>
    <t>Pineal Gland</t>
  </si>
  <si>
    <t>Melatonin</t>
  </si>
  <si>
    <t>↓ light (night time in circadian rhythm)</t>
  </si>
  <si>
    <t>sleepiness</t>
  </si>
  <si>
    <t>Cortisol</t>
  </si>
  <si>
    <t>↑ light (early morning in circadian rhythm)</t>
  </si>
  <si>
    <t>wakefulness</t>
  </si>
  <si>
    <t>RAAS;
Blood Pressure Regulation</t>
  </si>
  <si>
    <t>Liver
Kidneys
Lungs</t>
  </si>
  <si>
    <t>Renin-Aldosterone-Angiotensin System (RAAS)</t>
  </si>
  <si>
    <r>
      <t xml:space="preserve">when the kidney detects a </t>
    </r>
    <r>
      <rPr>
        <i/>
        <sz val="10"/>
        <rFont val="Arial"/>
      </rPr>
      <t xml:space="preserve">drop </t>
    </r>
    <r>
      <rPr>
        <sz val="10"/>
        <color rgb="FF000000"/>
        <rFont val="Arial"/>
      </rPr>
      <t>in blood pressure</t>
    </r>
  </si>
  <si>
    <t>blood pressure homeostasis</t>
  </si>
  <si>
    <r>
      <rPr>
        <sz val="10"/>
        <color rgb="FF000000"/>
        <rFont val="Arial"/>
      </rPr>
      <t xml:space="preserve">basically... the liver is constantly secreting a protein called </t>
    </r>
    <r>
      <rPr>
        <b/>
        <sz val="10"/>
        <color rgb="FF000000"/>
        <rFont val="Arial"/>
      </rPr>
      <t>Angiotensinogen</t>
    </r>
    <r>
      <rPr>
        <sz val="10"/>
        <color rgb="FF000000"/>
        <rFont val="Arial"/>
      </rPr>
      <t xml:space="preserve">. When the kidneys detect a drop in blood pressure, it secretes the enzyme </t>
    </r>
    <r>
      <rPr>
        <b/>
        <sz val="10"/>
        <color rgb="FF000000"/>
        <rFont val="Arial"/>
      </rPr>
      <t>Renin</t>
    </r>
    <r>
      <rPr>
        <sz val="10"/>
        <color rgb="FF000000"/>
        <rFont val="Arial"/>
      </rPr>
      <t xml:space="preserve">, which catalyzes a reaction that converts Angiotensinogen to </t>
    </r>
    <r>
      <rPr>
        <b/>
        <sz val="10"/>
        <color rgb="FF000000"/>
        <rFont val="Arial"/>
      </rPr>
      <t>Angiotensin I</t>
    </r>
    <r>
      <rPr>
        <sz val="10"/>
        <color rgb="FF000000"/>
        <rFont val="Arial"/>
      </rPr>
      <t xml:space="preserve">. Angiotensin I then travels throughout the circulatory system and when it reaches the lungs, it encounters an enzyme called </t>
    </r>
    <r>
      <rPr>
        <b/>
        <sz val="10"/>
        <color rgb="FF000000"/>
        <rFont val="Arial"/>
      </rPr>
      <t>ACE (angiotensin converting enzyme)</t>
    </r>
    <r>
      <rPr>
        <sz val="10"/>
        <color rgb="FF000000"/>
        <rFont val="Arial"/>
      </rPr>
      <t xml:space="preserve">. ACE’s job is to convert Angiotensin I into </t>
    </r>
    <r>
      <rPr>
        <b/>
        <sz val="10"/>
        <color rgb="FF000000"/>
        <rFont val="Arial"/>
      </rPr>
      <t>Angiotensin II,</t>
    </r>
    <r>
      <rPr>
        <sz val="10"/>
        <color rgb="FF000000"/>
        <rFont val="Arial"/>
      </rPr>
      <t xml:space="preserve"> which is the more potent hormone that brings blood pressure back up by various ways in order to restore homeostasis</t>
    </r>
  </si>
  <si>
    <t>this involves a system (RAAS itself is not a single hormone)
People with high blood pressure are prescribed "ACE inhibitors" to prevent ACE from converting Angiotensin I into Angiotensin II, which helps to keep their high blood pressure low.</t>
  </si>
  <si>
    <r>
      <t>being converted from Angiotensin I via</t>
    </r>
    <r>
      <rPr>
        <b/>
        <sz val="10"/>
        <rFont val="Arial"/>
      </rPr>
      <t xml:space="preserve"> ACE</t>
    </r>
  </si>
  <si>
    <t>adrenal cortex
posterior pituitary</t>
  </si>
  <si>
    <t>increases blood pressure when it is low via:
↑ Aldosterone
↑ ADH
↑ sympthetic activity
↑ vasoconstriction</t>
  </si>
  <si>
    <t>Blood Pressure Regulation</t>
  </si>
  <si>
    <t>Heart</t>
  </si>
  <si>
    <t>Atrial Natriuretic Peptide (ANP)</t>
  </si>
  <si>
    <t>when blood pressure is too high</t>
  </si>
  <si>
    <t>decreases blood pressure when it is high via:
↓ Aldosterone
↑ urination (aka promotes water loss)
↓ water retention
↓ blood volume
↑ vasodilation</t>
  </si>
  <si>
    <r>
      <rPr>
        <i/>
        <sz val="10"/>
        <rFont val="Arial"/>
      </rPr>
      <t>antagonistic</t>
    </r>
    <r>
      <rPr>
        <sz val="10"/>
        <color rgb="FF000000"/>
        <rFont val="Arial"/>
      </rPr>
      <t xml:space="preserve"> to Aldosterone</t>
    </r>
  </si>
  <si>
    <t>secreted from</t>
  </si>
  <si>
    <t>Neurotransmitters</t>
  </si>
  <si>
    <t>Nervous</t>
  </si>
  <si>
    <t>presynaptic &amp; postsynaptic synapses of the parasympathetic nervous system</t>
  </si>
  <si>
    <t>Acetylcholine</t>
  </si>
  <si>
    <t>sympathetic nervous system</t>
  </si>
  <si>
    <t>Epinephrine</t>
  </si>
  <si>
    <t>hypothalamus</t>
  </si>
  <si>
    <t>Ghrelin, hypoglycemia</t>
  </si>
  <si>
    <t>↑ appetite
↑ alertness</t>
  </si>
  <si>
    <r>
      <rPr>
        <sz val="10"/>
        <rFont val="arial,sans,sans-serif"/>
      </rPr>
      <t xml:space="preserve">lack of Orexin can result in </t>
    </r>
    <r>
      <rPr>
        <b/>
        <sz val="10"/>
        <rFont val="arial,sans,sans-serif"/>
      </rPr>
      <t>cataplexy</t>
    </r>
  </si>
  <si>
    <t>In:</t>
  </si>
  <si>
    <t>Process</t>
  </si>
  <si>
    <t>Enzyme Name</t>
  </si>
  <si>
    <t>Action</t>
  </si>
  <si>
    <t>Produced by:</t>
  </si>
  <si>
    <t>Promoted by:</t>
  </si>
  <si>
    <t>Inhibited by
sufficient levels of:</t>
  </si>
  <si>
    <t>Understanding:</t>
  </si>
  <si>
    <t>cytoplasm</t>
  </si>
  <si>
    <t>Glycolysis</t>
  </si>
  <si>
    <t>Glucokinase</t>
  </si>
  <si>
    <r>
      <t xml:space="preserve">functions </t>
    </r>
    <r>
      <rPr>
        <b/>
        <sz val="10"/>
        <color rgb="FFFF0000"/>
        <rFont val="Arial"/>
      </rPr>
      <t>irreversibly</t>
    </r>
    <r>
      <rPr>
        <sz val="10"/>
        <color rgb="FF000000"/>
        <rFont val="Arial"/>
      </rPr>
      <t xml:space="preserve"> using one ATP just like hexokinase; only present in the pancreatic β-islet cells as part of the glucose sensor and is responsive to insulin in the liver</t>
    </r>
  </si>
  <si>
    <t>Insulin in the liver</t>
  </si>
  <si>
    <t>Hexokinase</t>
  </si>
  <si>
    <r>
      <rPr>
        <b/>
        <sz val="10"/>
        <color rgb="FFFF0000"/>
        <rFont val="Arial"/>
      </rPr>
      <t>Irreversibly</t>
    </r>
    <r>
      <rPr>
        <sz val="10"/>
        <color rgb="FF000000"/>
        <rFont val="Arial"/>
      </rPr>
      <t xml:space="preserve"> phosphorylates glucose, facilitated by Mg 2+; this "traps" the glucose and prevents it from exiting the cell.
</t>
    </r>
    <r>
      <rPr>
        <b/>
        <sz val="13"/>
        <rFont val="Arial"/>
      </rPr>
      <t>•  consumes 1 ATP</t>
    </r>
  </si>
  <si>
    <t>Mg 2+</t>
  </si>
  <si>
    <t>Most cells</t>
  </si>
  <si>
    <t>PhosphoGlucoIsomerase (PGI)</t>
  </si>
  <si>
    <t>converts Glucose-6-Phosphate into Fructose-6-Phosphate</t>
  </si>
  <si>
    <t>Phosphofructokinase-1 (PFK-1)</t>
  </si>
  <si>
    <r>
      <rPr>
        <b/>
        <sz val="10"/>
        <color rgb="FFFF0000"/>
        <rFont val="Arial"/>
      </rPr>
      <t>irreversibly</t>
    </r>
    <r>
      <rPr>
        <sz val="10"/>
        <color rgb="FF000000"/>
        <rFont val="Arial"/>
      </rPr>
      <t xml:space="preserve"> transforms Fructose 6-Phosphate into </t>
    </r>
    <r>
      <rPr>
        <b/>
        <sz val="10"/>
        <rFont val="Arial"/>
      </rPr>
      <t xml:space="preserve">Fructose-1,6-Bisphosphate
</t>
    </r>
    <r>
      <rPr>
        <sz val="13"/>
        <rFont val="Arial"/>
      </rPr>
      <t xml:space="preserve">•  </t>
    </r>
    <r>
      <rPr>
        <b/>
        <sz val="13"/>
        <rFont val="Arial"/>
      </rPr>
      <t>consumes 1 ATP.</t>
    </r>
    <r>
      <rPr>
        <sz val="13"/>
        <rFont val="Arial"/>
      </rPr>
      <t xml:space="preserve">
</t>
    </r>
    <r>
      <rPr>
        <b/>
        <sz val="10"/>
        <color rgb="FF0000FF"/>
        <rFont val="Arial"/>
      </rPr>
      <t>Rate-limiting enzyme in Glycolysis</t>
    </r>
  </si>
  <si>
    <t>AMP, Fructose 2,6-bisphosphate</t>
  </si>
  <si>
    <t>ATP, Citrate</t>
  </si>
  <si>
    <t>Phosphofructokinase-2 (PFK-2)</t>
  </si>
  <si>
    <t>produces F–2,6-BP, which activates PFK-1</t>
  </si>
  <si>
    <t>Aldolase</t>
  </si>
  <si>
    <t>cleaves Fructose-1,6-Bisphosphate into GAP and DHAP</t>
  </si>
  <si>
    <t>Triose Phosphate Isomerase
(TPI)</t>
  </si>
  <si>
    <t>converts DHAP into GAP</t>
  </si>
  <si>
    <t>Phosphoglycerate Kinase</t>
  </si>
  <si>
    <r>
      <t xml:space="preserve">converts 1,3-bisphosphoglycerate into </t>
    </r>
    <r>
      <rPr>
        <b/>
        <sz val="10"/>
        <rFont val="Arial"/>
      </rPr>
      <t xml:space="preserve">3-phosphoglycerate
</t>
    </r>
    <r>
      <rPr>
        <sz val="13"/>
        <rFont val="Arial"/>
      </rPr>
      <t xml:space="preserve">•  </t>
    </r>
    <r>
      <rPr>
        <b/>
        <sz val="13"/>
        <rFont val="Arial"/>
      </rPr>
      <t>produces</t>
    </r>
    <r>
      <rPr>
        <sz val="13"/>
        <rFont val="Arial"/>
      </rPr>
      <t xml:space="preserve"> </t>
    </r>
    <r>
      <rPr>
        <b/>
        <sz val="13"/>
        <rFont val="Arial"/>
      </rPr>
      <t xml:space="preserve">2 ATP </t>
    </r>
  </si>
  <si>
    <t>substrate-level phosphorylation</t>
  </si>
  <si>
    <t>Glyceraldehyde-3-Phosphate Dehydrogenase
(GAPDH)</t>
  </si>
  <si>
    <r>
      <t>produces</t>
    </r>
    <r>
      <rPr>
        <b/>
        <sz val="10"/>
        <rFont val="Arial"/>
      </rPr>
      <t xml:space="preserve"> NADH</t>
    </r>
  </si>
  <si>
    <t>Pyruvate Kinase</t>
  </si>
  <si>
    <r>
      <rPr>
        <b/>
        <sz val="10"/>
        <color rgb="FFFF0000"/>
        <rFont val="Arial"/>
      </rPr>
      <t>Irreversibly</t>
    </r>
    <r>
      <rPr>
        <sz val="10"/>
        <color rgb="FF000000"/>
        <rFont val="Arial"/>
      </rPr>
      <t xml:space="preserve"> converts phosphoenolpyruvate (PEP) into pyruvate
</t>
    </r>
    <r>
      <rPr>
        <sz val="13"/>
        <rFont val="Arial"/>
      </rPr>
      <t xml:space="preserve">•   </t>
    </r>
    <r>
      <rPr>
        <b/>
        <sz val="13"/>
        <rFont val="Arial"/>
      </rPr>
      <t>produces</t>
    </r>
    <r>
      <rPr>
        <sz val="13"/>
        <rFont val="Arial"/>
      </rPr>
      <t xml:space="preserve"> </t>
    </r>
    <r>
      <rPr>
        <b/>
        <sz val="13"/>
        <rFont val="Arial"/>
      </rPr>
      <t>2 ATP</t>
    </r>
    <r>
      <rPr>
        <sz val="13"/>
        <rFont val="Arial"/>
      </rPr>
      <t xml:space="preserve"> </t>
    </r>
  </si>
  <si>
    <t>bisphosphoglycerate mutase</t>
  </si>
  <si>
    <t xml:space="preserve">In red blood cells. Transforms 1,3-bisphosphoglycerate (1,3-BPG) into 2,3-bisphosphoglycerate (2,3-BPG), which decreases hemoglobin affinity for oxygen. Shifts oxygen dissociation curve right. Does not bind well to fetal hemoglobin (HbF), which is why HbF has higher affinity for oxygen than HbA. </t>
  </si>
  <si>
    <t>Fermentation</t>
  </si>
  <si>
    <t>Lactate Dehydrogenase</t>
  </si>
  <si>
    <r>
      <t xml:space="preserve">reduces pyruvate to </t>
    </r>
    <r>
      <rPr>
        <b/>
        <sz val="10"/>
        <rFont val="Arial"/>
      </rPr>
      <t>produce</t>
    </r>
    <r>
      <rPr>
        <sz val="10"/>
        <color rgb="FF000000"/>
        <rFont val="Arial"/>
      </rPr>
      <t xml:space="preserve"> </t>
    </r>
    <r>
      <rPr>
        <b/>
        <sz val="10"/>
        <rFont val="Arial"/>
      </rPr>
      <t xml:space="preserve">Lactate
</t>
    </r>
    <r>
      <rPr>
        <sz val="10"/>
        <color rgb="FF000000"/>
        <rFont val="Arial"/>
      </rPr>
      <t>oxidizes NADH to</t>
    </r>
    <r>
      <rPr>
        <b/>
        <sz val="10"/>
        <rFont val="Arial"/>
      </rPr>
      <t xml:space="preserve"> produce NAD+
</t>
    </r>
    <r>
      <rPr>
        <i/>
        <sz val="10"/>
        <rFont val="Arial"/>
      </rPr>
      <t xml:space="preserve">- this replenishes NAD+ for GAPDH to function.
</t>
    </r>
    <r>
      <rPr>
        <b/>
        <sz val="10"/>
        <color rgb="FF0000FF"/>
        <rFont val="Arial"/>
      </rPr>
      <t>Rate-limiting enzyme in Fermentation</t>
    </r>
  </si>
  <si>
    <r>
      <t xml:space="preserve">Absence of oxygen
</t>
    </r>
    <r>
      <rPr>
        <i/>
        <sz val="10"/>
        <rFont val="Arial"/>
      </rPr>
      <t>(anaerobic metabolism)</t>
    </r>
  </si>
  <si>
    <r>
      <t xml:space="preserve">oxygen
</t>
    </r>
    <r>
      <rPr>
        <i/>
        <sz val="10"/>
        <rFont val="Arial"/>
      </rPr>
      <t>(aerobic metabolism)</t>
    </r>
  </si>
  <si>
    <r>
      <rPr>
        <i/>
        <u/>
        <sz val="10"/>
        <rFont val="Arial"/>
      </rPr>
      <t>intermediate</t>
    </r>
    <r>
      <rPr>
        <i/>
        <sz val="10"/>
        <rFont val="Arial"/>
      </rPr>
      <t xml:space="preserve"> step between
Glycolysis &amp; the Citric Acid Cycle</t>
    </r>
  </si>
  <si>
    <t>Pyruvate Dehydrogenase (PDH)</t>
  </si>
  <si>
    <r>
      <rPr>
        <b/>
        <sz val="10"/>
        <color rgb="FFFF0000"/>
        <rFont val="Arial"/>
      </rPr>
      <t>Irreversibly</t>
    </r>
    <r>
      <rPr>
        <b/>
        <sz val="10"/>
        <rFont val="Arial"/>
      </rPr>
      <t xml:space="preserve"> </t>
    </r>
    <r>
      <rPr>
        <sz val="10"/>
        <color rgb="FF000000"/>
        <rFont val="Arial"/>
      </rPr>
      <t xml:space="preserve">converts Pyruvate into </t>
    </r>
    <r>
      <rPr>
        <b/>
        <sz val="10"/>
        <rFont val="Arial"/>
      </rPr>
      <t xml:space="preserve">acetyl-CoA
</t>
    </r>
    <r>
      <rPr>
        <sz val="10"/>
        <color rgb="FF000000"/>
        <rFont val="Arial"/>
      </rPr>
      <t>•  occurs in the mitochondrial matrix</t>
    </r>
  </si>
  <si>
    <t>Acetyl-CoA</t>
  </si>
  <si>
    <t>mitochondrial matrix</t>
  </si>
  <si>
    <t>Citric Acid Cycle</t>
  </si>
  <si>
    <t>Isocitrate Dehydrogenase</t>
  </si>
  <si>
    <r>
      <rPr>
        <b/>
        <sz val="10"/>
        <color rgb="FF0000FF"/>
        <rFont val="Arial"/>
      </rPr>
      <t>Rate limiting step of the Citric Acid Cycle.</t>
    </r>
    <r>
      <rPr>
        <sz val="10"/>
        <color rgb="FF000000"/>
        <rFont val="Arial"/>
      </rPr>
      <t xml:space="preserve"> 
reduces NAD+ to produce NADH
Isocitrate becomes oxidized to oxalosuccinate (Reducing NAD+ to NADH in the process), which is decarboxylated to produce alpha-ketoglutarate and CO2. </t>
    </r>
  </si>
  <si>
    <t>Succinyl-CoA Synthetase</t>
  </si>
  <si>
    <r>
      <t xml:space="preserve">Transforms Succinyl-CoA to </t>
    </r>
    <r>
      <rPr>
        <b/>
        <sz val="10"/>
        <rFont val="Arial"/>
      </rPr>
      <t>Succinate</t>
    </r>
    <r>
      <rPr>
        <sz val="10"/>
        <color rgb="FF000000"/>
        <rFont val="Arial"/>
      </rPr>
      <t xml:space="preserve"> with energy input from turning GDP into </t>
    </r>
    <r>
      <rPr>
        <b/>
        <sz val="10"/>
        <rFont val="Arial"/>
      </rPr>
      <t>GTP</t>
    </r>
  </si>
  <si>
    <t>Nucleosidediphosphate kinase</t>
  </si>
  <si>
    <t>Transfers a phosphate from GTP to ADP in order to produce ATP. This is the only time in Citric Acid Cycle that ATP is created.</t>
  </si>
  <si>
    <t>Glycogenesis</t>
  </si>
  <si>
    <t>Glycogen Synthase</t>
  </si>
  <si>
    <r>
      <t xml:space="preserve">Forms </t>
    </r>
    <r>
      <rPr>
        <b/>
        <sz val="10"/>
        <rFont val="Arial"/>
      </rPr>
      <t>alpha-1,4 glycosidic bond</t>
    </r>
    <r>
      <rPr>
        <sz val="10"/>
        <color rgb="FF000000"/>
        <rFont val="Arial"/>
      </rPr>
      <t xml:space="preserve"> for </t>
    </r>
    <r>
      <rPr>
        <b/>
        <sz val="10"/>
        <rFont val="Arial"/>
      </rPr>
      <t>linear chains</t>
    </r>
    <r>
      <rPr>
        <sz val="10"/>
        <color rgb="FF000000"/>
        <rFont val="Arial"/>
      </rPr>
      <t xml:space="preserve"> of glycogen.
</t>
    </r>
    <r>
      <rPr>
        <b/>
        <sz val="10"/>
        <color rgb="FF0000FF"/>
        <rFont val="Arial"/>
      </rPr>
      <t>Rate-limiting enzyme in Glycogenesis</t>
    </r>
  </si>
  <si>
    <t>Insulin
glucose 6-phosphate</t>
  </si>
  <si>
    <t>epinepherine and glucagon, which phosphorylate it.</t>
  </si>
  <si>
    <t>Brancing Enzyme</t>
  </si>
  <si>
    <r>
      <t xml:space="preserve">Forms </t>
    </r>
    <r>
      <rPr>
        <b/>
        <sz val="10"/>
        <rFont val="Arial"/>
      </rPr>
      <t>alpha-1,6 glycosidic bonds</t>
    </r>
    <r>
      <rPr>
        <sz val="10"/>
        <color rgb="FF000000"/>
        <rFont val="Arial"/>
      </rPr>
      <t xml:space="preserve"> for </t>
    </r>
    <r>
      <rPr>
        <b/>
        <sz val="10"/>
        <rFont val="Arial"/>
      </rPr>
      <t>brancing chains</t>
    </r>
    <r>
      <rPr>
        <sz val="10"/>
        <color rgb="FF000000"/>
        <rFont val="Arial"/>
      </rPr>
      <t xml:space="preserve"> of glycogen by breaking off an alpha-1,4 chain and transfering it to a alpha-1,6 bond in a different location. </t>
    </r>
  </si>
  <si>
    <t>Glycogenolysis</t>
  </si>
  <si>
    <t>Glycogen Phosphorylase</t>
  </si>
  <si>
    <r>
      <t xml:space="preserve">breaks the alpha-1,4 glycosidic bonds
</t>
    </r>
    <r>
      <rPr>
        <b/>
        <sz val="10"/>
        <color rgb="FF0000FF"/>
        <rFont val="Arial"/>
      </rPr>
      <t>Rate-limiting enzyme in Glycogenolysis</t>
    </r>
  </si>
  <si>
    <t>Glucagon in the liver, AMP and epinephrine in skeletal muscles.</t>
  </si>
  <si>
    <t>ATP</t>
  </si>
  <si>
    <t>Debranching Enzyme</t>
  </si>
  <si>
    <r>
      <t xml:space="preserve">Breaks the first alpha-1,4, bond from the branch and moves to end of a linear chain, then </t>
    </r>
    <r>
      <rPr>
        <b/>
        <sz val="10"/>
        <rFont val="Arial"/>
      </rPr>
      <t>hydrolyzes alpha-1,6</t>
    </r>
    <r>
      <rPr>
        <sz val="10"/>
        <color rgb="FF000000"/>
        <rFont val="Arial"/>
      </rPr>
      <t xml:space="preserve"> bond and releases a final glucose molecule... hence it has "2 activities"</t>
    </r>
  </si>
  <si>
    <t>cytoplasm AND mitochondria (in liver)</t>
  </si>
  <si>
    <t>Gluconeogenesis</t>
  </si>
  <si>
    <t>Pyruvate carboxylase</t>
  </si>
  <si>
    <t>Converts pyruvate into oxaloacetate</t>
  </si>
  <si>
    <t>PEPCK</t>
  </si>
  <si>
    <t>Converts oxaloacetate into phosphoenolpyruvate (PEP). Bypasses pyruvate kinase.</t>
  </si>
  <si>
    <t>Glucagon, cortisol</t>
  </si>
  <si>
    <t>Fructose-1,6-bisphosphatase</t>
  </si>
  <si>
    <r>
      <t xml:space="preserve">Rate limiting step in gluconeogenesis that replaces PFK-1. Converts Fructose-1,6-bisphosphate into </t>
    </r>
    <r>
      <rPr>
        <b/>
        <sz val="10"/>
        <rFont val="Arial"/>
      </rPr>
      <t>Fructose-6-Phosphate</t>
    </r>
    <r>
      <rPr>
        <sz val="10"/>
        <color rgb="FF000000"/>
        <rFont val="Arial"/>
      </rPr>
      <t xml:space="preserve">
</t>
    </r>
    <r>
      <rPr>
        <b/>
        <sz val="10"/>
        <color rgb="FF0000FF"/>
        <rFont val="Arial"/>
      </rPr>
      <t>Rate-limiting enzyme in Gluconeogenesis</t>
    </r>
  </si>
  <si>
    <t>ATP, glucagon</t>
  </si>
  <si>
    <t>AMP, insulin</t>
  </si>
  <si>
    <t>Glucose-6-phosphatase</t>
  </si>
  <si>
    <t xml:space="preserve">Reverse of Glucokinase. Only found in ER of liver cells.  Removes the phosphate from Glucose-6-Phosphate to turn it into Glucose... hence the name </t>
  </si>
  <si>
    <t>Glucose-6-Phosphate Dehydrogenase</t>
  </si>
  <si>
    <r>
      <t xml:space="preserve">Rate limiting step in Pentose Phosphate Pathway (PPP) which </t>
    </r>
    <r>
      <rPr>
        <b/>
        <sz val="10"/>
        <color rgb="FFFF0000"/>
        <rFont val="Arial"/>
      </rPr>
      <t>irreversibly</t>
    </r>
    <r>
      <rPr>
        <sz val="10"/>
        <color rgb="FF000000"/>
        <rFont val="Arial"/>
      </rPr>
      <t xml:space="preserve"> turns glucose 6-phosphate into</t>
    </r>
    <r>
      <rPr>
        <b/>
        <sz val="10"/>
        <rFont val="Arial"/>
      </rPr>
      <t xml:space="preserve"> 6-phosphogluconate </t>
    </r>
    <r>
      <rPr>
        <sz val="10"/>
        <color rgb="FF000000"/>
        <rFont val="Arial"/>
      </rPr>
      <t xml:space="preserve">while reducing NADP+ to </t>
    </r>
    <r>
      <rPr>
        <b/>
        <sz val="10"/>
        <rFont val="Arial"/>
      </rPr>
      <t>NADPH</t>
    </r>
    <r>
      <rPr>
        <sz val="10"/>
        <color rgb="FF000000"/>
        <rFont val="Arial"/>
      </rPr>
      <t xml:space="preserve">
</t>
    </r>
    <r>
      <rPr>
        <b/>
        <sz val="10"/>
        <color rgb="FF0000FF"/>
        <rFont val="Arial"/>
      </rPr>
      <t>Rate-limiting enzyme in Pentose Phosphate Pathway</t>
    </r>
  </si>
  <si>
    <t>Insulin, NADP+</t>
  </si>
  <si>
    <t>NADPH</t>
  </si>
  <si>
    <t>Fatty Acid Synthesis</t>
  </si>
  <si>
    <t>Acetyl-CoA Carboxylase</t>
  </si>
  <si>
    <r>
      <t xml:space="preserve">Converts Acetyl-CoA to </t>
    </r>
    <r>
      <rPr>
        <b/>
        <sz val="10"/>
        <rFont val="Arial"/>
      </rPr>
      <t>Malonyl-CoA</t>
    </r>
    <r>
      <rPr>
        <sz val="10"/>
        <color rgb="FF000000"/>
        <rFont val="Arial"/>
      </rPr>
      <t xml:space="preserve"> by adding a carboxylic acid to the acetyl end.  It achieves this via ATP converting to ADP and a CO2 molecule. This is the </t>
    </r>
    <r>
      <rPr>
        <b/>
        <sz val="10"/>
        <color rgb="FF0000FF"/>
        <rFont val="Arial"/>
      </rPr>
      <t>rate limiting step of Fatty Acid Synthesis</t>
    </r>
    <r>
      <rPr>
        <sz val="10"/>
        <color rgb="FF000000"/>
        <rFont val="Arial"/>
      </rPr>
      <t>.</t>
    </r>
  </si>
  <si>
    <t>Citrate (allosterically), Insulin</t>
  </si>
  <si>
    <t>Long Chain Fatty Acids, Glucagon</t>
  </si>
  <si>
    <t>Pepsinogen</t>
  </si>
  <si>
    <t>zymogen (inactive) form of pepsin.  It only becomes activated into pepsin at low pH</t>
  </si>
  <si>
    <t>Chief cells</t>
  </si>
  <si>
    <r>
      <t xml:space="preserve">cleaves peptide bonds near </t>
    </r>
    <r>
      <rPr>
        <b/>
        <sz val="10"/>
        <rFont val="Arial"/>
      </rPr>
      <t>aromatic</t>
    </r>
    <r>
      <rPr>
        <sz val="10"/>
        <color rgb="FF000000"/>
        <rFont val="Arial"/>
      </rPr>
      <t xml:space="preserve"> amino acids.</t>
    </r>
  </si>
  <si>
    <r>
      <t xml:space="preserve">derived from the inactive form called </t>
    </r>
    <r>
      <rPr>
        <i/>
        <sz val="10"/>
        <rFont val="Arial"/>
      </rPr>
      <t>pepsinogen</t>
    </r>
    <r>
      <rPr>
        <sz val="10"/>
        <color rgb="FF000000"/>
        <rFont val="Arial"/>
      </rPr>
      <t>, secreted by Chief Cells</t>
    </r>
  </si>
  <si>
    <t>low pH due to HCl secreted by Parietal Cells</t>
  </si>
  <si>
    <t>Trypsin</t>
  </si>
  <si>
    <r>
      <t xml:space="preserve">cleaves peptide bonds preferentially near </t>
    </r>
    <r>
      <rPr>
        <b/>
        <sz val="10"/>
        <rFont val="Arial"/>
      </rPr>
      <t xml:space="preserve">hydrophobic </t>
    </r>
    <r>
      <rPr>
        <sz val="10"/>
        <color rgb="FF000000"/>
        <rFont val="Arial"/>
      </rPr>
      <t>amino acids</t>
    </r>
  </si>
  <si>
    <r>
      <rPr>
        <b/>
        <sz val="10"/>
        <rFont val="Arial"/>
      </rPr>
      <t xml:space="preserve">Enteropeptidase 
</t>
    </r>
    <r>
      <rPr>
        <i/>
        <sz val="10"/>
        <rFont val="Arial"/>
      </rPr>
      <t>(formerly enterokinase)</t>
    </r>
  </si>
  <si>
    <t>activates other digestive enzymes from the accessory organs of digestion:  Activates trypsinogen to form trypsin. Also Activates procarboxypeptidases A and B into active forms.</t>
  </si>
  <si>
    <t>duodenum</t>
  </si>
  <si>
    <t>trypsin
trypsinogen
procarbodypeptidases</t>
  </si>
  <si>
    <t>Aminopeptidase</t>
  </si>
  <si>
    <r>
      <t xml:space="preserve">removes the N-terminal </t>
    </r>
    <r>
      <rPr>
        <i/>
        <sz val="10"/>
        <rFont val="Arial"/>
      </rPr>
      <t>(aka amino end)</t>
    </r>
    <r>
      <rPr>
        <sz val="10"/>
        <color rgb="FF000000"/>
        <rFont val="Arial"/>
      </rPr>
      <t xml:space="preserve"> amino acid from a peptide. </t>
    </r>
  </si>
  <si>
    <t>Carboxypeptidase</t>
  </si>
  <si>
    <r>
      <t xml:space="preserve">removes the C-terminal </t>
    </r>
    <r>
      <rPr>
        <i/>
        <sz val="10"/>
        <rFont val="Arial"/>
      </rPr>
      <t>(aka carboxy end) amino acid from a peptide</t>
    </r>
  </si>
  <si>
    <t>Dipeptidase</t>
  </si>
  <si>
    <r>
      <t xml:space="preserve">Breaks dipeptides into monopeptides  </t>
    </r>
    <r>
      <rPr>
        <i/>
        <sz val="10"/>
        <rFont val="Arial"/>
      </rPr>
      <t>(e.g. 2 ---&gt; 1 and 1)</t>
    </r>
  </si>
  <si>
    <t>hydrolizes lipids</t>
  </si>
  <si>
    <t>pancreas</t>
  </si>
  <si>
    <t>Amylase</t>
  </si>
  <si>
    <t>Class of enzymes that hydrolyze starch into sugars
aka they digest carbohydrates
found as salivary amylase or pancreatic amylase</t>
  </si>
  <si>
    <t>RAAS</t>
  </si>
  <si>
    <t>Blood Pressure Homeostasis</t>
  </si>
  <si>
    <t>Renin</t>
  </si>
  <si>
    <t>converts Angiotensisogen to Angiotensin I</t>
  </si>
  <si>
    <t>kidneys</t>
  </si>
  <si>
    <t>a drop in blood pressure</t>
  </si>
  <si>
    <t>normal or high blood pressure</t>
  </si>
  <si>
    <t>renin
angiotensin I and II
aldosterone
ADH</t>
  </si>
  <si>
    <r>
      <rPr>
        <b/>
        <sz val="10"/>
        <rFont val="Arial"/>
      </rPr>
      <t xml:space="preserve">ACE </t>
    </r>
    <r>
      <rPr>
        <b/>
        <i/>
        <sz val="10"/>
        <rFont val="Arial"/>
      </rPr>
      <t>(angiotensin-converting enzyme)</t>
    </r>
  </si>
  <si>
    <r>
      <t xml:space="preserve">converts the weak hormone Angiotensin I into its more potent form, </t>
    </r>
    <r>
      <rPr>
        <b/>
        <sz val="10"/>
        <rFont val="Arial"/>
      </rPr>
      <t>Angiotensin II</t>
    </r>
    <r>
      <rPr>
        <sz val="10"/>
        <color rgb="FF000000"/>
        <rFont val="Arial"/>
      </rPr>
      <t>, in order to eventually bring low blood pressure back up to homeostasis</t>
    </r>
  </si>
  <si>
    <t>lungs</t>
  </si>
  <si>
    <r>
      <rPr>
        <b/>
        <sz val="10"/>
        <rFont val="Arial"/>
      </rPr>
      <t xml:space="preserve">Nonpolar, nonaromatic
</t>
    </r>
    <r>
      <rPr>
        <sz val="10"/>
        <rFont val="Arial"/>
      </rPr>
      <t>amino acids (7)</t>
    </r>
  </si>
  <si>
    <t>•  glycine
•  alanine
•  valine
•  leucine
•  isoleucine
•  methionine
•  proline</t>
  </si>
  <si>
    <r>
      <rPr>
        <b/>
        <sz val="10"/>
        <rFont val="Arial"/>
      </rPr>
      <t xml:space="preserve">Aromatic
</t>
    </r>
    <r>
      <rPr>
        <sz val="10"/>
        <rFont val="Arial"/>
      </rPr>
      <t>amino acids (3)</t>
    </r>
  </si>
  <si>
    <t>•  phenylalanine
•  tryptophan
•  tyrosine</t>
  </si>
  <si>
    <r>
      <rPr>
        <b/>
        <sz val="10"/>
        <rFont val="Arial"/>
      </rPr>
      <t xml:space="preserve">Polar
</t>
    </r>
    <r>
      <rPr>
        <sz val="10"/>
        <rFont val="Arial"/>
      </rPr>
      <t>amino acids (5)</t>
    </r>
  </si>
  <si>
    <t>•  serine
•  threonine
•  cysteine
•  asparagine
•  glutamine</t>
  </si>
  <si>
    <r>
      <rPr>
        <b/>
        <sz val="10"/>
        <rFont val="Arial"/>
      </rPr>
      <t xml:space="preserve">Negatively charged / Acidic
</t>
    </r>
    <r>
      <rPr>
        <sz val="10"/>
        <rFont val="Arial"/>
      </rPr>
      <t>amino acids (2)</t>
    </r>
  </si>
  <si>
    <t>•  aspartic acid  (D)
•  glutamic acid  (E)</t>
  </si>
  <si>
    <r>
      <rPr>
        <b/>
        <sz val="10"/>
        <rFont val="Arial"/>
      </rPr>
      <t xml:space="preserve">Positively charged / Basic
</t>
    </r>
    <r>
      <rPr>
        <sz val="10"/>
        <rFont val="Arial"/>
      </rPr>
      <t>amino acids (3)</t>
    </r>
  </si>
  <si>
    <t>•  lysine        (K)
•  arginine     (R)
•  histidine     (H)</t>
  </si>
  <si>
    <r>
      <rPr>
        <sz val="10"/>
        <rFont val="Arial"/>
      </rPr>
      <t xml:space="preserve">Where do </t>
    </r>
    <r>
      <rPr>
        <b/>
        <sz val="10"/>
        <rFont val="Arial"/>
      </rPr>
      <t>hydro</t>
    </r>
    <r>
      <rPr>
        <b/>
        <i/>
        <sz val="10"/>
        <rFont val="Arial"/>
      </rPr>
      <t>phobic</t>
    </r>
    <r>
      <rPr>
        <b/>
        <sz val="10"/>
        <rFont val="Arial"/>
      </rPr>
      <t xml:space="preserve"> / NONpolar
</t>
    </r>
    <r>
      <rPr>
        <sz val="10"/>
        <rFont val="Arial"/>
      </rPr>
      <t>amino acids tend to reside within a protein?</t>
    </r>
  </si>
  <si>
    <t>interior, away from water</t>
  </si>
  <si>
    <r>
      <rPr>
        <sz val="10"/>
        <rFont val="Arial"/>
      </rPr>
      <t xml:space="preserve">Where do
</t>
    </r>
    <r>
      <rPr>
        <b/>
        <sz val="10"/>
        <rFont val="Arial"/>
      </rPr>
      <t>hydro</t>
    </r>
    <r>
      <rPr>
        <b/>
        <i/>
        <sz val="10"/>
        <rFont val="Arial"/>
      </rPr>
      <t>philic</t>
    </r>
    <r>
      <rPr>
        <b/>
        <sz val="10"/>
        <rFont val="Arial"/>
      </rPr>
      <t xml:space="preserve"> / polar
</t>
    </r>
    <r>
      <rPr>
        <sz val="10"/>
        <rFont val="Arial"/>
      </rPr>
      <t>amino acids tend to reside within a protein?</t>
    </r>
  </si>
  <si>
    <t>exterior (on the surface), in contact with water</t>
  </si>
  <si>
    <t>N/A</t>
  </si>
  <si>
    <r>
      <rPr>
        <b/>
        <sz val="10"/>
        <rFont val="Arial"/>
      </rPr>
      <t xml:space="preserve">How many different peptides can be formed from the combination of </t>
    </r>
    <r>
      <rPr>
        <b/>
        <i/>
        <sz val="10"/>
        <rFont val="Arial"/>
      </rPr>
      <t>n</t>
    </r>
    <r>
      <rPr>
        <b/>
        <sz val="10"/>
        <rFont val="Arial"/>
      </rPr>
      <t xml:space="preserve"> number of amino acids?</t>
    </r>
  </si>
  <si>
    <r>
      <t xml:space="preserve">n factorial (n!)
</t>
    </r>
    <r>
      <rPr>
        <i/>
        <sz val="10"/>
        <rFont val="Arial"/>
      </rPr>
      <t>(ex: How many possibile tripeptides can be formed using Alanine, Valine, and Leucine? 3! = 3*2*1 = 6)</t>
    </r>
  </si>
  <si>
    <r>
      <rPr>
        <sz val="10"/>
        <rFont val="Arial"/>
      </rPr>
      <t xml:space="preserve">What is the </t>
    </r>
    <r>
      <rPr>
        <b/>
        <sz val="10"/>
        <rFont val="Arial"/>
      </rPr>
      <t>stereochemistry</t>
    </r>
    <r>
      <rPr>
        <sz val="10"/>
        <rFont val="Arial"/>
      </rPr>
      <t xml:space="preserve"> of the chiral amino acids that appear in eukaryotic proteins?</t>
    </r>
  </si>
  <si>
    <r>
      <t xml:space="preserve">•  All chiral eukaryotic amino acids are </t>
    </r>
    <r>
      <rPr>
        <b/>
        <sz val="10"/>
        <rFont val="Arial"/>
      </rPr>
      <t>L</t>
    </r>
    <r>
      <rPr>
        <sz val="10"/>
        <color rgb="FF000000"/>
        <rFont val="Arial"/>
      </rPr>
      <t xml:space="preserve">.
•  All chiral eukaryotic amino acids are </t>
    </r>
    <r>
      <rPr>
        <b/>
        <i/>
        <sz val="10"/>
        <rFont val="Arial"/>
      </rPr>
      <t>(S)</t>
    </r>
    <r>
      <rPr>
        <sz val="10"/>
        <color rgb="FF000000"/>
        <rFont val="Arial"/>
      </rPr>
      <t xml:space="preserve">, with the exception of </t>
    </r>
    <r>
      <rPr>
        <b/>
        <sz val="10"/>
        <rFont val="Arial"/>
      </rPr>
      <t>cysteine</t>
    </r>
    <r>
      <rPr>
        <sz val="10"/>
        <color rgb="FF000000"/>
        <rFont val="Arial"/>
      </rPr>
      <t xml:space="preserve"> </t>
    </r>
    <r>
      <rPr>
        <b/>
        <i/>
        <sz val="10"/>
        <rFont val="Arial"/>
      </rPr>
      <t>(R)</t>
    </r>
    <r>
      <rPr>
        <i/>
        <sz val="10"/>
        <rFont val="Arial"/>
      </rPr>
      <t xml:space="preserve">, </t>
    </r>
    <r>
      <rPr>
        <sz val="10"/>
        <color rgb="FF000000"/>
        <rFont val="Arial"/>
      </rPr>
      <t>because cysteine is the only amino acid with an R group that has a higher priority than a carboxylic acid)</t>
    </r>
  </si>
  <si>
    <t>Isoelectric point (pI)</t>
  </si>
  <si>
    <t>the pI of an amino acid is the pH at which the molecule has an electrically neutral charge;  in isoelectric focusing, a protein stops moving when pH = pI.
•  acidic amino acids have low pI's
•  basic amino acids have high pI's</t>
  </si>
  <si>
    <r>
      <rPr>
        <b/>
        <sz val="10"/>
        <rFont val="Arial"/>
      </rPr>
      <t xml:space="preserve">What is the pI of the amino acids that do NOT have </t>
    </r>
    <r>
      <rPr>
        <b/>
        <i/>
        <sz val="10"/>
        <rFont val="Arial"/>
      </rPr>
      <t>charged</t>
    </r>
    <r>
      <rPr>
        <b/>
        <sz val="10"/>
        <rFont val="Arial"/>
      </rPr>
      <t xml:space="preserve"> side chains?</t>
    </r>
  </si>
  <si>
    <t>around 6</t>
  </si>
  <si>
    <t>Trick to remembering the 20 Amino Acids</t>
  </si>
  <si>
    <t>GCMP
AVLI
FWYH
NDSK
QETR</t>
  </si>
  <si>
    <r>
      <rPr>
        <sz val="8"/>
        <rFont val="Arial"/>
      </rPr>
      <t xml:space="preserve">
</t>
    </r>
    <r>
      <rPr>
        <i/>
        <sz val="8"/>
        <rFont val="Arial"/>
      </rPr>
      <t xml:space="preserve">method explained in this YouTube video:
</t>
    </r>
    <r>
      <rPr>
        <u/>
        <sz val="8"/>
        <color rgb="FF0000FF"/>
        <rFont val="Arial"/>
      </rPr>
      <t xml:space="preserve">https://www.youtube.com/watch?v=83QfdAW_BAs 
</t>
    </r>
    <r>
      <rPr>
        <sz val="8"/>
        <rFont val="Arial"/>
      </rPr>
      <t xml:space="preserve">
</t>
    </r>
  </si>
  <si>
    <r>
      <rPr>
        <b/>
        <i/>
        <sz val="10"/>
        <rFont val="Arial"/>
      </rPr>
      <t xml:space="preserve">Acidic </t>
    </r>
    <r>
      <rPr>
        <b/>
        <sz val="10"/>
        <rFont val="Arial"/>
      </rPr>
      <t>amino acids</t>
    </r>
  </si>
  <si>
    <r>
      <t xml:space="preserve">each contribute a -1 charge to a peptide at physiological pH 7.4
</t>
    </r>
    <r>
      <rPr>
        <i/>
        <sz val="10"/>
        <rFont val="Arial"/>
      </rPr>
      <t xml:space="preserve">1) Aspartic acid / Asp / </t>
    </r>
    <r>
      <rPr>
        <b/>
        <i/>
        <sz val="10"/>
        <rFont val="Arial"/>
      </rPr>
      <t>D</t>
    </r>
    <r>
      <rPr>
        <i/>
        <sz val="10"/>
        <rFont val="Arial"/>
      </rPr>
      <t xml:space="preserve">
2) Glutamic acid / Glu / </t>
    </r>
    <r>
      <rPr>
        <b/>
        <i/>
        <sz val="10"/>
        <rFont val="Arial"/>
      </rPr>
      <t>E</t>
    </r>
  </si>
  <si>
    <t>pI of Acidic amino acids</t>
  </si>
  <si>
    <t>under 7</t>
  </si>
  <si>
    <r>
      <rPr>
        <b/>
        <i/>
        <sz val="10"/>
        <rFont val="Arial"/>
      </rPr>
      <t xml:space="preserve">Basic </t>
    </r>
    <r>
      <rPr>
        <b/>
        <sz val="10"/>
        <rFont val="Arial"/>
      </rPr>
      <t>amino acids</t>
    </r>
  </si>
  <si>
    <r>
      <t xml:space="preserve">each contribute a +1 charge to a peptide at physiological pH 7.4 </t>
    </r>
    <r>
      <rPr>
        <i/>
        <sz val="10"/>
        <rFont val="Arial"/>
      </rPr>
      <t xml:space="preserve">(except Histidine)
1) Lysine / Lys / </t>
    </r>
    <r>
      <rPr>
        <b/>
        <i/>
        <sz val="10"/>
        <rFont val="Arial"/>
      </rPr>
      <t>K</t>
    </r>
    <r>
      <rPr>
        <i/>
        <sz val="10"/>
        <rFont val="Arial"/>
      </rPr>
      <t xml:space="preserve">
2) Arginine / Arg / </t>
    </r>
    <r>
      <rPr>
        <b/>
        <i/>
        <sz val="10"/>
        <rFont val="Arial"/>
      </rPr>
      <t>R</t>
    </r>
    <r>
      <rPr>
        <i/>
        <sz val="10"/>
        <rFont val="Arial"/>
      </rPr>
      <t xml:space="preserve">
3) Histidine / His / </t>
    </r>
    <r>
      <rPr>
        <b/>
        <i/>
        <sz val="10"/>
        <rFont val="Arial"/>
      </rPr>
      <t>H</t>
    </r>
    <r>
      <rPr>
        <i/>
        <sz val="10"/>
        <rFont val="Arial"/>
      </rPr>
      <t xml:space="preserve"> </t>
    </r>
    <r>
      <rPr>
        <i/>
        <sz val="6"/>
        <rFont val="Arial"/>
      </rPr>
      <t xml:space="preserve"> </t>
    </r>
    <r>
      <rPr>
        <i/>
        <sz val="8"/>
        <rFont val="Arial"/>
      </rPr>
      <t xml:space="preserve"> (histidine only contributes a +1 charge when pH &lt; 6)
</t>
    </r>
    <r>
      <rPr>
        <sz val="10"/>
        <color rgb="FF000000"/>
        <rFont val="Arial"/>
      </rPr>
      <t xml:space="preserve">mnemonic,  </t>
    </r>
    <r>
      <rPr>
        <b/>
        <sz val="10"/>
        <rFont val="Arial"/>
      </rPr>
      <t>His</t>
    </r>
    <r>
      <rPr>
        <sz val="10"/>
        <color rgb="FF000000"/>
        <rFont val="Arial"/>
      </rPr>
      <t xml:space="preserve"> </t>
    </r>
    <r>
      <rPr>
        <b/>
        <sz val="10"/>
        <rFont val="Arial"/>
      </rPr>
      <t>Lys</t>
    </r>
    <r>
      <rPr>
        <sz val="10"/>
        <color rgb="FF000000"/>
        <rFont val="Arial"/>
      </rPr>
      <t xml:space="preserve"> (lies) </t>
    </r>
    <r>
      <rPr>
        <b/>
        <sz val="10"/>
        <rFont val="Arial"/>
      </rPr>
      <t>Ar</t>
    </r>
    <r>
      <rPr>
        <sz val="10"/>
        <color rgb="FF000000"/>
        <rFont val="Arial"/>
      </rPr>
      <t xml:space="preserve">e </t>
    </r>
    <r>
      <rPr>
        <b/>
        <sz val="10"/>
        <rFont val="Arial"/>
      </rPr>
      <t>BASIC</t>
    </r>
  </si>
  <si>
    <t>pI of Basic amino acids</t>
  </si>
  <si>
    <t>above 7</t>
  </si>
  <si>
    <t>1º
Protein
Structure</t>
  </si>
  <si>
    <t>Peptide Bonds</t>
  </si>
  <si>
    <r>
      <t xml:space="preserve">are the primary covalent bond between the amino acids that make up proteins. They involve a </t>
    </r>
    <r>
      <rPr>
        <b/>
        <sz val="10"/>
        <rFont val="Arial"/>
      </rPr>
      <t xml:space="preserve">condensation reaction </t>
    </r>
    <r>
      <rPr>
        <i/>
        <sz val="10"/>
        <rFont val="Arial"/>
      </rPr>
      <t xml:space="preserve">(specifically, </t>
    </r>
    <r>
      <rPr>
        <b/>
        <i/>
        <sz val="10"/>
        <rFont val="Arial"/>
      </rPr>
      <t>dehydration</t>
    </r>
    <r>
      <rPr>
        <i/>
        <sz val="10"/>
        <rFont val="Arial"/>
      </rPr>
      <t xml:space="preserve"> reaction, meaning that </t>
    </r>
    <r>
      <rPr>
        <b/>
        <i/>
        <sz val="10"/>
        <rFont val="Arial"/>
      </rPr>
      <t>H</t>
    </r>
    <r>
      <rPr>
        <b/>
        <i/>
        <sz val="6"/>
        <rFont val="Arial"/>
      </rPr>
      <t>2</t>
    </r>
    <r>
      <rPr>
        <b/>
        <i/>
        <sz val="10"/>
        <rFont val="Arial"/>
      </rPr>
      <t>O</t>
    </r>
    <r>
      <rPr>
        <i/>
        <sz val="10"/>
        <rFont val="Arial"/>
      </rPr>
      <t xml:space="preserve"> is RELEASED when peptide bonds form)</t>
    </r>
    <r>
      <rPr>
        <sz val="10"/>
        <color rgb="FF000000"/>
        <rFont val="Arial"/>
      </rPr>
      <t xml:space="preserve"> between the amino group of one acid and the carboxyl group of an adjacent amino acid. The peptide bond has a partial double bond character because the double bond can resonate beween the C=O and C=N and thus, exhibits </t>
    </r>
    <r>
      <rPr>
        <i/>
        <sz val="10"/>
        <rFont val="Arial"/>
      </rPr>
      <t>limited</t>
    </r>
    <r>
      <rPr>
        <sz val="10"/>
        <color rgb="FF000000"/>
        <rFont val="Arial"/>
      </rPr>
      <t xml:space="preserve"> rotation. 
Peptide bonds are cleaved via </t>
    </r>
    <r>
      <rPr>
        <b/>
        <sz val="10"/>
        <rFont val="Arial"/>
      </rPr>
      <t>hyrolysis</t>
    </r>
    <r>
      <rPr>
        <sz val="10"/>
        <color rgb="FF000000"/>
        <rFont val="Arial"/>
      </rPr>
      <t xml:space="preserve"> reactions when the amide bond is broken apart by adding a H to the amide nitrogen and an OH to the carbonyl carbon.</t>
    </r>
  </si>
  <si>
    <t>2º
Protein Structure</t>
  </si>
  <si>
    <r>
      <rPr>
        <b/>
        <sz val="10"/>
        <rFont val="Arial"/>
      </rPr>
      <t xml:space="preserve">α-helices </t>
    </r>
    <r>
      <rPr>
        <sz val="10"/>
        <rFont val="Arial"/>
      </rPr>
      <t xml:space="preserve">and
</t>
    </r>
    <r>
      <rPr>
        <b/>
        <sz val="10"/>
        <rFont val="Arial"/>
      </rPr>
      <t>β-pleated sheets</t>
    </r>
  </si>
  <si>
    <r>
      <t xml:space="preserve">are the two main types of </t>
    </r>
    <r>
      <rPr>
        <b/>
        <sz val="10"/>
        <rFont val="Arial"/>
      </rPr>
      <t>secondary</t>
    </r>
    <r>
      <rPr>
        <sz val="10"/>
        <color rgb="FF000000"/>
        <rFont val="Arial"/>
      </rPr>
      <t xml:space="preserve"> </t>
    </r>
    <r>
      <rPr>
        <b/>
        <sz val="10"/>
        <rFont val="Arial"/>
      </rPr>
      <t>structures</t>
    </r>
    <r>
      <rPr>
        <sz val="10"/>
        <color rgb="FF000000"/>
        <rFont val="Arial"/>
      </rPr>
      <t xml:space="preserve"> of a protein, which are both stablized by </t>
    </r>
    <r>
      <rPr>
        <b/>
        <sz val="10"/>
        <rFont val="Arial"/>
      </rPr>
      <t xml:space="preserve">hydrogen bonds </t>
    </r>
  </si>
  <si>
    <r>
      <rPr>
        <sz val="8"/>
        <rFont val="Arial"/>
      </rPr>
      <t xml:space="preserve">• α-helices:  found in </t>
    </r>
    <r>
      <rPr>
        <b/>
        <sz val="8"/>
        <rFont val="Arial"/>
      </rPr>
      <t>keratin</t>
    </r>
    <r>
      <rPr>
        <sz val="8"/>
        <rFont val="Arial"/>
      </rPr>
      <t xml:space="preserve">
• β-pleated sheet:  found in </t>
    </r>
    <r>
      <rPr>
        <b/>
        <sz val="8"/>
        <rFont val="Arial"/>
      </rPr>
      <t>fibroin</t>
    </r>
    <r>
      <rPr>
        <sz val="8"/>
        <rFont val="Arial"/>
      </rPr>
      <t>/</t>
    </r>
    <r>
      <rPr>
        <b/>
        <sz val="8"/>
        <rFont val="Arial"/>
      </rPr>
      <t>silk</t>
    </r>
  </si>
  <si>
    <r>
      <rPr>
        <sz val="10"/>
        <rFont val="Arial"/>
      </rPr>
      <t xml:space="preserve">What </t>
    </r>
    <r>
      <rPr>
        <b/>
        <sz val="10"/>
        <rFont val="Arial"/>
      </rPr>
      <t>role does Proline</t>
    </r>
    <r>
      <rPr>
        <sz val="10"/>
        <rFont val="Arial"/>
      </rPr>
      <t xml:space="preserve"> serve in </t>
    </r>
    <r>
      <rPr>
        <b/>
        <sz val="10"/>
        <rFont val="Arial"/>
      </rPr>
      <t>Secondary Structure</t>
    </r>
    <r>
      <rPr>
        <sz val="10"/>
        <rFont val="Arial"/>
      </rPr>
      <t>?</t>
    </r>
  </si>
  <si>
    <r>
      <t xml:space="preserve">Proline's rigid cyclic structure causes it to introduce:
•  </t>
    </r>
    <r>
      <rPr>
        <b/>
        <sz val="10"/>
        <rFont val="Arial"/>
      </rPr>
      <t>kinks</t>
    </r>
    <r>
      <rPr>
        <sz val="10"/>
        <color rgb="FF000000"/>
        <rFont val="Arial"/>
      </rPr>
      <t xml:space="preserve"> in α-helices
•  </t>
    </r>
    <r>
      <rPr>
        <b/>
        <sz val="10"/>
        <rFont val="Arial"/>
      </rPr>
      <t xml:space="preserve">turns </t>
    </r>
    <r>
      <rPr>
        <sz val="10"/>
        <color rgb="FF000000"/>
        <rFont val="Arial"/>
      </rPr>
      <t>in β-pleated sheets</t>
    </r>
  </si>
  <si>
    <t>3º
Protein
Structure</t>
  </si>
  <si>
    <t>Tertiary protein structure</t>
  </si>
  <si>
    <t>is the 3D shape of a protein that is primarily the result of moving hydrophobic amino acid side chains into the interior of the protein; tertiary structure includes hydrophobic interactions, acid–base/salt bridges, and disulfide links.
These are all stabilized by:
•  van der Waals forces
•  hydrogen bonds
•  ionic bonds
•  covalent bonds.</t>
  </si>
  <si>
    <t>4º
Protein Structure</t>
  </si>
  <si>
    <t>Quaternary protein structure</t>
  </si>
  <si>
    <t>is the interaction between separate subunits of a multisubunit protein, and it is stabilized by the same types of bonds as in 3º structure (van der Waals forces, hydrogen bonds, ionic bonds, or covalent bonds)</t>
  </si>
  <si>
    <t>3º and 4º
Protein
Structure</t>
  </si>
  <si>
    <r>
      <t xml:space="preserve">What is the </t>
    </r>
    <r>
      <rPr>
        <b/>
        <sz val="10"/>
        <rFont val="Arial"/>
      </rPr>
      <t xml:space="preserve">primary motivation </t>
    </r>
    <r>
      <rPr>
        <sz val="10"/>
        <color rgb="FF000000"/>
        <rFont val="Arial"/>
      </rPr>
      <t xml:space="preserve">for </t>
    </r>
    <r>
      <rPr>
        <b/>
        <sz val="10"/>
        <rFont val="Arial"/>
      </rPr>
      <t>hyrophobic residues</t>
    </r>
    <r>
      <rPr>
        <sz val="10"/>
        <color rgb="FF000000"/>
        <rFont val="Arial"/>
      </rPr>
      <t xml:space="preserve"> in a polypeptide to </t>
    </r>
    <r>
      <rPr>
        <b/>
        <sz val="10"/>
        <rFont val="Arial"/>
      </rPr>
      <t xml:space="preserve">move to the interior </t>
    </r>
    <r>
      <rPr>
        <sz val="10"/>
        <color rgb="FF000000"/>
        <rFont val="Arial"/>
      </rPr>
      <t>of the protein?</t>
    </r>
  </si>
  <si>
    <r>
      <t xml:space="preserve">moving hydrophobic residues to the interior of a protein </t>
    </r>
    <r>
      <rPr>
        <b/>
        <sz val="10"/>
        <rFont val="Arial"/>
      </rPr>
      <t>increases entropy</t>
    </r>
    <r>
      <rPr>
        <sz val="10"/>
        <color rgb="FF000000"/>
        <rFont val="Arial"/>
      </rPr>
      <t xml:space="preserve"> by allowing water molecules on the protein's surface to have more possible positions and configurations. This </t>
    </r>
    <r>
      <rPr>
        <b/>
        <sz val="10"/>
        <rFont val="Arial"/>
      </rPr>
      <t>positive ΔS</t>
    </r>
    <r>
      <rPr>
        <sz val="10"/>
        <color rgb="FF000000"/>
        <rFont val="Arial"/>
      </rPr>
      <t xml:space="preserve"> makes</t>
    </r>
    <r>
      <rPr>
        <b/>
        <sz val="10"/>
        <rFont val="Arial"/>
      </rPr>
      <t xml:space="preserve"> ΔG more negative</t>
    </r>
    <r>
      <rPr>
        <sz val="10"/>
        <color rgb="FF000000"/>
        <rFont val="Arial"/>
      </rPr>
      <t>, stabilizing the protein</t>
    </r>
  </si>
  <si>
    <t>Denaturation</t>
  </si>
  <si>
    <r>
      <t xml:space="preserve">What are the two </t>
    </r>
    <r>
      <rPr>
        <b/>
        <sz val="10"/>
        <rFont val="Arial"/>
      </rPr>
      <t xml:space="preserve">main causes </t>
    </r>
    <r>
      <rPr>
        <sz val="10"/>
        <color rgb="FF000000"/>
        <rFont val="Arial"/>
      </rPr>
      <t xml:space="preserve">of protein </t>
    </r>
    <r>
      <rPr>
        <b/>
        <sz val="10"/>
        <rFont val="Arial"/>
      </rPr>
      <t>denaturation?</t>
    </r>
  </si>
  <si>
    <r>
      <t xml:space="preserve">•  </t>
    </r>
    <r>
      <rPr>
        <b/>
        <sz val="10"/>
        <rFont val="Arial"/>
      </rPr>
      <t>Heat</t>
    </r>
    <r>
      <rPr>
        <sz val="10"/>
        <color rgb="FF000000"/>
        <rFont val="Arial"/>
      </rPr>
      <t xml:space="preserve"> denatures proteins by increasing their average kinetic energy, thus providing enough energy to overcome and disrupt hydrophobic interactions that hold a protein together.
•  </t>
    </r>
    <r>
      <rPr>
        <b/>
        <sz val="10"/>
        <rFont val="Arial"/>
      </rPr>
      <t>Solutes</t>
    </r>
    <r>
      <rPr>
        <sz val="10"/>
        <color rgb="FF000000"/>
        <rFont val="Arial"/>
      </rPr>
      <t xml:space="preserve"> denatures proteins by interfering with the forces that hold the protein together, such as breaking disulfide bridges, overcoming hydrogen bonds that hold α-helices and
β-pleated sheets together, and solubilize proteins to disrupt non-covalent bonds.</t>
    </r>
  </si>
  <si>
    <t>Ketogenic Amino Acids</t>
  </si>
  <si>
    <r>
      <t xml:space="preserve">can be </t>
    </r>
    <r>
      <rPr>
        <i/>
        <sz val="10"/>
        <rFont val="Arial"/>
      </rPr>
      <t>directly</t>
    </r>
    <r>
      <rPr>
        <sz val="10"/>
        <color rgb="FF000000"/>
        <rFont val="Arial"/>
      </rPr>
      <t xml:space="preserve"> degraded into </t>
    </r>
    <r>
      <rPr>
        <b/>
        <sz val="10"/>
        <rFont val="Arial"/>
      </rPr>
      <t>Acetyl-CoA</t>
    </r>
  </si>
  <si>
    <r>
      <rPr>
        <b/>
        <sz val="10"/>
        <rFont val="Arial"/>
      </rPr>
      <t>K</t>
    </r>
    <r>
      <rPr>
        <b/>
        <i/>
        <sz val="10"/>
        <rFont val="Arial"/>
      </rPr>
      <t>m</t>
    </r>
  </si>
  <si>
    <r>
      <t>is the substrate concentration at one-half V</t>
    </r>
    <r>
      <rPr>
        <i/>
        <sz val="10"/>
        <rFont val="Arial"/>
      </rPr>
      <t>max</t>
    </r>
  </si>
  <si>
    <t>******
******
******</t>
  </si>
  <si>
    <t>Catalytic Efficiency</t>
  </si>
  <si>
    <r>
      <t xml:space="preserve">is equal to </t>
    </r>
    <r>
      <rPr>
        <sz val="12"/>
        <rFont val="Arial"/>
      </rPr>
      <t>(K</t>
    </r>
    <r>
      <rPr>
        <i/>
        <sz val="9"/>
        <rFont val="Arial"/>
      </rPr>
      <t>cat</t>
    </r>
    <r>
      <rPr>
        <sz val="12"/>
        <rFont val="Arial"/>
      </rPr>
      <t>) / (K</t>
    </r>
    <r>
      <rPr>
        <i/>
        <sz val="8"/>
        <rFont val="Arial"/>
      </rPr>
      <t>M</t>
    </r>
    <r>
      <rPr>
        <sz val="12"/>
        <rFont val="Arial"/>
      </rPr>
      <t xml:space="preserve">) </t>
    </r>
    <r>
      <rPr>
        <sz val="10"/>
        <color rgb="FF000000"/>
        <rFont val="Arial"/>
      </rPr>
      <t xml:space="preserve">
</t>
    </r>
    <r>
      <rPr>
        <i/>
        <sz val="10"/>
        <rFont val="Arial"/>
      </rPr>
      <t xml:space="preserve">(to help remember the equation: "the </t>
    </r>
    <r>
      <rPr>
        <b/>
        <i/>
        <u/>
        <sz val="10"/>
        <rFont val="Arial"/>
      </rPr>
      <t>cat</t>
    </r>
    <r>
      <rPr>
        <i/>
        <sz val="10"/>
        <rFont val="Arial"/>
      </rPr>
      <t xml:space="preserve"> jumps on top of the </t>
    </r>
    <r>
      <rPr>
        <b/>
        <i/>
        <u/>
        <sz val="10"/>
        <rFont val="Arial"/>
      </rPr>
      <t>m</t>
    </r>
    <r>
      <rPr>
        <i/>
        <sz val="10"/>
        <rFont val="Arial"/>
      </rPr>
      <t>ouse"</t>
    </r>
  </si>
  <si>
    <t>Apoenzymes</t>
  </si>
  <si>
    <r>
      <t xml:space="preserve">an enzyme WITHOUT its cofactor  
</t>
    </r>
    <r>
      <rPr>
        <i/>
        <sz val="10"/>
        <rFont val="Arial"/>
      </rPr>
      <t>(hint: the prefix "a" means without)</t>
    </r>
  </si>
  <si>
    <t>Holoenzymes</t>
  </si>
  <si>
    <t>an enzyme with its cofactor</t>
  </si>
  <si>
    <t>Allosteric enzymes</t>
  </si>
  <si>
    <t>enzymes that alternate between an active and an inactive form, based on whether another molecule is bound to its allosteric site.</t>
  </si>
  <si>
    <t>Allosteric activators vs. Allosteric inhibitors</t>
  </si>
  <si>
    <r>
      <rPr>
        <b/>
        <sz val="10"/>
        <rFont val="Arial"/>
      </rPr>
      <t>Allosteric</t>
    </r>
    <r>
      <rPr>
        <sz val="10"/>
        <color rgb="FF000000"/>
        <rFont val="Arial"/>
      </rPr>
      <t xml:space="preserve"> activators are molecules that bind to an allosteric site on an enzyme, causing a conformational shift in the protein that makes the active site </t>
    </r>
    <r>
      <rPr>
        <i/>
        <sz val="10"/>
        <rFont val="Arial"/>
      </rPr>
      <t xml:space="preserve">more </t>
    </r>
    <r>
      <rPr>
        <sz val="10"/>
        <color rgb="FF000000"/>
        <rFont val="Arial"/>
      </rPr>
      <t xml:space="preserve">available to binding for the substrate, whereas an inhibtior will make it </t>
    </r>
    <r>
      <rPr>
        <i/>
        <sz val="10"/>
        <rFont val="Arial"/>
      </rPr>
      <t xml:space="preserve">less </t>
    </r>
    <r>
      <rPr>
        <sz val="10"/>
        <color rgb="FF000000"/>
        <rFont val="Arial"/>
      </rPr>
      <t>available.</t>
    </r>
  </si>
  <si>
    <t>Zymogens</t>
  </si>
  <si>
    <r>
      <t>an</t>
    </r>
    <r>
      <rPr>
        <b/>
        <sz val="10"/>
        <rFont val="Arial"/>
      </rPr>
      <t xml:space="preserve"> </t>
    </r>
    <r>
      <rPr>
        <b/>
        <i/>
        <sz val="10"/>
        <rFont val="Arial"/>
      </rPr>
      <t>inactive</t>
    </r>
    <r>
      <rPr>
        <b/>
        <sz val="10"/>
        <rFont val="Arial"/>
      </rPr>
      <t xml:space="preserve"> form of an enzyme</t>
    </r>
    <r>
      <rPr>
        <sz val="10"/>
        <color rgb="FF000000"/>
        <rFont val="Arial"/>
      </rPr>
      <t xml:space="preserve"> that is secreted and are activated by cleavage.
Most zymogens have the suffix -</t>
    </r>
    <r>
      <rPr>
        <i/>
        <sz val="10"/>
        <rFont val="Arial"/>
      </rPr>
      <t>ogen</t>
    </r>
    <r>
      <rPr>
        <sz val="10"/>
        <color rgb="FF000000"/>
        <rFont val="Arial"/>
      </rPr>
      <t>. (</t>
    </r>
    <r>
      <rPr>
        <i/>
        <sz val="10"/>
        <rFont val="Arial"/>
      </rPr>
      <t>e.g. the digestive enzyme trypsin is secreted in its inactive zymogen form trypsinogen because this enzyme would be particularly dangerous if it is activity is not tightly controlled. If trypsin was released as the active form from the pancreas in an uncontrolled manner, it would digest the organ itself.)</t>
    </r>
  </si>
  <si>
    <t>Acetylation of Histone</t>
  </si>
  <si>
    <t>Decreases positive charge of lysines, unbinding DNA, results in increased transcription</t>
  </si>
  <si>
    <t>Heterochromatin</t>
  </si>
  <si>
    <r>
      <t xml:space="preserve">Tightly coiled DNA that in inaccessible to transcription.
</t>
    </r>
    <r>
      <rPr>
        <i/>
        <sz val="10"/>
        <rFont val="Arial"/>
      </rPr>
      <t xml:space="preserve">think "dark, dense, and silent"
</t>
    </r>
    <r>
      <rPr>
        <sz val="10"/>
        <color rgb="FF000000"/>
        <rFont val="Arial"/>
      </rPr>
      <t xml:space="preserve">mnemonic;  </t>
    </r>
    <r>
      <rPr>
        <b/>
        <sz val="10"/>
        <rFont val="Arial"/>
      </rPr>
      <t>H</t>
    </r>
    <r>
      <rPr>
        <sz val="10"/>
        <color rgb="FF000000"/>
        <rFont val="Arial"/>
      </rPr>
      <t>etero</t>
    </r>
    <r>
      <rPr>
        <b/>
        <sz val="10"/>
        <rFont val="Arial"/>
      </rPr>
      <t>C</t>
    </r>
    <r>
      <rPr>
        <sz val="10"/>
        <color rgb="FF000000"/>
        <rFont val="Arial"/>
      </rPr>
      <t xml:space="preserve">hromatin = </t>
    </r>
    <r>
      <rPr>
        <b/>
        <sz val="10"/>
        <rFont val="Arial"/>
      </rPr>
      <t>H</t>
    </r>
    <r>
      <rPr>
        <sz val="10"/>
        <color rgb="FF000000"/>
        <rFont val="Arial"/>
      </rPr>
      <t xml:space="preserve">ighly </t>
    </r>
    <r>
      <rPr>
        <b/>
        <sz val="10"/>
        <rFont val="Arial"/>
      </rPr>
      <t>C</t>
    </r>
    <r>
      <rPr>
        <sz val="10"/>
        <color rgb="FF000000"/>
        <rFont val="Arial"/>
      </rPr>
      <t>ondensed</t>
    </r>
  </si>
  <si>
    <t>gene silencing</t>
  </si>
  <si>
    <t>Euchromatin</t>
  </si>
  <si>
    <r>
      <t xml:space="preserve">Loosely coiled DNA that allows transcription machinery access.
</t>
    </r>
    <r>
      <rPr>
        <i/>
        <sz val="10"/>
        <rFont val="Arial"/>
      </rPr>
      <t xml:space="preserve">think "light, unconsensed, and expressed"
</t>
    </r>
    <r>
      <rPr>
        <sz val="10"/>
        <color rgb="FF000000"/>
        <rFont val="Arial"/>
      </rPr>
      <t xml:space="preserve">mnemonic:  </t>
    </r>
    <r>
      <rPr>
        <b/>
        <sz val="10"/>
        <rFont val="Arial"/>
      </rPr>
      <t>E</t>
    </r>
    <r>
      <rPr>
        <sz val="10"/>
        <color rgb="FF000000"/>
        <rFont val="Arial"/>
      </rPr>
      <t xml:space="preserve">uchromatin is </t>
    </r>
    <r>
      <rPr>
        <b/>
        <sz val="10"/>
        <rFont val="Arial"/>
      </rPr>
      <t>E</t>
    </r>
    <r>
      <rPr>
        <sz val="10"/>
        <color rgb="FF000000"/>
        <rFont val="Arial"/>
      </rPr>
      <t>xpressed</t>
    </r>
  </si>
  <si>
    <t>gene expression</t>
  </si>
  <si>
    <t>N-terminus</t>
  </si>
  <si>
    <t>5' end of DNA/RNA</t>
  </si>
  <si>
    <t>C-terminus</t>
  </si>
  <si>
    <t>3' end of DNA/RNA</t>
  </si>
  <si>
    <t>Peptidyl Transferase</t>
  </si>
  <si>
    <t>Enzyme that forms peptide bond in ribosome between incoming amino acid in A-site with polypeptide chain in P-site</t>
  </si>
  <si>
    <t>Bioenergetics</t>
  </si>
  <si>
    <t>Gibbs Free Energy Equation</t>
  </si>
  <si>
    <r>
      <t xml:space="preserve">∆G = ∆H </t>
    </r>
    <r>
      <rPr>
        <sz val="12"/>
        <rFont val="Times New Roman"/>
      </rPr>
      <t>–</t>
    </r>
    <r>
      <rPr>
        <sz val="10"/>
        <color rgb="FF000000"/>
        <rFont val="Arial"/>
      </rPr>
      <t xml:space="preserve"> T∆S.   A reaction proceeds </t>
    </r>
    <r>
      <rPr>
        <i/>
        <sz val="10"/>
        <rFont val="Arial"/>
      </rPr>
      <t>spontaneously</t>
    </r>
    <r>
      <rPr>
        <sz val="10"/>
        <color rgb="FF000000"/>
        <rFont val="Arial"/>
      </rPr>
      <t xml:space="preserve"> if ∆G is negative
</t>
    </r>
    <r>
      <rPr>
        <i/>
        <sz val="10"/>
        <rFont val="Arial"/>
      </rPr>
      <t xml:space="preserve">remember the mnemonic:
</t>
    </r>
    <r>
      <rPr>
        <sz val="10"/>
        <color rgb="FF000000"/>
        <rFont val="Arial"/>
      </rPr>
      <t>"</t>
    </r>
    <r>
      <rPr>
        <b/>
        <sz val="10"/>
        <rFont val="Arial"/>
      </rPr>
      <t>G</t>
    </r>
    <r>
      <rPr>
        <sz val="10"/>
        <color rgb="FF000000"/>
        <rFont val="Arial"/>
      </rPr>
      <t xml:space="preserve">oldfish (are) </t>
    </r>
    <r>
      <rPr>
        <b/>
        <sz val="10"/>
        <rFont val="Arial"/>
      </rPr>
      <t>H</t>
    </r>
    <r>
      <rPr>
        <sz val="10"/>
        <color rgb="FF000000"/>
        <rFont val="Arial"/>
      </rPr>
      <t xml:space="preserve">orrible (without) </t>
    </r>
    <r>
      <rPr>
        <b/>
        <sz val="10"/>
        <rFont val="Arial"/>
      </rPr>
      <t>T</t>
    </r>
    <r>
      <rPr>
        <sz val="10"/>
        <color rgb="FF000000"/>
        <rFont val="Arial"/>
      </rPr>
      <t>artar</t>
    </r>
    <r>
      <rPr>
        <b/>
        <sz val="10"/>
        <rFont val="Arial"/>
      </rPr>
      <t>S</t>
    </r>
    <r>
      <rPr>
        <sz val="10"/>
        <color rgb="FF000000"/>
        <rFont val="Arial"/>
      </rPr>
      <t>auce."</t>
    </r>
  </si>
  <si>
    <t>Standard Free Energy</t>
  </si>
  <si>
    <t>∆G˚ is energy change that occurs at 1 M, 1 atm, and 25˚C. 
•  ∆Gº = –RT ln (K)             occurs when the rxn is at equilibrium
•  ∆G = ∆G˚ + RT ln(Q)      occurs when the rxn is not a equilbrium</t>
  </si>
  <si>
    <t>Hess's Law</t>
  </si>
  <si>
    <t xml:space="preserve">Total Enthalpy change of a reaction is the sum of the enthalpy change of each step of the reaction </t>
  </si>
  <si>
    <t>Postprandial State</t>
  </si>
  <si>
    <t>"well-fed state" occurs after eating. Greater anabolism than catabolism. Lasts 3-5 hours after a meal</t>
  </si>
  <si>
    <t>Postabsorptive State</t>
  </si>
  <si>
    <t>"Fasting state" where catabolism dominates and glucagon and cortisol are very active vs insulin in the postprandial state.</t>
  </si>
  <si>
    <t>Prolonged Fasting</t>
  </si>
  <si>
    <t>"Starvation" where glucagon and epinephrine are very high. Rapid degredation of glycogen stores in liver. Brain adapts to use Ketones for energy, muscles rely on fatty acids. Rapid lipolysis, excess acetyl-CoA production.</t>
  </si>
  <si>
    <r>
      <rPr>
        <b/>
        <sz val="10"/>
        <rFont val="Arial"/>
      </rPr>
      <t xml:space="preserve">Respiratory Quotient
</t>
    </r>
    <r>
      <rPr>
        <i/>
        <sz val="10"/>
        <rFont val="Arial"/>
      </rPr>
      <t>(also called Respiratory Exchange Ratio, or RER)</t>
    </r>
  </si>
  <si>
    <r>
      <t>RQ = (CO</t>
    </r>
    <r>
      <rPr>
        <sz val="6"/>
        <rFont val="Arial"/>
      </rPr>
      <t>2</t>
    </r>
    <r>
      <rPr>
        <sz val="10"/>
        <color rgb="FF000000"/>
        <rFont val="Arial"/>
      </rPr>
      <t xml:space="preserve"> produced) </t>
    </r>
    <r>
      <rPr>
        <sz val="12"/>
        <rFont val="Times New Roman"/>
      </rPr>
      <t>÷</t>
    </r>
    <r>
      <rPr>
        <sz val="12"/>
        <rFont val="Arial"/>
      </rPr>
      <t xml:space="preserve"> </t>
    </r>
    <r>
      <rPr>
        <sz val="10"/>
        <color rgb="FF000000"/>
        <rFont val="Arial"/>
      </rPr>
      <t>(O</t>
    </r>
    <r>
      <rPr>
        <sz val="6"/>
        <rFont val="Arial"/>
      </rPr>
      <t>2</t>
    </r>
    <r>
      <rPr>
        <sz val="10"/>
        <color rgb="FF000000"/>
        <rFont val="Arial"/>
      </rPr>
      <t xml:space="preserve"> consumed)
If RQ = 1.0, this means that </t>
    </r>
    <r>
      <rPr>
        <b/>
        <sz val="10"/>
        <rFont val="Arial"/>
      </rPr>
      <t>carbohydrates</t>
    </r>
    <r>
      <rPr>
        <sz val="10"/>
        <color rgb="FF000000"/>
        <rFont val="Arial"/>
      </rPr>
      <t xml:space="preserve"> is the fuel source being used.
If RQ = 0.7, this means that </t>
    </r>
    <r>
      <rPr>
        <b/>
        <sz val="10"/>
        <rFont val="Arial"/>
      </rPr>
      <t>fats</t>
    </r>
    <r>
      <rPr>
        <sz val="10"/>
        <color rgb="FF000000"/>
        <rFont val="Arial"/>
      </rPr>
      <t xml:space="preserve"> is the fuel source being used.
If RQ = 0.85, this means that 50% carbs and 50% fats is being used.
(Amino Acid Metabolism has RQ of 0.8-0.9.)</t>
    </r>
  </si>
  <si>
    <t>Metabolism</t>
  </si>
  <si>
    <r>
      <t>Process in which glucose is broken down, 2 ATP molecules are consumed,</t>
    </r>
    <r>
      <rPr>
        <b/>
        <sz val="10"/>
        <rFont val="Arial"/>
      </rPr>
      <t xml:space="preserve"> 4 ATP molecules and 2 NADH molecules are produced </t>
    </r>
    <r>
      <rPr>
        <sz val="10"/>
        <color rgb="FF000000"/>
        <rFont val="Arial"/>
      </rPr>
      <t xml:space="preserve">along with </t>
    </r>
    <r>
      <rPr>
        <b/>
        <sz val="10"/>
        <rFont val="Arial"/>
      </rPr>
      <t>2 pyruvate</t>
    </r>
    <r>
      <rPr>
        <sz val="10"/>
        <color rgb="FF000000"/>
        <rFont val="Arial"/>
      </rPr>
      <t xml:space="preserve"> molecules. Facilitated by Insulin. Limited by </t>
    </r>
    <r>
      <rPr>
        <b/>
        <sz val="10"/>
        <rFont val="Arial"/>
      </rPr>
      <t>PFK-1 activity</t>
    </r>
    <r>
      <rPr>
        <sz val="10"/>
        <color rgb="FF000000"/>
        <rFont val="Arial"/>
      </rPr>
      <t xml:space="preserve">, which is </t>
    </r>
    <r>
      <rPr>
        <b/>
        <sz val="10"/>
        <rFont val="Arial"/>
      </rPr>
      <t xml:space="preserve">inhibited by ATP and Citrate </t>
    </r>
    <r>
      <rPr>
        <sz val="10"/>
        <color rgb="FF000000"/>
        <rFont val="Arial"/>
      </rPr>
      <t xml:space="preserve">and stimulated by AMP. </t>
    </r>
  </si>
  <si>
    <t>Substrate-Level Phosphorylation</t>
  </si>
  <si>
    <t>ADP is directly phosphorylated into ATP. Alternative to oxidative phosphorylation to produce ATP in cells without mitochondria or oxygen. This is the only method of generating ATP in anaerobic respiration.</t>
  </si>
  <si>
    <t>Anaerobic Respiration</t>
  </si>
  <si>
    <t>Production of glucose in Liver and Kidneys to raise blood sugar. Promoted by glucagon and epinepherine. Inhibited by insulin.</t>
  </si>
  <si>
    <t>insulin
glucagon
epinephrine
liver</t>
  </si>
  <si>
    <t>GLUT 2</t>
  </si>
  <si>
    <r>
      <t xml:space="preserve">Glucose transporter </t>
    </r>
    <r>
      <rPr>
        <i/>
        <sz val="10"/>
        <rFont val="Arial"/>
      </rPr>
      <t xml:space="preserve">in the </t>
    </r>
    <r>
      <rPr>
        <b/>
        <i/>
        <sz val="10"/>
        <rFont val="Arial"/>
      </rPr>
      <t>Liver</t>
    </r>
    <r>
      <rPr>
        <i/>
        <sz val="10"/>
        <rFont val="Arial"/>
      </rPr>
      <t xml:space="preserve"> and </t>
    </r>
    <r>
      <rPr>
        <b/>
        <i/>
        <sz val="10"/>
        <rFont val="Arial"/>
      </rPr>
      <t>Pancreas</t>
    </r>
    <r>
      <rPr>
        <i/>
        <sz val="10"/>
        <rFont val="Arial"/>
      </rPr>
      <t xml:space="preserve"> cells</t>
    </r>
    <r>
      <rPr>
        <sz val="10"/>
        <color rgb="FF000000"/>
        <rFont val="Arial"/>
      </rPr>
      <t>. Senses glucose levels for insulin release.</t>
    </r>
  </si>
  <si>
    <t>GLUT 4</t>
  </si>
  <si>
    <r>
      <t xml:space="preserve">Present in </t>
    </r>
    <r>
      <rPr>
        <b/>
        <i/>
        <sz val="10"/>
        <rFont val="Arial"/>
      </rPr>
      <t>Adipose</t>
    </r>
    <r>
      <rPr>
        <i/>
        <sz val="10"/>
        <rFont val="Arial"/>
      </rPr>
      <t xml:space="preserve"> and </t>
    </r>
    <r>
      <rPr>
        <b/>
        <i/>
        <sz val="10"/>
        <rFont val="Arial"/>
      </rPr>
      <t>Muscle</t>
    </r>
    <r>
      <rPr>
        <i/>
        <sz val="10"/>
        <rFont val="Arial"/>
      </rPr>
      <t xml:space="preserve"> tissue ONLY.</t>
    </r>
    <r>
      <rPr>
        <sz val="10"/>
        <color rgb="FF000000"/>
        <rFont val="Arial"/>
      </rPr>
      <t xml:space="preserve"> Increase in expression on cell surface in presence of insulin, promoting more glucose transport into cells. </t>
    </r>
  </si>
  <si>
    <t>Dehydrogenase</t>
  </si>
  <si>
    <t xml:space="preserve">Transfer a hydride ion (H-) to an electron acceptor such as NAD+ or FAD. </t>
  </si>
  <si>
    <t>Ketone Bodies</t>
  </si>
  <si>
    <t>Protein Purification</t>
  </si>
  <si>
    <t>S.D.S</t>
  </si>
  <si>
    <t>a detergent that denatures proteins to make sure that all proteins have a uniform size-to-charge ratio</t>
  </si>
  <si>
    <t>electrophoresis</t>
  </si>
  <si>
    <t>DNA/Protein Purification</t>
  </si>
  <si>
    <t>Electrophoresis</t>
  </si>
  <si>
    <r>
      <t xml:space="preserve">separates proteins </t>
    </r>
    <r>
      <rPr>
        <i/>
        <sz val="10"/>
        <rFont val="Arial"/>
      </rPr>
      <t>based on size; smaller fragments migrate farther; larger fragments are heavier and thus are less moved by the electric field</t>
    </r>
  </si>
  <si>
    <t>DNA; RNA; proteins</t>
  </si>
  <si>
    <t>Isoelectric Focusing</t>
  </si>
  <si>
    <r>
      <t xml:space="preserve">separates proteins based on their pI, aka </t>
    </r>
    <r>
      <rPr>
        <i/>
        <sz val="10"/>
        <rFont val="Arial"/>
      </rPr>
      <t>based on their charge on the protein surface</t>
    </r>
  </si>
  <si>
    <t>proteins</t>
  </si>
  <si>
    <t>Ch.</t>
  </si>
  <si>
    <t>Pg.</t>
  </si>
  <si>
    <t>Example(s)</t>
  </si>
  <si>
    <r>
      <rPr>
        <b/>
        <i/>
        <sz val="10"/>
        <color rgb="FF000000"/>
        <rFont val="Arial"/>
      </rPr>
      <t xml:space="preserve">(R) </t>
    </r>
    <r>
      <rPr>
        <b/>
        <sz val="10"/>
        <color rgb="FF000000"/>
        <rFont val="Arial"/>
      </rPr>
      <t>configuration</t>
    </r>
  </si>
  <si>
    <r>
      <rPr>
        <sz val="10"/>
        <rFont val="Arial"/>
      </rPr>
      <t xml:space="preserve">At a stereocenter, after putting the lowest-priority group in the back and drawing a circle from group 1 to 2 to 3 in descending priority... the circle is </t>
    </r>
    <r>
      <rPr>
        <b/>
        <i/>
        <sz val="10"/>
        <rFont val="Arial"/>
      </rPr>
      <t xml:space="preserve">CLOCKWISE
</t>
    </r>
    <r>
      <rPr>
        <i/>
        <sz val="9"/>
        <rFont val="Arial"/>
      </rPr>
      <t>(a sure fire way to remember this is that when most people write the letter "R", they draw that curved shape in a clockwise direction... unless you're just some sick freak who writes his R's from the bottom up)</t>
    </r>
  </si>
  <si>
    <t>stereocenters</t>
  </si>
  <si>
    <r>
      <rPr>
        <b/>
        <i/>
        <sz val="10"/>
        <color rgb="FF000000"/>
        <rFont val="Arial"/>
      </rPr>
      <t xml:space="preserve">(S) </t>
    </r>
    <r>
      <rPr>
        <b/>
        <sz val="10"/>
        <color rgb="FF000000"/>
        <rFont val="Arial"/>
      </rPr>
      <t>configuration</t>
    </r>
  </si>
  <si>
    <r>
      <rPr>
        <sz val="10"/>
        <rFont val="Arial"/>
      </rPr>
      <t xml:space="preserve">At a stereocenter, after putting the lowest-priority group in the back and drawing a circle from group 1 to 2 to 3 in descending priority... the circle is </t>
    </r>
    <r>
      <rPr>
        <b/>
        <i/>
        <sz val="10"/>
        <rFont val="Arial"/>
      </rPr>
      <t xml:space="preserve">COUNTER-CLOCKWISE
</t>
    </r>
    <r>
      <rPr>
        <i/>
        <sz val="9"/>
        <rFont val="Arial"/>
      </rPr>
      <t>(a sure fire way to remember this is that when most people write the letter "S", they start drawing the top curve of the letter in a counterclockwise direction</t>
    </r>
  </si>
  <si>
    <r>
      <rPr>
        <b/>
        <sz val="10"/>
        <color rgb="FF000000"/>
        <rFont val="Arial"/>
      </rPr>
      <t>S</t>
    </r>
    <r>
      <rPr>
        <b/>
        <sz val="7"/>
        <color rgb="FF000000"/>
        <rFont val="Arial"/>
      </rPr>
      <t>N</t>
    </r>
    <r>
      <rPr>
        <b/>
        <sz val="10"/>
        <color rgb="FF000000"/>
        <rFont val="Arial"/>
      </rPr>
      <t xml:space="preserve">1 </t>
    </r>
    <r>
      <rPr>
        <sz val="10"/>
        <color rgb="FF000000"/>
        <rFont val="Arial"/>
      </rPr>
      <t xml:space="preserve">vs. </t>
    </r>
    <r>
      <rPr>
        <b/>
        <sz val="10"/>
        <color rgb="FF000000"/>
        <rFont val="Arial"/>
      </rPr>
      <t>S</t>
    </r>
    <r>
      <rPr>
        <b/>
        <sz val="7"/>
        <color rgb="FF000000"/>
        <rFont val="Arial"/>
      </rPr>
      <t>N</t>
    </r>
    <r>
      <rPr>
        <b/>
        <sz val="10"/>
        <color rgb="FF000000"/>
        <rFont val="Arial"/>
      </rPr>
      <t xml:space="preserve">2 </t>
    </r>
    <r>
      <rPr>
        <sz val="10"/>
        <color rgb="FF000000"/>
        <rFont val="Arial"/>
      </rPr>
      <t>reactions cat analogy</t>
    </r>
  </si>
  <si>
    <r>
      <rPr>
        <b/>
        <sz val="10"/>
        <rFont val="Arial"/>
      </rPr>
      <t>SN1</t>
    </r>
    <r>
      <rPr>
        <sz val="10"/>
        <rFont val="Arial"/>
      </rPr>
      <t xml:space="preserve">:
• patient cat gets his seat in 2 steps;  waits for the leaving group to leave first. Doesn't attack unless the carbocation (the cat seat) is stable.
</t>
    </r>
    <r>
      <rPr>
        <b/>
        <sz val="10"/>
        <rFont val="Arial"/>
      </rPr>
      <t xml:space="preserve">SN2
</t>
    </r>
    <r>
      <rPr>
        <sz val="10"/>
        <rFont val="Arial"/>
      </rPr>
      <t>• impatient cat gets his seat in 1 step,  forces off the leaving group and sits simultaneously</t>
    </r>
  </si>
  <si>
    <t>Stereochemistry</t>
  </si>
  <si>
    <t>How to find the number of stereoisomers of a given compound:</t>
  </si>
  <si>
    <r>
      <rPr>
        <sz val="11"/>
        <rFont val="Arial"/>
      </rPr>
      <t>2^</t>
    </r>
    <r>
      <rPr>
        <i/>
        <sz val="11"/>
        <rFont val="Arial"/>
      </rPr>
      <t>n</t>
    </r>
    <r>
      <rPr>
        <i/>
        <sz val="10"/>
        <rFont val="Arial"/>
      </rPr>
      <t xml:space="preserve">,  </t>
    </r>
    <r>
      <rPr>
        <sz val="10"/>
        <rFont val="Arial"/>
      </rPr>
      <t xml:space="preserve">where </t>
    </r>
    <r>
      <rPr>
        <i/>
        <sz val="10"/>
        <rFont val="Arial"/>
      </rPr>
      <t>n</t>
    </r>
    <r>
      <rPr>
        <sz val="10"/>
        <rFont val="Arial"/>
      </rPr>
      <t xml:space="preserve"> is the number of chiral centers in the molecule</t>
    </r>
  </si>
  <si>
    <t>Carbohydrate Classifcation</t>
  </si>
  <si>
    <t>Triose</t>
  </si>
  <si>
    <t>3-carbon sugars</t>
  </si>
  <si>
    <t>Tetrose</t>
  </si>
  <si>
    <t>4-carbon sugars</t>
  </si>
  <si>
    <t>Pentose</t>
  </si>
  <si>
    <t>5-carbon sugars</t>
  </si>
  <si>
    <t>Hexose</t>
  </si>
  <si>
    <t>6-carbon sugars</t>
  </si>
  <si>
    <t>Aldoses</t>
  </si>
  <si>
    <r>
      <rPr>
        <sz val="10"/>
        <rFont val="Arial"/>
      </rPr>
      <t xml:space="preserve">sugars with </t>
    </r>
    <r>
      <rPr>
        <b/>
        <sz val="10"/>
        <rFont val="Arial"/>
      </rPr>
      <t>ALDehydes</t>
    </r>
    <r>
      <rPr>
        <sz val="10"/>
        <rFont val="Arial"/>
      </rPr>
      <t xml:space="preserve"> as their most oxidized group</t>
    </r>
  </si>
  <si>
    <r>
      <rPr>
        <b/>
        <sz val="9"/>
        <rFont val="Arial"/>
      </rPr>
      <t xml:space="preserve">Glucose </t>
    </r>
    <r>
      <rPr>
        <sz val="9"/>
        <rFont val="Arial"/>
      </rPr>
      <t>is a aldohexose (aka it is a 6-carbon sugar with an aldehyde group as its most oxidized group)</t>
    </r>
  </si>
  <si>
    <t>Ketoses</t>
  </si>
  <si>
    <r>
      <rPr>
        <sz val="10"/>
        <rFont val="Arial"/>
      </rPr>
      <t xml:space="preserve">sugars with </t>
    </r>
    <r>
      <rPr>
        <b/>
        <sz val="10"/>
        <rFont val="Arial"/>
      </rPr>
      <t>KETOnes</t>
    </r>
    <r>
      <rPr>
        <sz val="10"/>
        <rFont val="Arial"/>
      </rPr>
      <t xml:space="preserve"> as their most oxidized group</t>
    </r>
  </si>
  <si>
    <r>
      <rPr>
        <b/>
        <sz val="9"/>
        <rFont val="Arial"/>
      </rPr>
      <t>Fructose</t>
    </r>
    <r>
      <rPr>
        <sz val="9"/>
        <rFont val="Arial"/>
      </rPr>
      <t xml:space="preserve"> is the ketose form of glucose (aka, it looks exactly the same as glucose except it has a ketone group at the end instead of an aldehyde</t>
    </r>
  </si>
  <si>
    <t>D-sugars</t>
  </si>
  <si>
    <r>
      <rPr>
        <sz val="10"/>
        <rFont val="Arial"/>
      </rPr>
      <t xml:space="preserve">(in a Fischer projection) sugars with their highest-numbered chiral carbon with the -OH group </t>
    </r>
    <r>
      <rPr>
        <b/>
        <u/>
        <sz val="10"/>
        <rFont val="Arial"/>
      </rPr>
      <t>on the RIGHT</t>
    </r>
    <r>
      <rPr>
        <u/>
        <sz val="10"/>
        <rFont val="Arial"/>
      </rPr>
      <t xml:space="preserve">
</t>
    </r>
    <r>
      <rPr>
        <sz val="10"/>
        <rFont val="Arial"/>
      </rPr>
      <t>*naturally occuring sugars are only found as D isomers, not L*</t>
    </r>
  </si>
  <si>
    <t>https://illuminolist.files.wordpress.com/2013/04/d-and-l-configurations-of-glucose.png?w=300&amp;h=209</t>
  </si>
  <si>
    <t>enantiomers
Fischer projections</t>
  </si>
  <si>
    <t>L-sugars</t>
  </si>
  <si>
    <r>
      <rPr>
        <sz val="10"/>
        <rFont val="Arial"/>
      </rPr>
      <t>(in a Fischer projection) sugars with their highest-numbered chiral carbon with the -OH group</t>
    </r>
    <r>
      <rPr>
        <b/>
        <sz val="10"/>
        <rFont val="Arial"/>
      </rPr>
      <t xml:space="preserve"> </t>
    </r>
    <r>
      <rPr>
        <b/>
        <u/>
        <sz val="10"/>
        <rFont val="Arial"/>
      </rPr>
      <t>on the LEFT</t>
    </r>
  </si>
  <si>
    <t>Configurational
Isomers</t>
  </si>
  <si>
    <r>
      <rPr>
        <sz val="10"/>
        <rFont val="Arial"/>
      </rPr>
      <t xml:space="preserve">have opposite sterochemistry at </t>
    </r>
    <r>
      <rPr>
        <b/>
        <sz val="10"/>
        <rFont val="Arial"/>
      </rPr>
      <t>E</t>
    </r>
    <r>
      <rPr>
        <i/>
        <u/>
        <sz val="10"/>
        <rFont val="Arial"/>
      </rPr>
      <t>very</t>
    </r>
    <r>
      <rPr>
        <i/>
        <sz val="10"/>
        <rFont val="Arial"/>
      </rPr>
      <t xml:space="preserve"> chiral carbon.
- </t>
    </r>
    <r>
      <rPr>
        <sz val="10"/>
        <rFont val="Arial"/>
      </rPr>
      <t>two</t>
    </r>
    <r>
      <rPr>
        <i/>
        <sz val="10"/>
        <rFont val="Arial"/>
      </rPr>
      <t xml:space="preserve"> </t>
    </r>
    <r>
      <rPr>
        <sz val="10"/>
        <rFont val="Arial"/>
      </rPr>
      <t>enantiomers will have</t>
    </r>
    <r>
      <rPr>
        <i/>
        <sz val="10"/>
        <rFont val="Arial"/>
      </rPr>
      <t xml:space="preserve"> </t>
    </r>
    <r>
      <rPr>
        <b/>
        <i/>
        <sz val="10"/>
        <rFont val="Arial"/>
      </rPr>
      <t>similar</t>
    </r>
    <r>
      <rPr>
        <b/>
        <sz val="10"/>
        <rFont val="Arial"/>
      </rPr>
      <t xml:space="preserve"> chemical and physical properties</t>
    </r>
    <r>
      <rPr>
        <sz val="10"/>
        <rFont val="Arial"/>
      </rPr>
      <t xml:space="preserve">, except for rotation of plane-polarized light and reactions in a chiral environment.
</t>
    </r>
    <r>
      <rPr>
        <i/>
        <sz val="10"/>
        <rFont val="Arial"/>
      </rPr>
      <t>(e.g. D- and L- forms of the same sugar are enantiomers because they are non-superimposable mirror images, similar to how your left and right hand are to each other)</t>
    </r>
  </si>
  <si>
    <t>Configurational Isomers</t>
  </si>
  <si>
    <t>Diastereomers</t>
  </si>
  <si>
    <r>
      <rPr>
        <b/>
        <sz val="10"/>
        <rFont val="Arial"/>
      </rPr>
      <t>D</t>
    </r>
    <r>
      <rPr>
        <sz val="10"/>
        <rFont val="Arial"/>
      </rPr>
      <t>on't differ at every chiral carbon, only some (at least one)
- unlike enantiomers, two diastereomers have</t>
    </r>
    <r>
      <rPr>
        <b/>
        <sz val="10"/>
        <rFont val="Arial"/>
      </rPr>
      <t xml:space="preserve"> different chemical and physical properties</t>
    </r>
    <r>
      <rPr>
        <sz val="10"/>
        <rFont val="Arial"/>
      </rPr>
      <t xml:space="preserve"> from each other.
- the category of diasteromers can also include either (1) epimers or (2) anomers.</t>
    </r>
  </si>
  <si>
    <t>glucose vs. galactose vs. aldose vs. mannose, etc</t>
  </si>
  <si>
    <t>epimers
anomers</t>
  </si>
  <si>
    <t>Epimers</t>
  </si>
  <si>
    <r>
      <rPr>
        <sz val="10"/>
        <rFont val="Arial"/>
      </rPr>
      <t xml:space="preserve">special types of diastereomers that </t>
    </r>
    <r>
      <rPr>
        <b/>
        <sz val="10"/>
        <rFont val="Arial"/>
      </rPr>
      <t xml:space="preserve">differ </t>
    </r>
    <r>
      <rPr>
        <b/>
        <u/>
        <sz val="10"/>
        <rFont val="Arial"/>
      </rPr>
      <t>EXACTLY ONE</t>
    </r>
    <r>
      <rPr>
        <b/>
        <sz val="10"/>
        <rFont val="Arial"/>
      </rPr>
      <t xml:space="preserve"> chiral carbon.</t>
    </r>
  </si>
  <si>
    <t>http://mcat-review.org/epimers.gif</t>
  </si>
  <si>
    <t>diastereomers</t>
  </si>
  <si>
    <t>Cyclic Sugar Molecules</t>
  </si>
  <si>
    <t>the "Anomeric" Carbon</t>
  </si>
  <si>
    <r>
      <rPr>
        <sz val="10"/>
        <rFont val="Arial"/>
      </rPr>
      <t xml:space="preserve">another name for the </t>
    </r>
    <r>
      <rPr>
        <b/>
        <sz val="10"/>
        <rFont val="Arial"/>
      </rPr>
      <t xml:space="preserve">C-1 carbon </t>
    </r>
    <r>
      <rPr>
        <sz val="10"/>
        <rFont val="Arial"/>
      </rPr>
      <t xml:space="preserve">in a carbohydrate.
- In </t>
    </r>
    <r>
      <rPr>
        <b/>
        <sz val="10"/>
        <rFont val="Arial"/>
      </rPr>
      <t>straight-chain form</t>
    </r>
    <r>
      <rPr>
        <sz val="10"/>
        <rFont val="Arial"/>
      </rPr>
      <t xml:space="preserve">, it is the carbon containing the </t>
    </r>
    <r>
      <rPr>
        <b/>
        <sz val="10"/>
        <rFont val="Arial"/>
      </rPr>
      <t>carbonyl</t>
    </r>
    <r>
      <rPr>
        <sz val="10"/>
        <rFont val="Arial"/>
      </rPr>
      <t xml:space="preserve">.
- In </t>
    </r>
    <r>
      <rPr>
        <b/>
        <sz val="10"/>
        <rFont val="Arial"/>
      </rPr>
      <t>cyclic</t>
    </r>
    <r>
      <rPr>
        <sz val="10"/>
        <rFont val="Arial"/>
      </rPr>
      <t xml:space="preserve"> </t>
    </r>
    <r>
      <rPr>
        <b/>
        <sz val="10"/>
        <rFont val="Arial"/>
      </rPr>
      <t>form</t>
    </r>
    <r>
      <rPr>
        <sz val="10"/>
        <rFont val="Arial"/>
      </rPr>
      <t xml:space="preserve"> that occurs after ring closure, it is the </t>
    </r>
    <r>
      <rPr>
        <b/>
        <sz val="10"/>
        <rFont val="Arial"/>
      </rPr>
      <t>new chiral center</t>
    </r>
    <r>
      <rPr>
        <sz val="10"/>
        <rFont val="Arial"/>
      </rPr>
      <t xml:space="preserve"> formed.</t>
    </r>
  </si>
  <si>
    <t>http://www.chem.ucla.edu/~harding/IGOC/A/anomeric_carbon01.png</t>
  </si>
  <si>
    <t>diastereomers
epimers
anomers</t>
  </si>
  <si>
    <t>Anomers</t>
  </si>
  <si>
    <r>
      <rPr>
        <sz val="10"/>
        <rFont val="Arial"/>
      </rPr>
      <t xml:space="preserve">a subtype of Epimers that differ </t>
    </r>
    <r>
      <rPr>
        <b/>
        <sz val="10"/>
        <rFont val="Arial"/>
      </rPr>
      <t>specifically in the arrangement around the C-1 carbon,</t>
    </r>
    <r>
      <rPr>
        <sz val="10"/>
        <rFont val="Arial"/>
      </rPr>
      <t xml:space="preserve"> called the </t>
    </r>
    <r>
      <rPr>
        <b/>
        <sz val="10"/>
        <rFont val="Arial"/>
      </rPr>
      <t>anomeric</t>
    </r>
    <r>
      <rPr>
        <sz val="10"/>
        <rFont val="Arial"/>
      </rPr>
      <t xml:space="preserve"> </t>
    </r>
    <r>
      <rPr>
        <b/>
        <sz val="10"/>
        <rFont val="Arial"/>
      </rPr>
      <t xml:space="preserve">carbon
</t>
    </r>
    <r>
      <rPr>
        <i/>
        <sz val="10"/>
        <rFont val="Arial"/>
      </rPr>
      <t>(hint: "A" is the 1st letter of the alphabet and Anomers only affect the C-1 (1st priority) carbon)</t>
    </r>
  </si>
  <si>
    <t>http://mcat-review.org/anomers.gif</t>
  </si>
  <si>
    <t>diasteromers
epimers</t>
  </si>
  <si>
    <t>Cyclization</t>
  </si>
  <si>
    <r>
      <rPr>
        <sz val="10"/>
        <rFont val="Arial"/>
      </rPr>
      <t xml:space="preserve">describes the ring formation of carbohydrates from their straight-chain forms. When these cyclic sugar rings form, the anomeric (C1) carbon can take on either an </t>
    </r>
    <r>
      <rPr>
        <sz val="12"/>
        <rFont val="Arial"/>
      </rPr>
      <t>α-</t>
    </r>
    <r>
      <rPr>
        <sz val="10"/>
        <rFont val="Arial"/>
      </rPr>
      <t xml:space="preserve"> or </t>
    </r>
    <r>
      <rPr>
        <sz val="12"/>
        <rFont val="Arial"/>
      </rPr>
      <t>β-</t>
    </r>
    <r>
      <rPr>
        <sz val="10"/>
        <rFont val="Arial"/>
      </rPr>
      <t xml:space="preserve"> conformation!</t>
    </r>
  </si>
  <si>
    <t>http://www.harpercollege.edu/tm-ps/chm/100/dgodambe/thedisk/carbo/rx2gluc.gif</t>
  </si>
  <si>
    <t xml:space="preserve"> α-anomers
β-anomers
hemiacetal formation</t>
  </si>
  <si>
    <r>
      <rPr>
        <b/>
        <sz val="12"/>
        <color rgb="FF000000"/>
        <rFont val="Arial"/>
      </rPr>
      <t xml:space="preserve">α- </t>
    </r>
    <r>
      <rPr>
        <b/>
        <sz val="9"/>
        <color rgb="FF000000"/>
        <rFont val="Arial"/>
      </rPr>
      <t>anomers</t>
    </r>
  </si>
  <si>
    <r>
      <rPr>
        <sz val="10"/>
        <rFont val="Arial"/>
      </rPr>
      <t xml:space="preserve">have the -OH on the anomeric carbon </t>
    </r>
    <r>
      <rPr>
        <b/>
        <i/>
        <sz val="10"/>
        <rFont val="Arial"/>
      </rPr>
      <t>TRANS</t>
    </r>
    <r>
      <rPr>
        <sz val="10"/>
        <rFont val="Arial"/>
      </rPr>
      <t xml:space="preserve"> to the free -CH</t>
    </r>
    <r>
      <rPr>
        <sz val="6"/>
        <rFont val="Arial"/>
      </rPr>
      <t>2</t>
    </r>
    <r>
      <rPr>
        <sz val="10"/>
        <rFont val="Arial"/>
      </rPr>
      <t>OH group of the ring</t>
    </r>
  </si>
  <si>
    <t>http://www.ochempal.org/wp-content/images/A/alphaanomers3.png</t>
  </si>
  <si>
    <r>
      <rPr>
        <b/>
        <sz val="12"/>
        <color rgb="FF000000"/>
        <rFont val="Arial"/>
      </rPr>
      <t xml:space="preserve">β- </t>
    </r>
    <r>
      <rPr>
        <b/>
        <sz val="9"/>
        <color rgb="FF000000"/>
        <rFont val="Arial"/>
      </rPr>
      <t>anomers</t>
    </r>
  </si>
  <si>
    <r>
      <rPr>
        <sz val="10"/>
        <rFont val="Arial"/>
      </rPr>
      <t xml:space="preserve">have the -OH on the anomeric carbon </t>
    </r>
    <r>
      <rPr>
        <b/>
        <i/>
        <sz val="10"/>
        <rFont val="Arial"/>
      </rPr>
      <t>CIS</t>
    </r>
    <r>
      <rPr>
        <sz val="10"/>
        <rFont val="Arial"/>
      </rPr>
      <t xml:space="preserve"> to the free -CH</t>
    </r>
    <r>
      <rPr>
        <sz val="6"/>
        <rFont val="Arial"/>
      </rPr>
      <t>2</t>
    </r>
    <r>
      <rPr>
        <sz val="10"/>
        <rFont val="Arial"/>
      </rPr>
      <t>OH group of the ring</t>
    </r>
  </si>
  <si>
    <t>http://www.chem.ucla.edu/~harding/IGOC/A/alpha_anomer02.png</t>
  </si>
  <si>
    <t>Furanose</t>
  </si>
  <si>
    <r>
      <rPr>
        <sz val="10"/>
        <rFont val="Arial"/>
      </rPr>
      <t xml:space="preserve">5 membered carbohydrate ring   </t>
    </r>
    <r>
      <rPr>
        <i/>
        <sz val="10"/>
        <rFont val="Arial"/>
      </rPr>
      <t xml:space="preserve">(hint: </t>
    </r>
    <r>
      <rPr>
        <b/>
        <i/>
        <sz val="10"/>
        <rFont val="Arial"/>
      </rPr>
      <t>F</t>
    </r>
    <r>
      <rPr>
        <i/>
        <sz val="10"/>
        <rFont val="Arial"/>
      </rPr>
      <t xml:space="preserve">uranose = </t>
    </r>
    <r>
      <rPr>
        <b/>
        <i/>
        <sz val="10"/>
        <rFont val="Arial"/>
      </rPr>
      <t>F</t>
    </r>
    <r>
      <rPr>
        <i/>
        <sz val="10"/>
        <rFont val="Arial"/>
      </rPr>
      <t>ive)</t>
    </r>
  </si>
  <si>
    <t>https://upload.wikimedia.org/wikipedia/commons/thumb/6/67/Beta-D-Fructofuranose.svg/1200px-Beta-D-Fructofuranose.svg.png</t>
  </si>
  <si>
    <t>Pyranose</t>
  </si>
  <si>
    <t>6 membered carbohydrate ring</t>
  </si>
  <si>
    <t>https://upload.wikimedia.org/wikipedia/commons/2/21/Haworth_Projection.png</t>
  </si>
  <si>
    <t>Mutarotation</t>
  </si>
  <si>
    <r>
      <rPr>
        <sz val="10"/>
        <rFont val="Arial"/>
      </rPr>
      <t xml:space="preserve">the process in which one anomeric form of a cyclic sugar molecule shifts to another </t>
    </r>
    <r>
      <rPr>
        <i/>
        <sz val="10"/>
        <rFont val="Arial"/>
      </rPr>
      <t>(aka shifting between α- or β- conformation).</t>
    </r>
    <r>
      <rPr>
        <sz val="10"/>
        <rFont val="Arial"/>
      </rPr>
      <t>.. with the straight-chain form as an intermediate</t>
    </r>
  </si>
  <si>
    <t>http://photobucket.com/gallery/http://s1005.photobucket.com/user/GaminiOC/media/mutarotation2.png.html</t>
  </si>
  <si>
    <t>Monosaccharides</t>
  </si>
  <si>
    <t>are single carbohydrate units and can undergo three main reactions:
- oxidation-reduction
- esterfication
- glycoside formation</t>
  </si>
  <si>
    <t>Deoxy Sugars</t>
  </si>
  <si>
    <r>
      <rPr>
        <sz val="10"/>
        <rFont val="Arial"/>
      </rPr>
      <t xml:space="preserve">sugars with a -H replacing an -OH group  </t>
    </r>
    <r>
      <rPr>
        <i/>
        <sz val="10"/>
        <rFont val="Arial"/>
      </rPr>
      <t>(e.g. Deoxyribose is the deoxy form of the "normal" sugar Ribose, since it has an -H group on the 2' carbon instead of an -OH group. "De" "Oxy" literally means take away and Oxygen.)</t>
    </r>
  </si>
  <si>
    <t>https://qph.ec.quoracdn.net/main-qimg-bfd3f152aeec7be9968ba3fc97ff87df</t>
  </si>
  <si>
    <t>Glycoside Formation</t>
  </si>
  <si>
    <r>
      <rPr>
        <sz val="10"/>
        <rFont val="Arial"/>
      </rPr>
      <t xml:space="preserve">is the basis for building complex carbohydrates and requires the anomeric (C1) carbon to link to another sugar, via a bond called a </t>
    </r>
    <r>
      <rPr>
        <b/>
        <sz val="10"/>
        <rFont val="Arial"/>
      </rPr>
      <t>glycosidic bond</t>
    </r>
    <r>
      <rPr>
        <sz val="10"/>
        <rFont val="Arial"/>
      </rPr>
      <t>.</t>
    </r>
  </si>
  <si>
    <t>Common Disaccharides</t>
  </si>
  <si>
    <t>Sucrose</t>
  </si>
  <si>
    <r>
      <rPr>
        <sz val="10"/>
        <rFont val="Arial"/>
      </rPr>
      <t xml:space="preserve">composed of a </t>
    </r>
    <r>
      <rPr>
        <b/>
        <sz val="10"/>
        <rFont val="Arial"/>
      </rPr>
      <t>fructose</t>
    </r>
    <r>
      <rPr>
        <sz val="10"/>
        <rFont val="Arial"/>
      </rPr>
      <t xml:space="preserve"> + </t>
    </r>
    <r>
      <rPr>
        <b/>
        <sz val="10"/>
        <rFont val="Arial"/>
      </rPr>
      <t>glucose</t>
    </r>
    <r>
      <rPr>
        <sz val="10"/>
        <rFont val="Arial"/>
      </rPr>
      <t>... connected by a α-1,2 glycosidic bond</t>
    </r>
  </si>
  <si>
    <t>http://fyi.uwex.edu/safepreserving/files/2014/05/sucrose.gif</t>
  </si>
  <si>
    <t>glucose
fructose</t>
  </si>
  <si>
    <t>Lactose</t>
  </si>
  <si>
    <r>
      <rPr>
        <sz val="10"/>
        <rFont val="Arial"/>
      </rPr>
      <t xml:space="preserve">composed of a </t>
    </r>
    <r>
      <rPr>
        <b/>
        <sz val="10"/>
        <rFont val="Arial"/>
      </rPr>
      <t>galactose</t>
    </r>
    <r>
      <rPr>
        <sz val="10"/>
        <rFont val="Arial"/>
      </rPr>
      <t xml:space="preserve"> + </t>
    </r>
    <r>
      <rPr>
        <b/>
        <sz val="10"/>
        <rFont val="Arial"/>
      </rPr>
      <t>glucose</t>
    </r>
    <r>
      <rPr>
        <sz val="10"/>
        <rFont val="Arial"/>
      </rPr>
      <t>... connected a β-1,4 glycosidic bond</t>
    </r>
  </si>
  <si>
    <t>http://chemistry.berea.edu/~biochemistry/2008/ah/lactose.bmp</t>
  </si>
  <si>
    <t>glucose
galactose</t>
  </si>
  <si>
    <t>Maltose</t>
  </si>
  <si>
    <r>
      <rPr>
        <sz val="10"/>
        <rFont val="Arial"/>
      </rPr>
      <t xml:space="preserve">composed of a </t>
    </r>
    <r>
      <rPr>
        <b/>
        <sz val="10"/>
        <rFont val="Arial"/>
      </rPr>
      <t>glucose</t>
    </r>
    <r>
      <rPr>
        <sz val="10"/>
        <rFont val="Arial"/>
      </rPr>
      <t xml:space="preserve"> + </t>
    </r>
    <r>
      <rPr>
        <b/>
        <sz val="10"/>
        <rFont val="Arial"/>
      </rPr>
      <t>glucose</t>
    </r>
    <r>
      <rPr>
        <sz val="10"/>
        <rFont val="Arial"/>
      </rPr>
      <t>... connected a α-1,4 glycosidic bond;  it is a reducing sugar</t>
    </r>
  </si>
  <si>
    <t>https://img-nm.mnimgs.com/img/study_content/lp/1/12/5/273/961/2070/2031/16-6-09_LP_Utpal_chem_1.12.5.14.1.2_SJT_LVN_html_d46d845.png</t>
  </si>
  <si>
    <t>glucose</t>
  </si>
  <si>
    <t>Polysaccharides</t>
  </si>
  <si>
    <t>Cellulose</t>
  </si>
  <si>
    <t>the main structural component of plant cell walls; main source of fiber in the human diet;
composed by beta-1,4 links of glucose</t>
  </si>
  <si>
    <t>Cell Wall</t>
  </si>
  <si>
    <t>Starches</t>
  </si>
  <si>
    <r>
      <rPr>
        <sz val="10"/>
        <rFont val="Arial"/>
      </rPr>
      <t xml:space="preserve">digestible by humans; main energy storage forms </t>
    </r>
    <r>
      <rPr>
        <u/>
        <sz val="10"/>
        <rFont val="Arial"/>
      </rPr>
      <t>for plants</t>
    </r>
    <r>
      <rPr>
        <sz val="10"/>
        <rFont val="Arial"/>
      </rPr>
      <t>; includes (1) amylose and (2) amylopectin</t>
    </r>
  </si>
  <si>
    <t>Amylose</t>
  </si>
  <si>
    <r>
      <rPr>
        <sz val="10"/>
        <rFont val="Arial"/>
      </rPr>
      <t xml:space="preserve">the </t>
    </r>
    <r>
      <rPr>
        <b/>
        <sz val="10"/>
        <rFont val="Arial"/>
      </rPr>
      <t>linear</t>
    </r>
    <r>
      <rPr>
        <sz val="10"/>
        <rFont val="Arial"/>
      </rPr>
      <t xml:space="preserve"> glucose unit that makes up starches; linked via α-1,4 glycosidic bonds</t>
    </r>
  </si>
  <si>
    <t>https://www.researchgate.net/profile/Fengwei_Xie/publication/274961277/figure/fig2/AS:294958704676867@1447335043832/Fig-2-Chemical-structures-of-amylose-and-amylopectin-molecules-of-starch.png</t>
  </si>
  <si>
    <t>Amylopectin</t>
  </si>
  <si>
    <r>
      <rPr>
        <sz val="10"/>
        <rFont val="Arial"/>
      </rPr>
      <t xml:space="preserve">the </t>
    </r>
    <r>
      <rPr>
        <b/>
        <sz val="10"/>
        <rFont val="Arial"/>
      </rPr>
      <t>branched</t>
    </r>
    <r>
      <rPr>
        <sz val="10"/>
        <rFont val="Arial"/>
      </rPr>
      <t xml:space="preserve"> glucose units that make up starches; linked via α-1,6 glycosidic bonds</t>
    </r>
  </si>
  <si>
    <t>Glycogen</t>
  </si>
  <si>
    <t>a major energy storage form for animals; similar to starch except that it has more α-1,6 glycosidic bonds, which makes it a more highly branched compound</t>
  </si>
  <si>
    <t>Soap</t>
  </si>
  <si>
    <r>
      <rPr>
        <sz val="10"/>
        <rFont val="Arial"/>
      </rPr>
      <t xml:space="preserve">by definition, soap is composed of a </t>
    </r>
    <r>
      <rPr>
        <b/>
        <sz val="10"/>
        <rFont val="Arial"/>
      </rPr>
      <t xml:space="preserve">carboxylate salt </t>
    </r>
    <r>
      <rPr>
        <sz val="10"/>
        <rFont val="Arial"/>
      </rPr>
      <t xml:space="preserve">of a fatty acid ionically bonded to a cation; they are made by reacting a triacylglyceral with a base in a process called </t>
    </r>
    <r>
      <rPr>
        <b/>
        <sz val="10"/>
        <rFont val="Arial"/>
      </rPr>
      <t>saponifcation</t>
    </r>
  </si>
  <si>
    <t>Saponifcation</t>
  </si>
  <si>
    <t>Chiral Amino Acids</t>
  </si>
  <si>
    <t>All amino acids are chiral, except for Glycine</t>
  </si>
  <si>
    <t>isomers</t>
  </si>
  <si>
    <r>
      <rPr>
        <b/>
        <i/>
        <sz val="10"/>
        <color rgb="FF000000"/>
        <rFont val="Arial"/>
      </rPr>
      <t xml:space="preserve">L </t>
    </r>
    <r>
      <rPr>
        <b/>
        <sz val="10"/>
        <color rgb="FF000000"/>
        <rFont val="Arial"/>
      </rPr>
      <t>Amino Acids</t>
    </r>
  </si>
  <si>
    <r>
      <rPr>
        <sz val="10"/>
        <rFont val="Arial"/>
      </rPr>
      <t xml:space="preserve">All amino acids are </t>
    </r>
    <r>
      <rPr>
        <i/>
        <sz val="10"/>
        <rFont val="Arial"/>
      </rPr>
      <t>L</t>
    </r>
    <r>
      <rPr>
        <sz val="10"/>
        <rFont val="Arial"/>
      </rPr>
      <t>, except for Glycine</t>
    </r>
  </si>
  <si>
    <r>
      <rPr>
        <b/>
        <i/>
        <sz val="10"/>
        <color rgb="FF000000"/>
        <rFont val="Arial"/>
      </rPr>
      <t>S</t>
    </r>
    <r>
      <rPr>
        <b/>
        <sz val="10"/>
        <color rgb="FF000000"/>
        <rFont val="Arial"/>
      </rPr>
      <t xml:space="preserve"> Amino Acids</t>
    </r>
  </si>
  <si>
    <r>
      <rPr>
        <sz val="10"/>
        <rFont val="Arial"/>
      </rPr>
      <t xml:space="preserve">All amino acids are </t>
    </r>
    <r>
      <rPr>
        <i/>
        <sz val="10"/>
        <rFont val="Arial"/>
      </rPr>
      <t>S</t>
    </r>
    <r>
      <rPr>
        <sz val="10"/>
        <rFont val="Arial"/>
      </rPr>
      <t>, except for Cysteine.</t>
    </r>
  </si>
  <si>
    <t>The Best Buffers</t>
  </si>
  <si>
    <t xml:space="preserve">have a pKa within 1 pH unit of the desired experimental conditions </t>
  </si>
  <si>
    <t>Concentration After Dilution</t>
  </si>
  <si>
    <r>
      <rPr>
        <sz val="10"/>
        <rFont val="Arial"/>
      </rPr>
      <t>(M</t>
    </r>
    <r>
      <rPr>
        <sz val="8"/>
        <rFont val="Arial"/>
      </rPr>
      <t>1</t>
    </r>
    <r>
      <rPr>
        <sz val="10"/>
        <rFont val="Arial"/>
      </rPr>
      <t>)(V</t>
    </r>
    <r>
      <rPr>
        <sz val="8"/>
        <rFont val="Arial"/>
      </rPr>
      <t>1</t>
    </r>
    <r>
      <rPr>
        <sz val="10"/>
        <rFont val="Arial"/>
      </rPr>
      <t>) = (M</t>
    </r>
    <r>
      <rPr>
        <sz val="8"/>
        <rFont val="Arial"/>
      </rPr>
      <t>2</t>
    </r>
    <r>
      <rPr>
        <sz val="10"/>
        <rFont val="Arial"/>
      </rPr>
      <t>)(V</t>
    </r>
    <r>
      <rPr>
        <sz val="8"/>
        <rFont val="Arial"/>
      </rPr>
      <t>2</t>
    </r>
    <r>
      <rPr>
        <sz val="10"/>
        <rFont val="Arial"/>
      </rPr>
      <t xml:space="preserve">)     </t>
    </r>
    <r>
      <rPr>
        <i/>
        <sz val="10"/>
        <rFont val="Arial"/>
      </rPr>
      <t>where M is Molarity and V is volume</t>
    </r>
  </si>
  <si>
    <r>
      <rPr>
        <b/>
        <sz val="10"/>
        <color rgb="FF000000"/>
        <rFont val="Arial"/>
      </rPr>
      <t>K</t>
    </r>
    <r>
      <rPr>
        <b/>
        <i/>
        <sz val="8"/>
        <color rgb="FF000000"/>
        <rFont val="Arial"/>
      </rPr>
      <t>sp</t>
    </r>
  </si>
  <si>
    <r>
      <rPr>
        <sz val="10"/>
        <rFont val="Arial"/>
      </rPr>
      <t xml:space="preserve">the solubility product; it is found by the mathematical product of the dissolved ion concentrations raised to the power of their stoichiometric coefficients </t>
    </r>
    <r>
      <rPr>
        <i/>
        <sz val="10"/>
        <rFont val="Arial"/>
      </rPr>
      <t>(aka, like all K constants, it is calculated by [products]÷[reactants], where pure solids and liquids are excluded from the expression)</t>
    </r>
    <r>
      <rPr>
        <sz val="10"/>
        <rFont val="Arial"/>
      </rPr>
      <t xml:space="preserve">
</t>
    </r>
    <r>
      <rPr>
        <b/>
        <sz val="10"/>
        <rFont val="Arial"/>
      </rPr>
      <t>• like ALL equilibrium constants, IT IS AFFECTED BY TEMPERATURE ONLY</t>
    </r>
  </si>
  <si>
    <t>Density of Water</t>
  </si>
  <si>
    <t>1000  kg m^-3</t>
  </si>
  <si>
    <t>α-particle</t>
  </si>
  <si>
    <r>
      <rPr>
        <sz val="10"/>
        <rFont val="Arial"/>
      </rPr>
      <t xml:space="preserve">consists of two </t>
    </r>
    <r>
      <rPr>
        <i/>
        <sz val="10"/>
        <rFont val="Arial"/>
      </rPr>
      <t>protons</t>
    </r>
    <r>
      <rPr>
        <sz val="10"/>
        <rFont val="Arial"/>
      </rPr>
      <t xml:space="preserve"> and two </t>
    </r>
    <r>
      <rPr>
        <i/>
        <sz val="10"/>
        <rFont val="Arial"/>
      </rPr>
      <t>neutrons</t>
    </r>
    <r>
      <rPr>
        <sz val="10"/>
        <rFont val="Arial"/>
      </rPr>
      <t xml:space="preserve"> bound together into a particle </t>
    </r>
    <r>
      <rPr>
        <i/>
        <sz val="10"/>
        <rFont val="Arial"/>
      </rPr>
      <t xml:space="preserve">identical to a </t>
    </r>
    <r>
      <rPr>
        <b/>
        <i/>
        <sz val="10"/>
        <rFont val="Arial"/>
      </rPr>
      <t>HELIUM</t>
    </r>
    <r>
      <rPr>
        <i/>
        <sz val="10"/>
        <rFont val="Arial"/>
      </rPr>
      <t xml:space="preserve"> nucleus
</t>
    </r>
    <r>
      <rPr>
        <b/>
        <sz val="10"/>
        <rFont val="Arial"/>
      </rPr>
      <t xml:space="preserve">loss of an alpha particle results in:
</t>
    </r>
    <r>
      <rPr>
        <sz val="10"/>
        <rFont val="Arial"/>
      </rPr>
      <t>•  mass number decreases by 4
•  atomic number decreases by 2</t>
    </r>
  </si>
  <si>
    <t>β-particle</t>
  </si>
  <si>
    <r>
      <rPr>
        <sz val="10"/>
        <rFont val="Arial"/>
      </rPr>
      <t xml:space="preserve">a high-energy, high-speed ELECTRON (β–) or POSITRON (β+) emitted in beta-decay
</t>
    </r>
    <r>
      <rPr>
        <b/>
        <sz val="10"/>
        <rFont val="Arial"/>
      </rPr>
      <t xml:space="preserve">loss of a β– particle results in:
</t>
    </r>
    <r>
      <rPr>
        <sz val="10"/>
        <rFont val="Arial"/>
      </rPr>
      <t xml:space="preserve">•  mass number stays the same
•  atomic number increases by 1
</t>
    </r>
    <r>
      <rPr>
        <b/>
        <sz val="10"/>
        <rFont val="Arial"/>
      </rPr>
      <t xml:space="preserve">loss of a β+ particle results in:
</t>
    </r>
    <r>
      <rPr>
        <sz val="10"/>
        <rFont val="Arial"/>
      </rPr>
      <t>•  mass number stays the same
•  atomic number decreases by 1</t>
    </r>
  </si>
  <si>
    <t>γ-particle</t>
  </si>
  <si>
    <r>
      <rPr>
        <sz val="10"/>
        <rFont val="Arial"/>
      </rPr>
      <t xml:space="preserve">a high-energy </t>
    </r>
    <r>
      <rPr>
        <b/>
        <sz val="10"/>
        <rFont val="Arial"/>
      </rPr>
      <t>PHOTON</t>
    </r>
    <r>
      <rPr>
        <sz val="10"/>
        <rFont val="Arial"/>
      </rPr>
      <t xml:space="preserve"> emitted in gamma-decay
- γ-particles can damage tissue due to the high energy carried by gamme rays
• </t>
    </r>
    <r>
      <rPr>
        <b/>
        <sz val="10"/>
        <rFont val="Arial"/>
      </rPr>
      <t>gamma decay does not affect mass number nor atomic number</t>
    </r>
  </si>
  <si>
    <r>
      <rPr>
        <b/>
        <i/>
        <sz val="10"/>
        <color rgb="FF000000"/>
        <rFont val="Arial"/>
      </rPr>
      <t>Homo</t>
    </r>
    <r>
      <rPr>
        <b/>
        <sz val="10"/>
        <color rgb="FF000000"/>
        <rFont val="Arial"/>
      </rPr>
      <t>cyclic compounds</t>
    </r>
  </si>
  <si>
    <r>
      <rPr>
        <sz val="10"/>
        <rFont val="Arial"/>
      </rPr>
      <t xml:space="preserve">contain a ring that is made up of the </t>
    </r>
    <r>
      <rPr>
        <i/>
        <sz val="10"/>
        <rFont val="Arial"/>
      </rPr>
      <t>same</t>
    </r>
    <r>
      <rPr>
        <sz val="10"/>
        <rFont val="Arial"/>
      </rPr>
      <t xml:space="preserve"> element </t>
    </r>
    <r>
      <rPr>
        <i/>
        <sz val="10"/>
        <rFont val="Arial"/>
      </rPr>
      <t>(e.g. benzene is made up of carbon only)</t>
    </r>
  </si>
  <si>
    <r>
      <rPr>
        <b/>
        <i/>
        <sz val="10"/>
        <color rgb="FF000000"/>
        <rFont val="Arial"/>
      </rPr>
      <t>Hetero</t>
    </r>
    <r>
      <rPr>
        <b/>
        <sz val="10"/>
        <color rgb="FF000000"/>
        <rFont val="Arial"/>
      </rPr>
      <t>cyclic compounds</t>
    </r>
  </si>
  <si>
    <r>
      <rPr>
        <sz val="10"/>
        <rFont val="Arial"/>
      </rPr>
      <t xml:space="preserve">contain a ring that is made up of at least </t>
    </r>
    <r>
      <rPr>
        <i/>
        <sz val="10"/>
        <rFont val="Arial"/>
      </rPr>
      <t xml:space="preserve">two different elements (e.g. the imidazole ring of histidine contains carbon and nitrogen) </t>
    </r>
  </si>
  <si>
    <t>Amphoteric</t>
  </si>
  <si>
    <r>
      <rPr>
        <sz val="10"/>
        <rFont val="Arial"/>
      </rPr>
      <t xml:space="preserve">being able to act as either an </t>
    </r>
    <r>
      <rPr>
        <b/>
        <sz val="10"/>
        <rFont val="Arial"/>
      </rPr>
      <t>acid</t>
    </r>
    <r>
      <rPr>
        <sz val="10"/>
        <rFont val="Arial"/>
      </rPr>
      <t xml:space="preserve"> </t>
    </r>
    <r>
      <rPr>
        <b/>
        <sz val="10"/>
        <rFont val="Arial"/>
      </rPr>
      <t>OR</t>
    </r>
    <r>
      <rPr>
        <sz val="10"/>
        <rFont val="Arial"/>
      </rPr>
      <t xml:space="preserve"> </t>
    </r>
    <r>
      <rPr>
        <b/>
        <sz val="10"/>
        <rFont val="Arial"/>
      </rPr>
      <t>base</t>
    </r>
    <r>
      <rPr>
        <sz val="10"/>
        <rFont val="Arial"/>
      </rPr>
      <t xml:space="preserve"> </t>
    </r>
    <r>
      <rPr>
        <i/>
        <sz val="10"/>
        <rFont val="Arial"/>
      </rPr>
      <t>(e.g. Proline is amphoteric because it has the ability to accept a proton (thus acting as a base) or it can donate a proton (thus acting as an acid).</t>
    </r>
  </si>
  <si>
    <t>water, amino acids</t>
  </si>
  <si>
    <r>
      <rPr>
        <b/>
        <i/>
        <sz val="10"/>
        <color rgb="FF000000"/>
        <rFont val="Arial"/>
      </rPr>
      <t>sp3</t>
    </r>
    <r>
      <rPr>
        <b/>
        <sz val="10"/>
        <color rgb="FF000000"/>
        <rFont val="Arial"/>
      </rPr>
      <t xml:space="preserve"> bond angle</t>
    </r>
  </si>
  <si>
    <t>single bond;  109.5°</t>
  </si>
  <si>
    <r>
      <rPr>
        <b/>
        <i/>
        <sz val="10"/>
        <color rgb="FF000000"/>
        <rFont val="Arial"/>
      </rPr>
      <t>sp2</t>
    </r>
    <r>
      <rPr>
        <b/>
        <sz val="10"/>
        <color rgb="FF000000"/>
        <rFont val="Arial"/>
      </rPr>
      <t xml:space="preserve"> bond angle</t>
    </r>
  </si>
  <si>
    <t xml:space="preserve">double bond;  120° </t>
  </si>
  <si>
    <r>
      <rPr>
        <b/>
        <i/>
        <sz val="10"/>
        <color rgb="FF000000"/>
        <rFont val="Arial"/>
      </rPr>
      <t>sp</t>
    </r>
    <r>
      <rPr>
        <b/>
        <sz val="10"/>
        <color rgb="FF000000"/>
        <rFont val="Arial"/>
      </rPr>
      <t xml:space="preserve"> bond angle</t>
    </r>
  </si>
  <si>
    <t xml:space="preserve">triple bond;  180° </t>
  </si>
  <si>
    <r>
      <rPr>
        <b/>
        <i/>
        <sz val="10"/>
        <color rgb="FF000000"/>
        <rFont val="Arial"/>
      </rPr>
      <t>Double</t>
    </r>
    <r>
      <rPr>
        <b/>
        <sz val="10"/>
        <color rgb="FF000000"/>
        <rFont val="Arial"/>
      </rPr>
      <t xml:space="preserve"> Bond formation</t>
    </r>
  </si>
  <si>
    <t>- a bonding orbital and 2 non-bonding p orbitals
- 1 σ bond and 1 π bond</t>
  </si>
  <si>
    <r>
      <rPr>
        <b/>
        <i/>
        <sz val="10"/>
        <color rgb="FF000000"/>
        <rFont val="Arial"/>
      </rPr>
      <t>Triple</t>
    </r>
    <r>
      <rPr>
        <b/>
        <sz val="10"/>
        <color rgb="FF000000"/>
        <rFont val="Arial"/>
      </rPr>
      <t xml:space="preserve"> Bond formation</t>
    </r>
  </si>
  <si>
    <t>- a bonding orbital and 4 non-bonding p orbitals
- 1 σ bond and 2 π bonds</t>
  </si>
  <si>
    <r>
      <rPr>
        <b/>
        <i/>
        <sz val="10"/>
        <color rgb="FF000000"/>
        <rFont val="Arial"/>
      </rPr>
      <t>Bonding</t>
    </r>
    <r>
      <rPr>
        <b/>
        <sz val="10"/>
        <color rgb="FF000000"/>
        <rFont val="Arial"/>
      </rPr>
      <t xml:space="preserve"> orbital</t>
    </r>
  </si>
  <si>
    <r>
      <rPr>
        <sz val="10"/>
        <rFont val="Arial"/>
      </rPr>
      <t xml:space="preserve">formed by 2 </t>
    </r>
    <r>
      <rPr>
        <i/>
        <sz val="10"/>
        <rFont val="Arial"/>
      </rPr>
      <t>in-phase</t>
    </r>
    <r>
      <rPr>
        <sz val="10"/>
        <rFont val="Arial"/>
      </rPr>
      <t xml:space="preserve"> orbitals</t>
    </r>
  </si>
  <si>
    <r>
      <rPr>
        <b/>
        <i/>
        <sz val="10"/>
        <color rgb="FF000000"/>
        <rFont val="Arial"/>
      </rPr>
      <t>Anti</t>
    </r>
    <r>
      <rPr>
        <b/>
        <sz val="10"/>
        <color rgb="FF000000"/>
        <rFont val="Arial"/>
      </rPr>
      <t>-bonding orbital</t>
    </r>
  </si>
  <si>
    <r>
      <rPr>
        <sz val="10"/>
        <rFont val="Arial"/>
      </rPr>
      <t xml:space="preserve">formed by 2 </t>
    </r>
    <r>
      <rPr>
        <i/>
        <sz val="10"/>
        <rFont val="Arial"/>
      </rPr>
      <t>out-of-phase</t>
    </r>
    <r>
      <rPr>
        <sz val="10"/>
        <rFont val="Arial"/>
      </rPr>
      <t xml:space="preserve"> orbitals</t>
    </r>
  </si>
  <si>
    <t xml:space="preserve">measures the energy differences between the possible states of a molecular system by determining the frequencies of electromagnetic radiation absorbed by the molecules. The three main types of spectroscopy that you need to be familiar with on the MCAT are:
•   IR spectroscopy
•   UV spectroscopy
•   NMR spectroscopy </t>
  </si>
  <si>
    <t>IR Spectroscopy</t>
  </si>
  <si>
    <t>Infrared (IR) Spectroscopy</t>
  </si>
  <si>
    <r>
      <rPr>
        <sz val="10"/>
        <rFont val="Arial"/>
      </rPr>
      <t xml:space="preserve">measures the </t>
    </r>
    <r>
      <rPr>
        <b/>
        <sz val="10"/>
        <rFont val="Arial"/>
      </rPr>
      <t>molecular VIBRATIONS</t>
    </r>
    <r>
      <rPr>
        <sz val="10"/>
        <rFont val="Arial"/>
      </rPr>
      <t xml:space="preserve">, which can be seen as bond stretching, bending, or combinations of different vibrational modes. To record an IR spectrum, </t>
    </r>
    <r>
      <rPr>
        <b/>
        <sz val="10"/>
        <rFont val="Arial"/>
      </rPr>
      <t>infrared light</t>
    </r>
    <r>
      <rPr>
        <sz val="10"/>
        <rFont val="Arial"/>
      </rPr>
      <t xml:space="preserve"> is passed through a sample, and the absorbance is measured. By determining what bonds exist within a molecule, we hope to predict the </t>
    </r>
    <r>
      <rPr>
        <b/>
        <sz val="10"/>
        <rFont val="Arial"/>
      </rPr>
      <t>FUNCTIONAL GROUPS</t>
    </r>
    <r>
      <rPr>
        <sz val="10"/>
        <rFont val="Arial"/>
      </rPr>
      <t xml:space="preserve"> that exist within the molecule.</t>
    </r>
  </si>
  <si>
    <t>Two enantiomers will have identical IR spectra because they have the same functional groups and will therefore have the same absorption frequencies.</t>
  </si>
  <si>
    <t>•  dipole moment
•  fingerprint region (1500 to 400 cm-1)</t>
  </si>
  <si>
    <t>wavenumbers</t>
  </si>
  <si>
    <r>
      <rPr>
        <sz val="10"/>
        <rFont val="Arial"/>
      </rPr>
      <t xml:space="preserve">are an anolog of frequency that we use for IR spectrum. </t>
    </r>
    <r>
      <rPr>
        <b/>
        <i/>
        <sz val="10"/>
        <rFont val="Arial"/>
      </rPr>
      <t>f = c / λ</t>
    </r>
    <r>
      <rPr>
        <i/>
        <sz val="10"/>
        <rFont val="Arial"/>
      </rPr>
      <t xml:space="preserve">, whereas </t>
    </r>
    <r>
      <rPr>
        <b/>
        <i/>
        <sz val="10"/>
        <rFont val="Arial"/>
      </rPr>
      <t>wavenumber = 1 / λ</t>
    </r>
    <r>
      <rPr>
        <i/>
        <sz val="10"/>
        <rFont val="Arial"/>
      </rPr>
      <t xml:space="preserve">. </t>
    </r>
    <r>
      <rPr>
        <sz val="10"/>
        <rFont val="Arial"/>
      </rPr>
      <t xml:space="preserve">The standard range for wavenumbers in an IR spectrum is 4000 to 400 cm^-1. When light of these wavenumbers is absorbed, the molecules enter excited vibrational states, which include </t>
    </r>
    <r>
      <rPr>
        <b/>
        <sz val="10"/>
        <rFont val="Arial"/>
      </rPr>
      <t>bending, stretching, twisting</t>
    </r>
    <r>
      <rPr>
        <sz val="10"/>
        <rFont val="Arial"/>
      </rPr>
      <t xml:space="preserve">, and </t>
    </r>
    <r>
      <rPr>
        <b/>
        <sz val="10"/>
        <rFont val="Arial"/>
      </rPr>
      <t>folding</t>
    </r>
    <r>
      <rPr>
        <sz val="10"/>
        <rFont val="Arial"/>
      </rPr>
      <t>.</t>
    </r>
  </si>
  <si>
    <t>IR spectroscopy</t>
  </si>
  <si>
    <r>
      <rPr>
        <sz val="10"/>
        <color rgb="FF000000"/>
        <rFont val="Arial"/>
      </rPr>
      <t xml:space="preserve">What needs to </t>
    </r>
    <r>
      <rPr>
        <b/>
        <sz val="10"/>
        <color rgb="FF000000"/>
        <rFont val="Arial"/>
      </rPr>
      <t>occur</t>
    </r>
    <r>
      <rPr>
        <sz val="10"/>
        <color rgb="FF000000"/>
        <rFont val="Arial"/>
      </rPr>
      <t xml:space="preserve"> in order for </t>
    </r>
    <r>
      <rPr>
        <b/>
        <sz val="10"/>
        <color rgb="FF000000"/>
        <rFont val="Arial"/>
      </rPr>
      <t xml:space="preserve">IR absoption </t>
    </r>
    <r>
      <rPr>
        <sz val="10"/>
        <color rgb="FF000000"/>
        <rFont val="Arial"/>
      </rPr>
      <t xml:space="preserve">to be </t>
    </r>
    <r>
      <rPr>
        <b/>
        <sz val="10"/>
        <color rgb="FF000000"/>
        <rFont val="Arial"/>
      </rPr>
      <t>recorded</t>
    </r>
    <r>
      <rPr>
        <sz val="10"/>
        <color rgb="FF000000"/>
        <rFont val="Arial"/>
      </rPr>
      <t>?</t>
    </r>
  </si>
  <si>
    <r>
      <rPr>
        <sz val="10"/>
        <rFont val="Arial"/>
      </rPr>
      <t xml:space="preserve">For an absorption to be recorded, the vibration </t>
    </r>
    <r>
      <rPr>
        <i/>
        <sz val="10"/>
        <rFont val="Arial"/>
      </rPr>
      <t>must</t>
    </r>
    <r>
      <rPr>
        <sz val="10"/>
        <rFont val="Arial"/>
      </rPr>
      <t xml:space="preserve"> result in a </t>
    </r>
    <r>
      <rPr>
        <b/>
        <sz val="10"/>
        <rFont val="Arial"/>
      </rPr>
      <t>change in the bond dipole moment</t>
    </r>
    <r>
      <rPr>
        <sz val="10"/>
        <rFont val="Arial"/>
      </rPr>
      <t>. This means that molecules that do not experience a change in dipole moment, such as those composed of atoms with the same electronegativity or molecules that are symmetrical, do NOT exhibit absoprtion.
•  for example, we cannot get an absorption from O</t>
    </r>
    <r>
      <rPr>
        <sz val="7"/>
        <rFont val="Arial"/>
      </rPr>
      <t>2</t>
    </r>
    <r>
      <rPr>
        <sz val="10"/>
        <rFont val="Arial"/>
      </rPr>
      <t xml:space="preserve"> or Br</t>
    </r>
    <r>
      <rPr>
        <sz val="7"/>
        <rFont val="Arial"/>
      </rPr>
      <t>2</t>
    </r>
    <r>
      <rPr>
        <sz val="10"/>
        <rFont val="Arial"/>
      </rPr>
      <t xml:space="preserve">, but we </t>
    </r>
    <r>
      <rPr>
        <i/>
        <sz val="10"/>
        <rFont val="Arial"/>
      </rPr>
      <t>can</t>
    </r>
    <r>
      <rPr>
        <sz val="10"/>
        <rFont val="Arial"/>
      </rPr>
      <t xml:space="preserve"> from HCl or CO because these molecules would have a net change in dipole movement.
•  </t>
    </r>
    <r>
      <rPr>
        <b/>
        <sz val="10"/>
        <rFont val="Arial"/>
      </rPr>
      <t>symmetric</t>
    </r>
    <r>
      <rPr>
        <sz val="10"/>
        <rFont val="Arial"/>
      </rPr>
      <t xml:space="preserve"> </t>
    </r>
    <r>
      <rPr>
        <b/>
        <sz val="10"/>
        <rFont val="Arial"/>
      </rPr>
      <t>bonds</t>
    </r>
    <r>
      <rPr>
        <sz val="10"/>
        <rFont val="Arial"/>
      </rPr>
      <t>, such as the triple bond in acetylne (C</t>
    </r>
    <r>
      <rPr>
        <sz val="6"/>
        <rFont val="Arial"/>
      </rPr>
      <t>2</t>
    </r>
    <r>
      <rPr>
        <sz val="10"/>
        <rFont val="Arial"/>
      </rPr>
      <t>H</t>
    </r>
    <r>
      <rPr>
        <sz val="7"/>
        <rFont val="Arial"/>
      </rPr>
      <t>2</t>
    </r>
    <r>
      <rPr>
        <sz val="10"/>
        <rFont val="Arial"/>
      </rPr>
      <t>), will also be silent.</t>
    </r>
  </si>
  <si>
    <r>
      <rPr>
        <b/>
        <sz val="10"/>
        <color rgb="FF000000"/>
        <rFont val="Arial"/>
      </rPr>
      <t xml:space="preserve">Characteristic Absorptions </t>
    </r>
    <r>
      <rPr>
        <sz val="10"/>
        <color rgb="FF000000"/>
        <rFont val="Arial"/>
      </rPr>
      <t xml:space="preserve">that you need to </t>
    </r>
    <r>
      <rPr>
        <b/>
        <sz val="10"/>
        <color rgb="FF000000"/>
        <rFont val="Arial"/>
      </rPr>
      <t>memorize</t>
    </r>
    <r>
      <rPr>
        <sz val="10"/>
        <color rgb="FF000000"/>
        <rFont val="Arial"/>
      </rPr>
      <t xml:space="preserve"> for the </t>
    </r>
    <r>
      <rPr>
        <b/>
        <sz val="10"/>
        <color rgb="FF000000"/>
        <rFont val="Arial"/>
      </rPr>
      <t>MCAT</t>
    </r>
  </si>
  <si>
    <r>
      <rPr>
        <sz val="10"/>
        <rFont val="Arial"/>
      </rPr>
      <t xml:space="preserve">For the MCAT, you only need to memorize a few absorptions. The first is the </t>
    </r>
    <r>
      <rPr>
        <b/>
        <sz val="10"/>
        <rFont val="Arial"/>
      </rPr>
      <t>hydroxyl</t>
    </r>
    <r>
      <rPr>
        <sz val="10"/>
        <rFont val="Arial"/>
      </rPr>
      <t xml:space="preserve"> group, O–H, which absorbs a </t>
    </r>
    <r>
      <rPr>
        <b/>
        <sz val="10"/>
        <rFont val="Arial"/>
      </rPr>
      <t>broad</t>
    </r>
    <r>
      <rPr>
        <sz val="10"/>
        <rFont val="Arial"/>
      </rPr>
      <t xml:space="preserve"> (wide) peak at around one of two frequencies:  3300 cm-1 for Alcohols and 3000 cm-1 for Carboxylic Acids. The reason the wavenumber is slightly lower for carboxylic acid is that the carbonyl of the carboxylic acid pulls some of the electron density out of the O–H bond, shifting the absorption to a lower wavenumber. The second is the </t>
    </r>
    <r>
      <rPr>
        <b/>
        <sz val="10"/>
        <rFont val="Arial"/>
      </rPr>
      <t>carbonyl</t>
    </r>
    <r>
      <rPr>
        <sz val="10"/>
        <rFont val="Arial"/>
      </rPr>
      <t xml:space="preserve"> group, which absorbs a </t>
    </r>
    <r>
      <rPr>
        <b/>
        <sz val="10"/>
        <rFont val="Arial"/>
      </rPr>
      <t>sharp</t>
    </r>
    <r>
      <rPr>
        <sz val="10"/>
        <rFont val="Arial"/>
      </rPr>
      <t xml:space="preserve"> (deep) peak around </t>
    </r>
    <r>
      <rPr>
        <b/>
        <sz val="10"/>
        <rFont val="Arial"/>
      </rPr>
      <t>1700</t>
    </r>
    <r>
      <rPr>
        <sz val="10"/>
        <rFont val="Arial"/>
      </rPr>
      <t xml:space="preserve"> cm-1. The last is the </t>
    </r>
    <r>
      <rPr>
        <b/>
        <sz val="10"/>
        <rFont val="Arial"/>
      </rPr>
      <t xml:space="preserve">amine </t>
    </r>
    <r>
      <rPr>
        <sz val="10"/>
        <rFont val="Arial"/>
      </rPr>
      <t xml:space="preserve">group, N–H, which absorbs in the same region as O–H bonds (around 3300 cm-1), but have a </t>
    </r>
    <r>
      <rPr>
        <b/>
        <sz val="10"/>
        <rFont val="Arial"/>
      </rPr>
      <t>sharp</t>
    </r>
    <r>
      <rPr>
        <sz val="10"/>
        <rFont val="Arial"/>
      </rPr>
      <t xml:space="preserve"> peak instead of a broad one.
</t>
    </r>
    <r>
      <rPr>
        <b/>
        <sz val="10"/>
        <rFont val="Arial"/>
      </rPr>
      <t>Recap</t>
    </r>
    <r>
      <rPr>
        <sz val="10"/>
        <rFont val="Arial"/>
      </rPr>
      <t xml:space="preserve">:
Infrared spectroscopy is best used for identification of </t>
    </r>
    <r>
      <rPr>
        <b/>
        <sz val="10"/>
        <rFont val="Arial"/>
      </rPr>
      <t>functional groups</t>
    </r>
    <r>
      <rPr>
        <sz val="10"/>
        <rFont val="Arial"/>
      </rPr>
      <t xml:space="preserve">. The most important peaks to know are:
•  </t>
    </r>
    <r>
      <rPr>
        <b/>
        <sz val="10"/>
        <rFont val="Arial"/>
      </rPr>
      <t xml:space="preserve">O–H  </t>
    </r>
    <r>
      <rPr>
        <sz val="10"/>
        <rFont val="Arial"/>
      </rPr>
      <t xml:space="preserve"> (</t>
    </r>
    <r>
      <rPr>
        <b/>
        <sz val="10"/>
        <rFont val="Arial"/>
      </rPr>
      <t>broad</t>
    </r>
    <r>
      <rPr>
        <sz val="10"/>
        <rFont val="Arial"/>
      </rPr>
      <t xml:space="preserve">  around  </t>
    </r>
    <r>
      <rPr>
        <b/>
        <sz val="10"/>
        <rFont val="Arial"/>
      </rPr>
      <t>3300</t>
    </r>
    <r>
      <rPr>
        <sz val="10"/>
        <rFont val="Arial"/>
      </rPr>
      <t xml:space="preserve">  </t>
    </r>
    <r>
      <rPr>
        <sz val="7"/>
        <rFont val="Arial"/>
      </rPr>
      <t>cm-1</t>
    </r>
    <r>
      <rPr>
        <sz val="10"/>
        <rFont val="Arial"/>
      </rPr>
      <t xml:space="preserve">)
•  </t>
    </r>
    <r>
      <rPr>
        <b/>
        <sz val="10"/>
        <rFont val="Arial"/>
      </rPr>
      <t>N–H</t>
    </r>
    <r>
      <rPr>
        <sz val="10"/>
        <rFont val="Arial"/>
      </rPr>
      <t xml:space="preserve">   (</t>
    </r>
    <r>
      <rPr>
        <b/>
        <sz val="10"/>
        <rFont val="Arial"/>
      </rPr>
      <t xml:space="preserve">sharp </t>
    </r>
    <r>
      <rPr>
        <sz val="10"/>
        <rFont val="Arial"/>
      </rPr>
      <t xml:space="preserve"> around  </t>
    </r>
    <r>
      <rPr>
        <b/>
        <sz val="10"/>
        <rFont val="Arial"/>
      </rPr>
      <t>3300</t>
    </r>
    <r>
      <rPr>
        <sz val="10"/>
        <rFont val="Arial"/>
      </rPr>
      <t xml:space="preserve">  </t>
    </r>
    <r>
      <rPr>
        <sz val="7"/>
        <rFont val="Arial"/>
      </rPr>
      <t>cm-1</t>
    </r>
    <r>
      <rPr>
        <sz val="10"/>
        <rFont val="Arial"/>
      </rPr>
      <t xml:space="preserve">)
•  </t>
    </r>
    <r>
      <rPr>
        <b/>
        <sz val="10"/>
        <rFont val="Arial"/>
      </rPr>
      <t xml:space="preserve">C=O </t>
    </r>
    <r>
      <rPr>
        <sz val="10"/>
        <rFont val="Arial"/>
      </rPr>
      <t xml:space="preserve">  (</t>
    </r>
    <r>
      <rPr>
        <b/>
        <sz val="10"/>
        <rFont val="Arial"/>
      </rPr>
      <t>sharp</t>
    </r>
    <r>
      <rPr>
        <sz val="10"/>
        <rFont val="Arial"/>
      </rPr>
      <t xml:space="preserve">  around  </t>
    </r>
    <r>
      <rPr>
        <b/>
        <sz val="10"/>
        <rFont val="Arial"/>
      </rPr>
      <t>1750</t>
    </r>
    <r>
      <rPr>
        <sz val="10"/>
        <rFont val="Arial"/>
      </rPr>
      <t xml:space="preserve">  </t>
    </r>
    <r>
      <rPr>
        <sz val="7"/>
        <rFont val="Arial"/>
      </rPr>
      <t>cm-1</t>
    </r>
    <r>
      <rPr>
        <sz val="10"/>
        <rFont val="Arial"/>
      </rPr>
      <t>)</t>
    </r>
  </si>
  <si>
    <t>UV Spectroscopy</t>
  </si>
  <si>
    <r>
      <rPr>
        <sz val="10"/>
        <rFont val="Arial"/>
      </rPr>
      <t xml:space="preserve">measures absorption of ultraviolet light, which causes </t>
    </r>
    <r>
      <rPr>
        <b/>
        <sz val="10"/>
        <rFont val="Arial"/>
      </rPr>
      <t>movement of electrons between molecular ORBITALS</t>
    </r>
    <r>
      <rPr>
        <sz val="10"/>
        <rFont val="Arial"/>
      </rPr>
      <t xml:space="preserve">.  UV spectroscopy is most </t>
    </r>
    <r>
      <rPr>
        <b/>
        <sz val="10"/>
        <rFont val="Arial"/>
      </rPr>
      <t xml:space="preserve">useful for studying compounds containing double bonds </t>
    </r>
    <r>
      <rPr>
        <sz val="10"/>
        <rFont val="Arial"/>
      </rPr>
      <t xml:space="preserve">and/or heteroatoms with lone pairs that create </t>
    </r>
    <r>
      <rPr>
        <b/>
        <sz val="10"/>
        <rFont val="Arial"/>
      </rPr>
      <t>conjugated systems</t>
    </r>
    <r>
      <rPr>
        <sz val="10"/>
        <rFont val="Arial"/>
      </rPr>
      <t xml:space="preserve">.  UV spectra are generally plotted as percent transmittance or absorbance vs. wavelength.
To appear on a UV spectrum, a molecule must have a small enough energy difference between its </t>
    </r>
    <r>
      <rPr>
        <b/>
        <sz val="10"/>
        <rFont val="Arial"/>
      </rPr>
      <t xml:space="preserve">highest occupied molecular orbital (HOMO) </t>
    </r>
    <r>
      <rPr>
        <sz val="10"/>
        <rFont val="Arial"/>
      </rPr>
      <t xml:space="preserve">and its </t>
    </r>
    <r>
      <rPr>
        <b/>
        <sz val="10"/>
        <rFont val="Arial"/>
      </rPr>
      <t>lowest unoccupied molecular orbital (LUMO)</t>
    </r>
    <r>
      <rPr>
        <sz val="10"/>
        <rFont val="Arial"/>
      </rPr>
      <t xml:space="preserve"> to permit an electron to move from one orbital to the other.
•  the smaller the difference between HOMO and LUMO, the longer the wavelength a molecule can absorb.</t>
    </r>
  </si>
  <si>
    <t xml:space="preserve">•  conjugated systems
•  molecular orbital theory
</t>
  </si>
  <si>
    <t>conjugation</t>
  </si>
  <si>
    <r>
      <rPr>
        <sz val="10"/>
        <rFont val="Arial"/>
      </rPr>
      <t xml:space="preserve">occurs in molecules with unhyridized </t>
    </r>
    <r>
      <rPr>
        <i/>
        <sz val="10"/>
        <rFont val="Arial"/>
      </rPr>
      <t>p</t>
    </r>
    <r>
      <rPr>
        <sz val="10"/>
        <rFont val="Arial"/>
      </rPr>
      <t>-orbitals (π bonds). Conjugation shifts the absorption spectrum to higher maximum wavelengths (lower frequencies).</t>
    </r>
  </si>
  <si>
    <t>UV spectroscopy</t>
  </si>
  <si>
    <t>NMR Spectroscopy</t>
  </si>
  <si>
    <t>Nuclear Magnetic Resonance (NMR) Spectroscopy</t>
  </si>
  <si>
    <r>
      <rPr>
        <sz val="10"/>
        <rFont val="Arial"/>
      </rPr>
      <t xml:space="preserve">measures the </t>
    </r>
    <r>
      <rPr>
        <b/>
        <sz val="10"/>
        <rFont val="Arial"/>
      </rPr>
      <t>ALIGNMENT of nuclear spin with an applied MAGNETIC FIELD</t>
    </r>
    <r>
      <rPr>
        <sz val="10"/>
        <rFont val="Arial"/>
      </rPr>
      <t xml:space="preserve">, which depends on the magnetic environment of the nucleus itself. It is </t>
    </r>
    <r>
      <rPr>
        <b/>
        <sz val="10"/>
        <rFont val="Arial"/>
      </rPr>
      <t xml:space="preserve">useful for determining the structure (connectivity) </t>
    </r>
    <r>
      <rPr>
        <sz val="10"/>
        <rFont val="Arial"/>
      </rPr>
      <t xml:space="preserve">of a compound, including functional groups.  NMR spectra are generally plotted as frequency vs. absorption of energy. They are standardized by using </t>
    </r>
    <r>
      <rPr>
        <b/>
        <sz val="10"/>
        <rFont val="Arial"/>
      </rPr>
      <t xml:space="preserve">chemical shift </t>
    </r>
    <r>
      <rPr>
        <sz val="10"/>
        <rFont val="Arial"/>
      </rPr>
      <t xml:space="preserve">(δ), measured is </t>
    </r>
    <r>
      <rPr>
        <b/>
        <sz val="10"/>
        <rFont val="Arial"/>
      </rPr>
      <t xml:space="preserve">parts per million </t>
    </r>
    <r>
      <rPr>
        <sz val="10"/>
        <rFont val="Arial"/>
      </rPr>
      <t>(ppm) of spectrophotometer frequency</t>
    </r>
  </si>
  <si>
    <t>MRI</t>
  </si>
  <si>
    <t>tetramethylsilane (TMS)</t>
  </si>
  <si>
    <t>is used to calibrate NMR spectra, which has a chemical shift of 0 ppm. Because TMS is used as the calibration standard to mark 0 ppm by convention, DO NOT count the TMS peak when counting peaks.</t>
  </si>
  <si>
    <t>downfield</t>
  </si>
  <si>
    <r>
      <rPr>
        <sz val="10"/>
        <rFont val="Arial"/>
      </rPr>
      <t>refer to</t>
    </r>
    <r>
      <rPr>
        <b/>
        <sz val="10"/>
        <rFont val="Arial"/>
      </rPr>
      <t xml:space="preserve"> </t>
    </r>
    <r>
      <rPr>
        <sz val="10"/>
        <rFont val="Arial"/>
      </rPr>
      <t xml:space="preserve">higher chemical shifts, located to the </t>
    </r>
    <r>
      <rPr>
        <b/>
        <sz val="10"/>
        <rFont val="Arial"/>
      </rPr>
      <t xml:space="preserve">LEFT </t>
    </r>
    <r>
      <rPr>
        <sz val="10"/>
        <rFont val="Arial"/>
      </rPr>
      <t>on the x-axis in NMR spectra</t>
    </r>
  </si>
  <si>
    <t>Deshielding</t>
  </si>
  <si>
    <t>upfield</t>
  </si>
  <si>
    <r>
      <rPr>
        <sz val="10"/>
        <rFont val="Arial"/>
      </rPr>
      <t xml:space="preserve">refer to lower chemical shifts, located to the </t>
    </r>
    <r>
      <rPr>
        <b/>
        <sz val="10"/>
        <rFont val="Arial"/>
      </rPr>
      <t xml:space="preserve">RIGHT </t>
    </r>
    <r>
      <rPr>
        <sz val="10"/>
        <rFont val="Arial"/>
      </rPr>
      <t>on the x-axis in NMR spectra</t>
    </r>
  </si>
  <si>
    <t>Shielding</t>
  </si>
  <si>
    <t xml:space="preserve">Proton NMR (H–NMR) </t>
  </si>
  <si>
    <r>
      <rPr>
        <sz val="10"/>
        <rFont val="Arial"/>
      </rPr>
      <t xml:space="preserve">is the most common type of NMR used. In H–NMR, each unique group of protons has its own peak. The </t>
    </r>
    <r>
      <rPr>
        <b/>
        <sz val="10"/>
        <rFont val="Arial"/>
      </rPr>
      <t xml:space="preserve">integration </t>
    </r>
    <r>
      <rPr>
        <sz val="10"/>
        <rFont val="Arial"/>
      </rPr>
      <t>(area under the curve) of this peak is proportional to the number of protons contained under the peak.</t>
    </r>
  </si>
  <si>
    <r>
      <rPr>
        <b/>
        <sz val="10"/>
        <color rgb="FF000000"/>
        <rFont val="Arial"/>
      </rPr>
      <t xml:space="preserve">deshielding </t>
    </r>
    <r>
      <rPr>
        <sz val="10"/>
        <color rgb="FF000000"/>
        <rFont val="Arial"/>
      </rPr>
      <t>of protons</t>
    </r>
  </si>
  <si>
    <r>
      <rPr>
        <sz val="10"/>
        <rFont val="Arial"/>
      </rPr>
      <t xml:space="preserve">occurs when </t>
    </r>
    <r>
      <rPr>
        <b/>
        <sz val="10"/>
        <rFont val="Arial"/>
      </rPr>
      <t>electron-withdrawing groups</t>
    </r>
    <r>
      <rPr>
        <sz val="10"/>
        <rFont val="Arial"/>
      </rPr>
      <t xml:space="preserve"> pull electorn density AWAY from the nucleus, allowing it to be more easily affected by the magnetic field. Deshielding moves a peak further downfield (to the left).</t>
    </r>
  </si>
  <si>
    <r>
      <rPr>
        <b/>
        <sz val="10"/>
        <color rgb="FF000000"/>
        <rFont val="Arial"/>
      </rPr>
      <t xml:space="preserve">shielding </t>
    </r>
    <r>
      <rPr>
        <sz val="10"/>
        <color rgb="FF000000"/>
        <rFont val="Arial"/>
      </rPr>
      <t>of protons</t>
    </r>
  </si>
  <si>
    <r>
      <rPr>
        <sz val="10"/>
        <rFont val="Arial"/>
      </rPr>
      <t xml:space="preserve">occurs when </t>
    </r>
    <r>
      <rPr>
        <b/>
        <sz val="10"/>
        <rFont val="Arial"/>
      </rPr>
      <t>electron-donating gorups</t>
    </r>
    <r>
      <rPr>
        <sz val="10"/>
        <rFont val="Arial"/>
      </rPr>
      <t xml:space="preserve"> allow electron density to be focused toward the nucleus, "shielding" it from a magnetic field and allowing the nucleus to not be as affected by the magnetic field. Shielding moves a peak upfield (to the right).</t>
    </r>
  </si>
  <si>
    <r>
      <rPr>
        <b/>
        <sz val="10"/>
        <color rgb="FF000000"/>
        <rFont val="Arial"/>
      </rPr>
      <t xml:space="preserve">splitting
</t>
    </r>
    <r>
      <rPr>
        <i/>
        <sz val="10"/>
        <color rgb="FF000000"/>
        <rFont val="Arial"/>
      </rPr>
      <t xml:space="preserve">(also called </t>
    </r>
    <r>
      <rPr>
        <b/>
        <i/>
        <sz val="10"/>
        <color rgb="FF000000"/>
        <rFont val="Arial"/>
      </rPr>
      <t>spin–spin coupling</t>
    </r>
    <r>
      <rPr>
        <i/>
        <sz val="10"/>
        <color rgb="FF000000"/>
        <rFont val="Arial"/>
      </rPr>
      <t>)</t>
    </r>
  </si>
  <si>
    <r>
      <rPr>
        <sz val="10"/>
        <rFont val="Arial"/>
      </rPr>
      <t xml:space="preserve">occurs when two protons (hydrogens) are on adjacent atoms, causing them to interfere with each other's magnetic environment. A proton's (or group of protons') peak is split into </t>
    </r>
    <r>
      <rPr>
        <b/>
        <i/>
        <sz val="13"/>
        <color rgb="FF0000FF"/>
        <rFont val="Arial"/>
      </rPr>
      <t xml:space="preserve">n </t>
    </r>
    <r>
      <rPr>
        <i/>
        <sz val="13"/>
        <color rgb="FF0000FF"/>
        <rFont val="Arial"/>
      </rPr>
      <t>+</t>
    </r>
    <r>
      <rPr>
        <b/>
        <i/>
        <sz val="13"/>
        <color rgb="FF0000FF"/>
        <rFont val="Arial"/>
      </rPr>
      <t xml:space="preserve"> 1</t>
    </r>
    <r>
      <rPr>
        <b/>
        <i/>
        <sz val="10"/>
        <rFont val="Arial"/>
      </rPr>
      <t xml:space="preserve"> </t>
    </r>
    <r>
      <rPr>
        <sz val="10"/>
        <rFont val="Arial"/>
      </rPr>
      <t xml:space="preserve"> subpeaks, where </t>
    </r>
    <r>
      <rPr>
        <b/>
        <i/>
        <sz val="10"/>
        <rFont val="Arial"/>
      </rPr>
      <t>n</t>
    </r>
    <r>
      <rPr>
        <sz val="10"/>
        <rFont val="Arial"/>
      </rPr>
      <t xml:space="preserve"> is the number of protons that are three bonds away from the proton of interest (aka, when they are on adjacent atoms). 
Splitting patterns include:
•  </t>
    </r>
    <r>
      <rPr>
        <b/>
        <sz val="10"/>
        <rFont val="Arial"/>
      </rPr>
      <t xml:space="preserve">doublets
</t>
    </r>
    <r>
      <rPr>
        <sz val="10"/>
        <rFont val="Arial"/>
      </rPr>
      <t>•</t>
    </r>
    <r>
      <rPr>
        <b/>
        <sz val="10"/>
        <rFont val="Arial"/>
      </rPr>
      <t xml:space="preserve">  triplets
</t>
    </r>
    <r>
      <rPr>
        <sz val="10"/>
        <rFont val="Arial"/>
      </rPr>
      <t xml:space="preserve">•  </t>
    </r>
    <r>
      <rPr>
        <b/>
        <sz val="10"/>
        <rFont val="Arial"/>
      </rPr>
      <t>multiplets</t>
    </r>
  </si>
  <si>
    <t>Quantum Numbers</t>
  </si>
  <si>
    <t>Quantum numbers</t>
  </si>
  <si>
    <r>
      <rPr>
        <sz val="10"/>
        <rFont val="Arial"/>
      </rPr>
      <t xml:space="preserve">Modern atomic theory postulates that any electron in an atom can be completely described by four quantum numbers: </t>
    </r>
    <r>
      <rPr>
        <i/>
        <sz val="10"/>
        <rFont val="Arial"/>
      </rPr>
      <t xml:space="preserve">n, l, ml and ms. </t>
    </r>
    <r>
      <rPr>
        <sz val="10"/>
        <rFont val="Arial"/>
      </rPr>
      <t xml:space="preserve">The value of </t>
    </r>
    <r>
      <rPr>
        <i/>
        <sz val="10"/>
        <rFont val="Arial"/>
      </rPr>
      <t xml:space="preserve">n </t>
    </r>
    <r>
      <rPr>
        <sz val="10"/>
        <rFont val="Arial"/>
      </rPr>
      <t xml:space="preserve">limits the values of </t>
    </r>
    <r>
      <rPr>
        <i/>
        <sz val="10"/>
        <rFont val="Arial"/>
      </rPr>
      <t>l</t>
    </r>
    <r>
      <rPr>
        <sz val="10"/>
        <rFont val="Arial"/>
      </rPr>
      <t xml:space="preserve">, which in turn limit the values of </t>
    </r>
    <r>
      <rPr>
        <i/>
        <sz val="10"/>
        <rFont val="Arial"/>
      </rPr>
      <t xml:space="preserve">ml. </t>
    </r>
    <r>
      <rPr>
        <sz val="10"/>
        <rFont val="Arial"/>
      </rPr>
      <t xml:space="preserve">In other words, for a given value of </t>
    </r>
    <r>
      <rPr>
        <i/>
        <sz val="10"/>
        <rFont val="Arial"/>
      </rPr>
      <t>n</t>
    </r>
    <r>
      <rPr>
        <sz val="10"/>
        <rFont val="Arial"/>
      </rPr>
      <t xml:space="preserve">, only particular values of </t>
    </r>
    <r>
      <rPr>
        <i/>
        <sz val="10"/>
        <rFont val="Arial"/>
      </rPr>
      <t xml:space="preserve">l </t>
    </r>
    <r>
      <rPr>
        <sz val="10"/>
        <rFont val="Arial"/>
      </rPr>
      <t xml:space="preserve">are permissible; given a value of </t>
    </r>
    <r>
      <rPr>
        <i/>
        <sz val="10"/>
        <rFont val="Arial"/>
      </rPr>
      <t>l</t>
    </r>
    <r>
      <rPr>
        <sz val="10"/>
        <rFont val="Arial"/>
      </rPr>
      <t xml:space="preserve">, only particular vlues of </t>
    </r>
    <r>
      <rPr>
        <i/>
        <sz val="10"/>
        <rFont val="Arial"/>
      </rPr>
      <t xml:space="preserve">ml </t>
    </r>
    <r>
      <rPr>
        <sz val="10"/>
        <rFont val="Arial"/>
      </rPr>
      <t xml:space="preserve">are permissible. The values of the quantum numbers QUALITATIVELY give information abotu the size, shape, and orientation of the orbitals. 
</t>
    </r>
    <r>
      <rPr>
        <i/>
        <sz val="10"/>
        <rFont val="Arial"/>
      </rPr>
      <t>Hint: Think of the quantum numbers as becoming more specific as one goes from n to l to ml to ms. This is like an address: one lives in a particular state (n), in a particular city (l), on a particular street (ml), at a particular house number (ms).</t>
    </r>
  </si>
  <si>
    <r>
      <rPr>
        <b/>
        <i/>
        <sz val="10"/>
        <color rgb="FF000000"/>
        <rFont val="Arial"/>
      </rPr>
      <t xml:space="preserve">Principal
</t>
    </r>
    <r>
      <rPr>
        <b/>
        <sz val="10"/>
        <color rgb="FF000000"/>
        <rFont val="Arial"/>
      </rPr>
      <t>quantum number (</t>
    </r>
    <r>
      <rPr>
        <b/>
        <i/>
        <sz val="10"/>
        <color rgb="FF000000"/>
        <rFont val="Arial"/>
      </rPr>
      <t>n)</t>
    </r>
  </si>
  <si>
    <r>
      <rPr>
        <b/>
        <u/>
        <sz val="10"/>
        <rFont val="Arial"/>
      </rPr>
      <t>shell</t>
    </r>
    <r>
      <rPr>
        <u/>
        <sz val="10"/>
        <rFont val="Arial"/>
      </rPr>
      <t xml:space="preserve">
</t>
    </r>
    <r>
      <rPr>
        <i/>
        <sz val="10"/>
        <rFont val="Arial"/>
      </rPr>
      <t>n</t>
    </r>
    <r>
      <rPr>
        <sz val="10"/>
        <rFont val="Arial"/>
      </rPr>
      <t xml:space="preserve"> describes the </t>
    </r>
    <r>
      <rPr>
        <i/>
        <sz val="10"/>
        <rFont val="Arial"/>
      </rPr>
      <t>energy level (and therefore radius/size)</t>
    </r>
    <r>
      <rPr>
        <sz val="10"/>
        <rFont val="Arial"/>
      </rPr>
      <t xml:space="preserve"> of the electron's orbit; </t>
    </r>
    <r>
      <rPr>
        <i/>
        <sz val="10"/>
        <rFont val="Arial"/>
      </rPr>
      <t>n</t>
    </r>
    <r>
      <rPr>
        <sz val="10"/>
        <rFont val="Arial"/>
      </rPr>
      <t xml:space="preserve"> can be any number greater than zero
The range values of </t>
    </r>
    <r>
      <rPr>
        <i/>
        <sz val="10"/>
        <rFont val="Arial"/>
      </rPr>
      <t xml:space="preserve">n  </t>
    </r>
    <r>
      <rPr>
        <sz val="10"/>
        <rFont val="Arial"/>
      </rPr>
      <t>is any integer</t>
    </r>
  </si>
  <si>
    <r>
      <rPr>
        <b/>
        <i/>
        <sz val="10"/>
        <color rgb="FF000000"/>
        <rFont val="Arial"/>
      </rPr>
      <t xml:space="preserve">Azimuthal
</t>
    </r>
    <r>
      <rPr>
        <b/>
        <sz val="10"/>
        <color rgb="FF000000"/>
        <rFont val="Arial"/>
      </rPr>
      <t xml:space="preserve">quantum number </t>
    </r>
    <r>
      <rPr>
        <b/>
        <sz val="10"/>
        <color rgb="FF000000"/>
        <rFont val="Times New Roman"/>
      </rPr>
      <t>(</t>
    </r>
    <r>
      <rPr>
        <b/>
        <i/>
        <sz val="10"/>
        <color rgb="FF000000"/>
        <rFont val="Times New Roman"/>
      </rPr>
      <t>l)</t>
    </r>
  </si>
  <si>
    <r>
      <rPr>
        <b/>
        <u/>
        <sz val="10"/>
        <rFont val="Arial"/>
      </rPr>
      <t>subshell</t>
    </r>
    <r>
      <rPr>
        <sz val="10"/>
        <rFont val="Arial"/>
      </rPr>
      <t xml:space="preserve">
</t>
    </r>
    <r>
      <rPr>
        <i/>
        <sz val="10"/>
        <rFont val="Arial"/>
      </rPr>
      <t>l</t>
    </r>
    <r>
      <rPr>
        <sz val="10"/>
        <rFont val="Arial"/>
      </rPr>
      <t xml:space="preserve"> describes the electron's subshell and gives info about </t>
    </r>
    <r>
      <rPr>
        <i/>
        <sz val="10"/>
        <rFont val="Arial"/>
      </rPr>
      <t>shape</t>
    </r>
    <r>
      <rPr>
        <sz val="10"/>
        <rFont val="Arial"/>
      </rPr>
      <t xml:space="preserve">, where:
0 --&gt; s
1 --&gt; p
2 --&gt; d
3 --&gt; f
The value of </t>
    </r>
    <r>
      <rPr>
        <i/>
        <sz val="10"/>
        <rFont val="Arial"/>
      </rPr>
      <t>l</t>
    </r>
    <r>
      <rPr>
        <sz val="10"/>
        <rFont val="Arial"/>
      </rPr>
      <t xml:space="preserve"> ranges from [0, n–1]</t>
    </r>
  </si>
  <si>
    <t>"azimuthal" refers to angular momentum</t>
  </si>
  <si>
    <r>
      <rPr>
        <b/>
        <i/>
        <sz val="10"/>
        <color rgb="FF000000"/>
        <rFont val="Arial"/>
      </rPr>
      <t xml:space="preserve">Magnetic
</t>
    </r>
    <r>
      <rPr>
        <b/>
        <sz val="10"/>
        <color rgb="FF000000"/>
        <rFont val="Arial"/>
      </rPr>
      <t>quantum number (</t>
    </r>
    <r>
      <rPr>
        <b/>
        <i/>
        <sz val="10"/>
        <color rgb="FF000000"/>
        <rFont val="Times New Roman"/>
      </rPr>
      <t>m</t>
    </r>
    <r>
      <rPr>
        <b/>
        <i/>
        <sz val="6"/>
        <color rgb="FF000000"/>
        <rFont val="Times New Roman"/>
      </rPr>
      <t>l</t>
    </r>
    <r>
      <rPr>
        <b/>
        <i/>
        <sz val="10"/>
        <color rgb="FF000000"/>
        <rFont val="Times New Roman"/>
      </rPr>
      <t>)</t>
    </r>
  </si>
  <si>
    <r>
      <rPr>
        <i/>
        <sz val="10"/>
        <rFont val="Arial"/>
      </rPr>
      <t xml:space="preserve">orbital
ml describes the orbital that an electron is in
</t>
    </r>
    <r>
      <rPr>
        <sz val="10"/>
        <rFont val="Arial"/>
      </rPr>
      <t xml:space="preserve">The value of </t>
    </r>
    <r>
      <rPr>
        <i/>
        <sz val="10"/>
        <rFont val="Arial"/>
      </rPr>
      <t>ml</t>
    </r>
    <r>
      <rPr>
        <sz val="10"/>
        <rFont val="Arial"/>
      </rPr>
      <t xml:space="preserve"> ranges from (–l, +l), </t>
    </r>
    <r>
      <rPr>
        <i/>
        <sz val="10"/>
        <rFont val="Arial"/>
      </rPr>
      <t>where l represents the Azimuthal value</t>
    </r>
  </si>
  <si>
    <r>
      <rPr>
        <b/>
        <i/>
        <sz val="10"/>
        <color rgb="FF000000"/>
        <rFont val="Arial"/>
      </rPr>
      <t xml:space="preserve">Spin
</t>
    </r>
    <r>
      <rPr>
        <b/>
        <sz val="10"/>
        <color rgb="FF000000"/>
        <rFont val="Arial"/>
      </rPr>
      <t xml:space="preserve">quantum number </t>
    </r>
    <r>
      <rPr>
        <b/>
        <sz val="10"/>
        <color rgb="FF000000"/>
        <rFont val="Times New Roman"/>
      </rPr>
      <t>(</t>
    </r>
    <r>
      <rPr>
        <b/>
        <i/>
        <sz val="10"/>
        <color rgb="FF000000"/>
        <rFont val="Times New Roman"/>
      </rPr>
      <t>m</t>
    </r>
    <r>
      <rPr>
        <b/>
        <i/>
        <sz val="6"/>
        <color rgb="FF000000"/>
        <rFont val="Times New Roman"/>
      </rPr>
      <t>s</t>
    </r>
    <r>
      <rPr>
        <b/>
        <i/>
        <sz val="10"/>
        <color rgb="FF000000"/>
        <rFont val="Times New Roman"/>
      </rPr>
      <t>)</t>
    </r>
  </si>
  <si>
    <r>
      <rPr>
        <b/>
        <u/>
        <sz val="10"/>
        <rFont val="Arial"/>
      </rPr>
      <t xml:space="preserve">spin
</t>
    </r>
    <r>
      <rPr>
        <i/>
        <sz val="10"/>
        <rFont val="Arial"/>
      </rPr>
      <t xml:space="preserve">ms </t>
    </r>
    <r>
      <rPr>
        <sz val="10"/>
        <rFont val="Arial"/>
      </rPr>
      <t xml:space="preserve">gives the spin of an electron
The value of </t>
    </r>
    <r>
      <rPr>
        <i/>
        <sz val="10"/>
        <rFont val="Arial"/>
      </rPr>
      <t>ms</t>
    </r>
    <r>
      <rPr>
        <sz val="10"/>
        <rFont val="Arial"/>
      </rPr>
      <t xml:space="preserve"> can only be either –1/2 or +1/2 only</t>
    </r>
  </si>
  <si>
    <r>
      <rPr>
        <b/>
        <i/>
        <sz val="10"/>
        <color rgb="FF000000"/>
        <rFont val="Arial"/>
      </rPr>
      <t>Dia</t>
    </r>
    <r>
      <rPr>
        <b/>
        <sz val="10"/>
        <color rgb="FF000000"/>
        <rFont val="Arial"/>
      </rPr>
      <t>magnetic</t>
    </r>
  </si>
  <si>
    <t>materials consisting of atoms that have only PAIRED electrons, which cannot be easily realigned, and thus they are repelled by magnets</t>
  </si>
  <si>
    <t>He:  1s2
Be:  1s2 2s2
Na+:  1s2 2s2 2p6</t>
  </si>
  <si>
    <t>magnetic levitation</t>
  </si>
  <si>
    <r>
      <rPr>
        <b/>
        <i/>
        <sz val="10"/>
        <color rgb="FF000000"/>
        <rFont val="Arial"/>
      </rPr>
      <t>Para</t>
    </r>
    <r>
      <rPr>
        <b/>
        <sz val="10"/>
        <color rgb="FF000000"/>
        <rFont val="Arial"/>
      </rPr>
      <t>magnetic</t>
    </r>
  </si>
  <si>
    <t>materials composed of atoms with UNPAIRED electrons, which causes them to orient the spins in alignment with a magnetic field, and thus are weakly attracted to the magnetic field</t>
  </si>
  <si>
    <t>C:  1s2 2s2 2p2
Na: ...3s1
Mn: ....3d5
Gd: ....4f7</t>
  </si>
  <si>
    <t xml:space="preserve">• ferrofluid
• iron filing and magnets
</t>
  </si>
  <si>
    <t>Properties of Covalent Compounds</t>
  </si>
  <si>
    <t>Bond order</t>
  </si>
  <si>
    <t>is the number of shared electrons between two atoms. In other words, bond order refers to whether a covalent bond is a single bond (bond order of 1), double bond (bond order of 2), or a tiple bond (bond order of 3).</t>
  </si>
  <si>
    <t>Coordinate Covalent Bonds</t>
  </si>
  <si>
    <t>Coordinate Covalent Bond</t>
  </si>
  <si>
    <r>
      <rPr>
        <sz val="10"/>
        <rFont val="Arial"/>
      </rPr>
      <t xml:space="preserve">a type of covalent bond in which both of the shared electrons originated </t>
    </r>
    <r>
      <rPr>
        <i/>
        <sz val="10"/>
        <rFont val="Arial"/>
      </rPr>
      <t>from the same</t>
    </r>
    <r>
      <rPr>
        <sz val="10"/>
        <rFont val="Arial"/>
      </rPr>
      <t xml:space="preserve"> atom. Generally, this means that a lone pair of one atom attacked another atom with an unhybridized </t>
    </r>
    <r>
      <rPr>
        <i/>
        <sz val="10"/>
        <rFont val="Arial"/>
      </rPr>
      <t>p-</t>
    </r>
    <r>
      <rPr>
        <sz val="10"/>
        <rFont val="Arial"/>
      </rPr>
      <t>orbital to form a bond.</t>
    </r>
  </si>
  <si>
    <t>Lewis acid–base reactions</t>
  </si>
  <si>
    <t>Covalent Bond Notation</t>
  </si>
  <si>
    <t>bonding electrons</t>
  </si>
  <si>
    <r>
      <rPr>
        <sz val="10"/>
        <rFont val="Arial"/>
      </rPr>
      <t xml:space="preserve">refers to the valence electrons that </t>
    </r>
    <r>
      <rPr>
        <i/>
        <sz val="10"/>
        <rFont val="Arial"/>
      </rPr>
      <t>are</t>
    </r>
    <r>
      <rPr>
        <sz val="10"/>
        <rFont val="Arial"/>
      </rPr>
      <t xml:space="preserve"> involved in a covalent bond</t>
    </r>
  </si>
  <si>
    <t>nonbonding electrons</t>
  </si>
  <si>
    <r>
      <rPr>
        <sz val="10"/>
        <rFont val="Arial"/>
      </rPr>
      <t xml:space="preserve">refers to the valence electrons that </t>
    </r>
    <r>
      <rPr>
        <i/>
        <sz val="10"/>
        <rFont val="Arial"/>
      </rPr>
      <t>are NOT</t>
    </r>
    <r>
      <rPr>
        <sz val="10"/>
        <rFont val="Arial"/>
      </rPr>
      <t xml:space="preserve"> invovled in covalent bonds</t>
    </r>
  </si>
  <si>
    <t>lone paris</t>
  </si>
  <si>
    <t>Formal Charge</t>
  </si>
  <si>
    <r>
      <rPr>
        <sz val="10"/>
        <rFont val="Arial"/>
      </rPr>
      <t xml:space="preserve">is defined as the difference between the </t>
    </r>
    <r>
      <rPr>
        <i/>
        <u/>
        <sz val="10"/>
        <rFont val="Arial"/>
      </rPr>
      <t>number of electrons assigned to an atom</t>
    </r>
    <r>
      <rPr>
        <sz val="10"/>
        <rFont val="Arial"/>
      </rPr>
      <t xml:space="preserve"> in a Lewis structure and the </t>
    </r>
    <r>
      <rPr>
        <i/>
        <u/>
        <sz val="10"/>
        <rFont val="Arial"/>
      </rPr>
      <t>number of electrons normally found</t>
    </r>
    <r>
      <rPr>
        <u/>
        <sz val="10"/>
        <rFont val="Arial"/>
      </rPr>
      <t xml:space="preserve"> </t>
    </r>
    <r>
      <rPr>
        <i/>
        <u/>
        <sz val="10"/>
        <rFont val="Arial"/>
      </rPr>
      <t>in that atom's valence shell in its neutral state</t>
    </r>
    <r>
      <rPr>
        <sz val="10"/>
        <rFont val="Arial"/>
      </rPr>
      <t xml:space="preserve"> ... </t>
    </r>
    <r>
      <rPr>
        <i/>
        <sz val="10"/>
        <rFont val="Arial"/>
      </rPr>
      <t>(aka, how many electrons the atom SHOULD have – how many electrons it actually has in the lewis structure)</t>
    </r>
    <r>
      <rPr>
        <sz val="10"/>
        <rFont val="Arial"/>
      </rPr>
      <t xml:space="preserve">.
The charge of an ion or compound is equal to the sum of the formal charges of the individual atoms comprising the atom or compound. It is calculated by the following equation, </t>
    </r>
    <r>
      <rPr>
        <i/>
        <sz val="10"/>
        <rFont val="Arial"/>
      </rPr>
      <t xml:space="preserve">where you substract the "normal" number of electrons in the atom's valence shell by the sum of number of lone-pair/nonbonding electrons and 1/2 the number of bonding electrons (double the number of bonds because each bond has two electrons).
</t>
    </r>
    <r>
      <rPr>
        <sz val="10"/>
        <rFont val="Arial"/>
      </rPr>
      <t>A shortcut is below: count the number of valence electrons the atom SHOULD have... then substract by the number it HAS, which are "dots + sticks" in a Lewis diagram.</t>
    </r>
  </si>
  <si>
    <t>Geometry and Polarity of Atoms in a Compound</t>
  </si>
  <si>
    <r>
      <rPr>
        <b/>
        <sz val="10"/>
        <color rgb="FF000000"/>
        <rFont val="Arial"/>
      </rPr>
      <t xml:space="preserve">Valence Shell Electron Pair Repulsion
</t>
    </r>
    <r>
      <rPr>
        <sz val="10"/>
        <color rgb="FF000000"/>
        <rFont val="Arial"/>
      </rPr>
      <t>(</t>
    </r>
    <r>
      <rPr>
        <b/>
        <sz val="10"/>
        <color rgb="FF000000"/>
        <rFont val="Arial"/>
      </rPr>
      <t>VSEPR</t>
    </r>
    <r>
      <rPr>
        <sz val="10"/>
        <color rgb="FF000000"/>
        <rFont val="Arial"/>
      </rPr>
      <t xml:space="preserve">) </t>
    </r>
    <r>
      <rPr>
        <b/>
        <sz val="10"/>
        <color rgb="FF000000"/>
        <rFont val="Arial"/>
      </rPr>
      <t>Theory</t>
    </r>
  </si>
  <si>
    <r>
      <rPr>
        <sz val="10"/>
        <rFont val="Arial"/>
      </rPr>
      <t xml:space="preserve">states that the three-dimensional arrangement of atoms surrounding a central atom is determined by the </t>
    </r>
    <r>
      <rPr>
        <i/>
        <sz val="10"/>
        <rFont val="Arial"/>
      </rPr>
      <t xml:space="preserve">repulsions </t>
    </r>
    <r>
      <rPr>
        <sz val="10"/>
        <rFont val="Arial"/>
      </rPr>
      <t xml:space="preserve">between bonding and nonbonding electron pairs in the valence shell of the central atom. These electron pairs arrange themselves as </t>
    </r>
    <r>
      <rPr>
        <i/>
        <sz val="10"/>
        <rFont val="Arial"/>
      </rPr>
      <t>FAR APART</t>
    </r>
    <r>
      <rPr>
        <sz val="10"/>
        <rFont val="Arial"/>
      </rPr>
      <t xml:space="preserve"> as possible, thereby minimizing repulsive forces. Shown below is the five most common electronic configurations (electronic geometry) of molecules:</t>
    </r>
  </si>
  <si>
    <t>electronic geometry</t>
  </si>
  <si>
    <t>describes the spatial arrangement of ALL PAIRS of electrons around the central atom, including both the bonding and the (nonbonding) lone pairs.</t>
  </si>
  <si>
    <r>
      <rPr>
        <sz val="9"/>
        <rFont val="Arial"/>
      </rPr>
      <t xml:space="preserve">ammonia (NH3) has a tetrahedral </t>
    </r>
    <r>
      <rPr>
        <i/>
        <sz val="10"/>
        <rFont val="Arial"/>
      </rPr>
      <t xml:space="preserve">electronic </t>
    </r>
    <r>
      <rPr>
        <sz val="9"/>
        <rFont val="Arial"/>
      </rPr>
      <t>geometry</t>
    </r>
  </si>
  <si>
    <t>molecular geometry</t>
  </si>
  <si>
    <t>describes the spatial arrengment of ONLY THE BONDING PAIRS of electrons</t>
  </si>
  <si>
    <r>
      <rPr>
        <sz val="9"/>
        <rFont val="Arial"/>
      </rPr>
      <t xml:space="preserve">ammonia (NH3) has a trigonal pyramidal </t>
    </r>
    <r>
      <rPr>
        <i/>
        <sz val="10"/>
        <rFont val="Arial"/>
      </rPr>
      <t xml:space="preserve">molecular </t>
    </r>
    <r>
      <rPr>
        <sz val="9"/>
        <rFont val="Arial"/>
      </rPr>
      <t>geometry</t>
    </r>
  </si>
  <si>
    <t>Atomic and Molecular Orbitals</t>
  </si>
  <si>
    <t>bonding orbital</t>
  </si>
  <si>
    <t>are formed as a result of the overlap of two atomic orbitals that have the SAME signs</t>
  </si>
  <si>
    <t>antibonding orbital</t>
  </si>
  <si>
    <t>are formed as a result of the overlap of two atomic orbitals that have DIFFERENT signs</t>
  </si>
  <si>
    <t>sigma (σ) bond</t>
  </si>
  <si>
    <t>is formed when orbitals overlap HEAD-TO-HEAD, resulting in a bond that allows for FREE ROTATION about its axis because the electron density of the bonding orbital is a single linear accumulation between the atomic nuclei.</t>
  </si>
  <si>
    <t>pi (π) bond</t>
  </si>
  <si>
    <t>is formed when orbitals overlap in such a way that there are two PARALLEL electron cloud densities that do NOT allow for free rotation because the electron densities of the orbitals are parallel and CANNOT be twisted in such a way that allows continuous overlapping of the clouds of electron densities</t>
  </si>
  <si>
    <t>Phase Diagrams</t>
  </si>
  <si>
    <r>
      <rPr>
        <b/>
        <sz val="10"/>
        <color rgb="FF000000"/>
        <rFont val="Arial"/>
      </rPr>
      <t xml:space="preserve">critical point
</t>
    </r>
    <r>
      <rPr>
        <i/>
        <sz val="10"/>
        <color rgb="FF000000"/>
        <rFont val="Arial"/>
      </rPr>
      <t xml:space="preserve">(also known as
</t>
    </r>
    <r>
      <rPr>
        <b/>
        <i/>
        <sz val="10"/>
        <color rgb="FF000000"/>
        <rFont val="Arial"/>
      </rPr>
      <t>critical temperature</t>
    </r>
    <r>
      <rPr>
        <i/>
        <sz val="10"/>
        <color rgb="FF000000"/>
        <rFont val="Arial"/>
      </rPr>
      <t>)</t>
    </r>
  </si>
  <si>
    <t>the temperature at which the liquid and gas phases become indistinguishable</t>
  </si>
  <si>
    <t>triple point</t>
  </si>
  <si>
    <t>the temperature at which all 3 phases of matter exist in equilibrium</t>
  </si>
  <si>
    <t>Ideal Gases</t>
  </si>
  <si>
    <t>ideal gas</t>
  </si>
  <si>
    <r>
      <rPr>
        <sz val="10"/>
        <rFont val="Arial"/>
      </rPr>
      <t xml:space="preserve">represents a hypothetical gas with molecules that have no </t>
    </r>
    <r>
      <rPr>
        <b/>
        <sz val="10"/>
        <rFont val="Arial"/>
      </rPr>
      <t>intermolecular forces</t>
    </r>
    <r>
      <rPr>
        <sz val="10"/>
        <rFont val="Arial"/>
      </rPr>
      <t xml:space="preserve"> and occupy no volume. Although </t>
    </r>
    <r>
      <rPr>
        <b/>
        <sz val="10"/>
        <rFont val="Arial"/>
      </rPr>
      <t xml:space="preserve">real gases </t>
    </r>
    <r>
      <rPr>
        <sz val="10"/>
        <rFont val="Arial"/>
      </rPr>
      <t xml:space="preserve">deviate from this ideal behavior at high pressures (low volumes) and low temperatures, many compressed real gases demonstrate behavior that is </t>
    </r>
    <r>
      <rPr>
        <i/>
        <sz val="10"/>
        <rFont val="Arial"/>
      </rPr>
      <t>close</t>
    </r>
    <r>
      <rPr>
        <sz val="10"/>
        <rFont val="Arial"/>
      </rPr>
      <t xml:space="preserve"> to ideal.</t>
    </r>
  </si>
  <si>
    <t>How much Volume
does 1 mole of an 
ideal gas occupy at STP?</t>
  </si>
  <si>
    <r>
      <rPr>
        <sz val="10"/>
        <rFont val="Arial"/>
      </rPr>
      <t xml:space="preserve">At STP (1 atm and 273º K), 1 mole of gas occupies </t>
    </r>
    <r>
      <rPr>
        <sz val="18"/>
        <rFont val="Arial"/>
      </rPr>
      <t xml:space="preserve">22.4 </t>
    </r>
    <r>
      <rPr>
        <sz val="13"/>
        <rFont val="Arial"/>
      </rPr>
      <t>L</t>
    </r>
  </si>
  <si>
    <t>Dalton's Law</t>
  </si>
  <si>
    <t>Dalton's Law of Partial Pressures</t>
  </si>
  <si>
    <r>
      <rPr>
        <sz val="10"/>
        <rFont val="Arial"/>
      </rPr>
      <t xml:space="preserve">states that the individual gas componenets of a mixture of gases will exert individual pressures in proportiona to their </t>
    </r>
    <r>
      <rPr>
        <b/>
        <sz val="10"/>
        <rFont val="Arial"/>
      </rPr>
      <t>mole fractions</t>
    </r>
    <r>
      <rPr>
        <sz val="10"/>
        <rFont val="Arial"/>
      </rPr>
      <t xml:space="preserve">. It also states that the </t>
    </r>
    <r>
      <rPr>
        <i/>
        <sz val="10"/>
        <rFont val="Arial"/>
      </rPr>
      <t>total</t>
    </r>
    <r>
      <rPr>
        <sz val="10"/>
        <rFont val="Arial"/>
      </rPr>
      <t xml:space="preserve"> pressure exerted by a mixture of gases is equal to the SUM of the partial pressures of the individual component gases.</t>
    </r>
  </si>
  <si>
    <t>mole fraction</t>
  </si>
  <si>
    <t>mole fraction of gas X in a mixture = (moles of gas X) / (total moles of gas in the mixture)</t>
  </si>
  <si>
    <t>vapor pressure</t>
  </si>
  <si>
    <t>is the pressure exerted by evaporated particles above the surface of a liquid.</t>
  </si>
  <si>
    <r>
      <rPr>
        <sz val="10"/>
        <rFont val="Arial"/>
      </rPr>
      <t>states that the amount of gas dissolved in solution (</t>
    </r>
    <r>
      <rPr>
        <i/>
        <sz val="10"/>
        <rFont val="Arial"/>
      </rPr>
      <t>aka, the gas' solubility)</t>
    </r>
    <r>
      <rPr>
        <sz val="10"/>
        <rFont val="Arial"/>
      </rPr>
      <t xml:space="preserve"> is directly proportional to the partial pressure of that gas at the surface of a solution. In other words, solubility (concentration) and pressure are directly related.</t>
    </r>
  </si>
  <si>
    <t>• alveolar capillary gas exchange</t>
  </si>
  <si>
    <t>Kinetic Molecular Theory
of Gases</t>
  </si>
  <si>
    <r>
      <rPr>
        <sz val="10"/>
        <rFont val="Arial"/>
      </rPr>
      <t xml:space="preserve">attempts to explain the behavior of gas particles. It makes 5 assumptions about gas particles:
•  gas particles have </t>
    </r>
    <r>
      <rPr>
        <u/>
        <sz val="10"/>
        <rFont val="Arial"/>
      </rPr>
      <t xml:space="preserve">negligible volume
</t>
    </r>
    <r>
      <rPr>
        <sz val="10"/>
        <rFont val="Arial"/>
      </rPr>
      <t xml:space="preserve">•  gas particles </t>
    </r>
    <r>
      <rPr>
        <u/>
        <sz val="10"/>
        <rFont val="Arial"/>
      </rPr>
      <t xml:space="preserve">DO NOT have intermolecular attractions or repulsions
</t>
    </r>
    <r>
      <rPr>
        <sz val="10"/>
        <rFont val="Arial"/>
      </rPr>
      <t xml:space="preserve">•  gas particles undergo </t>
    </r>
    <r>
      <rPr>
        <u/>
        <sz val="10"/>
        <rFont val="Arial"/>
      </rPr>
      <t>random collisions</t>
    </r>
    <r>
      <rPr>
        <sz val="10"/>
        <rFont val="Arial"/>
      </rPr>
      <t xml:space="preserve"> with each other and the walls of the container that they are held in
•  collisions between gas particles (and with the walls of its container) are </t>
    </r>
    <r>
      <rPr>
        <u/>
        <sz val="10"/>
        <rFont val="Arial"/>
      </rPr>
      <t xml:space="preserve">elastic
</t>
    </r>
    <r>
      <rPr>
        <sz val="10"/>
        <rFont val="Arial"/>
      </rPr>
      <t xml:space="preserve">•  the </t>
    </r>
    <r>
      <rPr>
        <u/>
        <sz val="10"/>
        <rFont val="Arial"/>
      </rPr>
      <t>average kinetic energy</t>
    </r>
    <r>
      <rPr>
        <sz val="10"/>
        <rFont val="Arial"/>
      </rPr>
      <t xml:space="preserve"> of gas particles is </t>
    </r>
    <r>
      <rPr>
        <b/>
        <sz val="10"/>
        <rFont val="Arial"/>
      </rPr>
      <t>directly</t>
    </r>
    <r>
      <rPr>
        <sz val="10"/>
        <rFont val="Arial"/>
      </rPr>
      <t xml:space="preserve"> </t>
    </r>
    <r>
      <rPr>
        <b/>
        <sz val="10"/>
        <rFont val="Arial"/>
      </rPr>
      <t>proportional</t>
    </r>
    <r>
      <rPr>
        <sz val="10"/>
        <rFont val="Arial"/>
      </rPr>
      <t xml:space="preserve"> to its </t>
    </r>
    <r>
      <rPr>
        <u/>
        <sz val="10"/>
        <rFont val="Arial"/>
      </rPr>
      <t>temperature.</t>
    </r>
  </si>
  <si>
    <t>Maxwell–Boltzmann distribution curve</t>
  </si>
  <si>
    <t>basically shows that:
•  the higher the temperature, the faster the gas molecules move
•  the larger the gas molecules, the slower they move.</t>
  </si>
  <si>
    <t>Graham's Law of Diffusion and Effusion</t>
  </si>
  <si>
    <t>Graham's Law of Effusion</t>
  </si>
  <si>
    <r>
      <rPr>
        <sz val="10"/>
        <rFont val="Arial"/>
      </rPr>
      <t>states that the relative rates of effusion of two gases at the same temperature and pressure are given by the</t>
    </r>
    <r>
      <rPr>
        <b/>
        <sz val="10"/>
        <rFont val="Arial"/>
      </rPr>
      <t xml:space="preserve"> inverse ratio of the square roots</t>
    </r>
    <r>
      <rPr>
        <sz val="10"/>
        <rFont val="Arial"/>
      </rPr>
      <t xml:space="preserve"> of the masses of the gas particles.
</t>
    </r>
    <r>
      <rPr>
        <u/>
        <sz val="8"/>
        <color rgb="FF0000FF"/>
        <rFont val="Arial"/>
      </rPr>
      <t xml:space="preserve">http://calistry.org/New/sites/all/libraries/ckeditor//plugins/ckeditor_wiris/integration/showimage.php?formula=1438280f8dd04fbb50fb403bfabc7b1f.png
</t>
    </r>
    <r>
      <rPr>
        <sz val="10"/>
        <rFont val="Arial"/>
      </rPr>
      <t xml:space="preserve">
In other words, a gas with a lower molar mass will travel/leak faster than a gas with a higher molar mass because it is lighter.</t>
    </r>
  </si>
  <si>
    <t>Both neon and oxygen gasess will effuse at slower rates than helium because they both have more mass than helium.
(Ne: 20.2 g/mol
O2: 32.0 g/mol
He: 4.0 g/mol)</t>
  </si>
  <si>
    <t>• diffusion</t>
  </si>
  <si>
    <t>Real Gases</t>
  </si>
  <si>
    <t>real gas</t>
  </si>
  <si>
    <r>
      <rPr>
        <sz val="10"/>
        <rFont val="Arial"/>
      </rPr>
      <t xml:space="preserve">deviate from ideal gas behavior under high pressure (low) volume and low temperature conditions.
•  at </t>
    </r>
    <r>
      <rPr>
        <i/>
        <sz val="10"/>
        <rFont val="Arial"/>
      </rPr>
      <t>moderately</t>
    </r>
    <r>
      <rPr>
        <sz val="10"/>
        <rFont val="Arial"/>
      </rPr>
      <t xml:space="preserve"> high pressures, low volumes, or low temperatures, real gases will occupy LESS volume than predicted by the ideal gas law </t>
    </r>
    <r>
      <rPr>
        <u/>
        <sz val="10"/>
        <rFont val="Arial"/>
      </rPr>
      <t xml:space="preserve">because the particles have intermolecular attractions
</t>
    </r>
    <r>
      <rPr>
        <sz val="10"/>
        <rFont val="Arial"/>
      </rPr>
      <t xml:space="preserve">•  at </t>
    </r>
    <r>
      <rPr>
        <i/>
        <sz val="10"/>
        <rFont val="Arial"/>
      </rPr>
      <t xml:space="preserve">extremely </t>
    </r>
    <r>
      <rPr>
        <sz val="10"/>
        <rFont val="Arial"/>
      </rPr>
      <t xml:space="preserve">high pressures, low volumes, or low temperatures, real gases will occupy MORE volume than predicted by the ideal gas law </t>
    </r>
    <r>
      <rPr>
        <u/>
        <sz val="10"/>
        <rFont val="Arial"/>
      </rPr>
      <t>because the particles occupy physical space</t>
    </r>
  </si>
  <si>
    <t>Van der Waals
equation of state</t>
  </si>
  <si>
    <r>
      <rPr>
        <sz val="10"/>
        <rFont val="Arial"/>
      </rPr>
      <t>is an equation derived from the</t>
    </r>
    <r>
      <rPr>
        <b/>
        <sz val="10"/>
        <rFont val="Arial"/>
      </rPr>
      <t xml:space="preserve"> Ideal Gas Law</t>
    </r>
    <r>
      <rPr>
        <sz val="10"/>
        <rFont val="Arial"/>
      </rPr>
      <t xml:space="preserve"> that is used to </t>
    </r>
    <r>
      <rPr>
        <i/>
        <sz val="10"/>
        <rFont val="Arial"/>
      </rPr>
      <t>correct/mathematically adjust</t>
    </r>
    <r>
      <rPr>
        <b/>
        <sz val="10"/>
        <rFont val="Arial"/>
      </rPr>
      <t xml:space="preserve"> </t>
    </r>
    <r>
      <rPr>
        <sz val="10"/>
        <rFont val="Arial"/>
      </rPr>
      <t xml:space="preserve">the ideal gas law when accounting for </t>
    </r>
    <r>
      <rPr>
        <b/>
        <sz val="10"/>
        <rFont val="Arial"/>
      </rPr>
      <t xml:space="preserve">real gases </t>
    </r>
    <r>
      <rPr>
        <sz val="10"/>
        <rFont val="Arial"/>
      </rPr>
      <t xml:space="preserve">that do engage in intermolecular attractions </t>
    </r>
    <r>
      <rPr>
        <i/>
        <sz val="10"/>
        <rFont val="Arial"/>
      </rPr>
      <t xml:space="preserve">(a) </t>
    </r>
    <r>
      <rPr>
        <sz val="10"/>
        <rFont val="Arial"/>
      </rPr>
      <t xml:space="preserve">and occupy molecular volume </t>
    </r>
    <r>
      <rPr>
        <i/>
        <sz val="10"/>
        <rFont val="Arial"/>
      </rPr>
      <t>(b)</t>
    </r>
    <r>
      <rPr>
        <sz val="10"/>
        <rFont val="Arial"/>
      </rPr>
      <t>. Conceptually, this equation just explains how real gases differ from ideal gases because real gases occupy more volume and have less pressure.
Note that when the real gas variables–</t>
    </r>
    <r>
      <rPr>
        <i/>
        <sz val="10"/>
        <rFont val="Arial"/>
      </rPr>
      <t>a</t>
    </r>
    <r>
      <rPr>
        <sz val="10"/>
        <rFont val="Arial"/>
      </rPr>
      <t xml:space="preserve"> and </t>
    </r>
    <r>
      <rPr>
        <i/>
        <sz val="10"/>
        <rFont val="Arial"/>
      </rPr>
      <t>b–</t>
    </r>
    <r>
      <rPr>
        <sz val="10"/>
        <rFont val="Arial"/>
      </rPr>
      <t>equal zero, then van der Waals equation of state just simplifies to the Ideal Gas Law.</t>
    </r>
  </si>
  <si>
    <t>Aqueous Solutions</t>
  </si>
  <si>
    <t>Important Solubility Rules for the MCAT</t>
  </si>
  <si>
    <r>
      <rPr>
        <sz val="10"/>
        <rFont val="Arial"/>
      </rPr>
      <t xml:space="preserve">Although there are several solubility rules, memorizing them all may be a little excessive; familiarity with them will suffice. However, there are 2 solubiity rules to </t>
    </r>
    <r>
      <rPr>
        <u/>
        <sz val="10"/>
        <rFont val="Arial"/>
      </rPr>
      <t>memorize</t>
    </r>
    <r>
      <rPr>
        <sz val="10"/>
        <rFont val="Arial"/>
      </rPr>
      <t xml:space="preserve"> FOR SURE:
1.  All salts containing </t>
    </r>
    <r>
      <rPr>
        <b/>
        <sz val="10"/>
        <rFont val="Arial"/>
      </rPr>
      <t>Ammonium</t>
    </r>
    <r>
      <rPr>
        <sz val="10"/>
        <rFont val="Arial"/>
      </rPr>
      <t xml:space="preserve"> (NH</t>
    </r>
    <r>
      <rPr>
        <sz val="7"/>
        <rFont val="Arial"/>
      </rPr>
      <t>4</t>
    </r>
    <r>
      <rPr>
        <sz val="10"/>
        <rFont val="Arial"/>
      </rPr>
      <t xml:space="preserve">+) and </t>
    </r>
    <r>
      <rPr>
        <b/>
        <sz val="10"/>
        <rFont val="Arial"/>
      </rPr>
      <t xml:space="preserve">Group 1 </t>
    </r>
    <r>
      <rPr>
        <sz val="10"/>
        <rFont val="Arial"/>
      </rPr>
      <t xml:space="preserve">cations ARE soluble in water.
2.  All salts containing </t>
    </r>
    <r>
      <rPr>
        <b/>
        <sz val="10"/>
        <rFont val="Arial"/>
      </rPr>
      <t>Nitrate</t>
    </r>
    <r>
      <rPr>
        <sz val="10"/>
        <rFont val="Arial"/>
      </rPr>
      <t xml:space="preserve"> (NO</t>
    </r>
    <r>
      <rPr>
        <sz val="7"/>
        <rFont val="Arial"/>
      </rPr>
      <t>3</t>
    </r>
    <r>
      <rPr>
        <sz val="10"/>
        <rFont val="Arial"/>
      </rPr>
      <t xml:space="preserve">-) and </t>
    </r>
    <r>
      <rPr>
        <b/>
        <sz val="10"/>
        <rFont val="Arial"/>
      </rPr>
      <t>Acetate</t>
    </r>
    <r>
      <rPr>
        <sz val="10"/>
        <rFont val="Arial"/>
      </rPr>
      <t xml:space="preserve"> (CH</t>
    </r>
    <r>
      <rPr>
        <sz val="7"/>
        <rFont val="Arial"/>
      </rPr>
      <t>3</t>
    </r>
    <r>
      <rPr>
        <sz val="10"/>
        <rFont val="Arial"/>
      </rPr>
      <t xml:space="preserve">COO-) anions ARE soluble in water.
</t>
    </r>
  </si>
  <si>
    <t>Complex Ion Formation</t>
  </si>
  <si>
    <t>chelation</t>
  </si>
  <si>
    <r>
      <rPr>
        <sz val="10"/>
        <rFont val="Arial"/>
      </rPr>
      <t xml:space="preserve">is a complex ion in which the central cation is bonded to the </t>
    </r>
    <r>
      <rPr>
        <i/>
        <sz val="10"/>
        <rFont val="Arial"/>
      </rPr>
      <t xml:space="preserve">same </t>
    </r>
    <r>
      <rPr>
        <sz val="10"/>
        <rFont val="Arial"/>
      </rPr>
      <t>ligand in multiple places</t>
    </r>
  </si>
  <si>
    <t>chelation therapy to sequester toxic metals</t>
  </si>
  <si>
    <t>Titrations</t>
  </si>
  <si>
    <t>endpoint</t>
  </si>
  <si>
    <r>
      <rPr>
        <sz val="10"/>
        <rFont val="Arial"/>
      </rPr>
      <t xml:space="preserve">is the point of a titration where the indicator reaches its final </t>
    </r>
    <r>
      <rPr>
        <i/>
        <sz val="10"/>
        <rFont val="Arial"/>
      </rPr>
      <t xml:space="preserve">(hence, "end") </t>
    </r>
    <r>
      <rPr>
        <sz val="10"/>
        <rFont val="Arial"/>
      </rPr>
      <t>color.</t>
    </r>
  </si>
  <si>
    <t>equivalence point</t>
  </si>
  <si>
    <t>is the point at thich the number of acid equivalents present in the original solution equals the number of base equivalents added, or vice versa. On a pH meter graph, it is the midpoint of the region of the curve with the steepest slope.</t>
  </si>
  <si>
    <t>The equivalence point for a strong acid/strong base titrations is always at pH 7 (for monovalent species)</t>
  </si>
  <si>
    <t>Buffers</t>
  </si>
  <si>
    <r>
      <rPr>
        <sz val="10"/>
        <rFont val="Arial"/>
      </rPr>
      <t>•  consists of a mixture of a</t>
    </r>
    <r>
      <rPr>
        <b/>
        <sz val="10"/>
        <rFont val="Arial"/>
      </rPr>
      <t xml:space="preserve"> weak acid </t>
    </r>
    <r>
      <rPr>
        <sz val="10"/>
        <rFont val="Arial"/>
      </rPr>
      <t>and</t>
    </r>
    <r>
      <rPr>
        <b/>
        <sz val="10"/>
        <rFont val="Arial"/>
      </rPr>
      <t xml:space="preserve"> its salt </t>
    </r>
    <r>
      <rPr>
        <sz val="10"/>
        <rFont val="Arial"/>
      </rPr>
      <t xml:space="preserve">(which is composed of its conjugate base and a cation) or a mixture of a </t>
    </r>
    <r>
      <rPr>
        <b/>
        <sz val="10"/>
        <rFont val="Arial"/>
      </rPr>
      <t>weak base</t>
    </r>
    <r>
      <rPr>
        <sz val="10"/>
        <rFont val="Arial"/>
      </rPr>
      <t xml:space="preserve"> and </t>
    </r>
    <r>
      <rPr>
        <b/>
        <sz val="10"/>
        <rFont val="Arial"/>
      </rPr>
      <t xml:space="preserve">its salt </t>
    </r>
    <r>
      <rPr>
        <sz val="10"/>
        <rFont val="Arial"/>
      </rPr>
      <t xml:space="preserve">(which is composed of its conjugate acid and an anion)
•  their purpose is to </t>
    </r>
    <r>
      <rPr>
        <b/>
        <sz val="10"/>
        <rFont val="Arial"/>
      </rPr>
      <t>resist pH change</t>
    </r>
    <r>
      <rPr>
        <sz val="10"/>
        <rFont val="Arial"/>
      </rPr>
      <t xml:space="preserve"> because the dissociated buffer reacts with H+ or OH- equivalents of strong acids/strong bases to form more weak acids/bases, which does not dramatically alter pH</t>
    </r>
  </si>
  <si>
    <t>•  Acetic Acid + its salt
•  Ammonia + its salt</t>
  </si>
  <si>
    <t>Buffer Region</t>
  </si>
  <si>
    <t>the portion of a titration curve in which the concentration of acid HA is approximately equal to that of its conjugate base A-; pH remains relatively constant through this region</t>
  </si>
  <si>
    <t>Buffer Capacity</t>
  </si>
  <si>
    <r>
      <rPr>
        <sz val="10"/>
        <rFont val="Arial"/>
      </rPr>
      <t xml:space="preserve">is optimal at the pH where [conjugate base] = [weak acid] because in the </t>
    </r>
    <r>
      <rPr>
        <b/>
        <sz val="10"/>
        <rFont val="Arial"/>
      </rPr>
      <t>Henderson–Hasselbalch Equation</t>
    </r>
    <r>
      <rPr>
        <sz val="10"/>
        <rFont val="Arial"/>
      </rPr>
      <t>, log[A-]/[HA] = log[1] = 0.</t>
    </r>
  </si>
  <si>
    <t>Indicator</t>
  </si>
  <si>
    <r>
      <rPr>
        <sz val="10"/>
        <rFont val="Arial"/>
      </rPr>
      <t xml:space="preserve">a substance used in low concentrations during a titration that changes color over either:
•  a certain pH range for acid–base titrations
•  a certain emf voltage for redox titrations
The final color change of an indicator occurs at the </t>
    </r>
    <r>
      <rPr>
        <b/>
        <sz val="10"/>
        <rFont val="Arial"/>
      </rPr>
      <t>endpoint</t>
    </r>
    <r>
      <rPr>
        <sz val="10"/>
        <rFont val="Arial"/>
      </rPr>
      <t xml:space="preserve"> of a titration</t>
    </r>
  </si>
  <si>
    <t>Which is the "best" indicator to use for a titration?</t>
  </si>
  <si>
    <r>
      <rPr>
        <sz val="10"/>
        <rFont val="Arial"/>
      </rPr>
      <t xml:space="preserve">the "best" indicator has a </t>
    </r>
    <r>
      <rPr>
        <b/>
        <sz val="10"/>
        <rFont val="Arial"/>
      </rPr>
      <t xml:space="preserve">pKa </t>
    </r>
    <r>
      <rPr>
        <sz val="10"/>
        <rFont val="Arial"/>
      </rPr>
      <t xml:space="preserve">that is closed to the </t>
    </r>
    <r>
      <rPr>
        <b/>
        <sz val="10"/>
        <rFont val="Arial"/>
      </rPr>
      <t xml:space="preserve">pH </t>
    </r>
    <r>
      <rPr>
        <sz val="10"/>
        <rFont val="Arial"/>
      </rPr>
      <t>of the equivalence point of the titration</t>
    </r>
  </si>
  <si>
    <t>Oxidizing Agent</t>
  </si>
  <si>
    <r>
      <rPr>
        <sz val="10"/>
        <rFont val="Arial"/>
      </rPr>
      <t xml:space="preserve">causes other atom to get oxidized, although they themselves get reduced
</t>
    </r>
    <r>
      <rPr>
        <b/>
        <sz val="10"/>
        <rFont val="Arial"/>
      </rPr>
      <t>•  they often contain Oxygens or a similar very electronegative element</t>
    </r>
  </si>
  <si>
    <r>
      <rPr>
        <b/>
        <sz val="9"/>
        <rFont val="Arial"/>
      </rPr>
      <t>Strong</t>
    </r>
    <r>
      <rPr>
        <sz val="9"/>
        <rFont val="Arial"/>
      </rPr>
      <t xml:space="preserve"> </t>
    </r>
    <r>
      <rPr>
        <b/>
        <sz val="9"/>
        <rFont val="Arial"/>
      </rPr>
      <t>oxidizing</t>
    </r>
    <r>
      <rPr>
        <sz val="9"/>
        <rFont val="Arial"/>
      </rPr>
      <t xml:space="preserve"> </t>
    </r>
    <r>
      <rPr>
        <b/>
        <sz val="9"/>
        <rFont val="Arial"/>
      </rPr>
      <t>agents</t>
    </r>
    <r>
      <rPr>
        <sz val="9"/>
        <rFont val="Arial"/>
      </rPr>
      <t>, like KMnO4, tend to have oxygen or a similarly electronegative element</t>
    </r>
  </si>
  <si>
    <t>Reducing Agent</t>
  </si>
  <si>
    <r>
      <rPr>
        <sz val="10"/>
        <rFont val="Arial"/>
      </rPr>
      <t xml:space="preserve">causes other atom to get reduced, although they themselves get oxidized
</t>
    </r>
    <r>
      <rPr>
        <b/>
        <sz val="10"/>
        <rFont val="Arial"/>
      </rPr>
      <t>•  they often contain metal ions or hydrides (H-)</t>
    </r>
  </si>
  <si>
    <r>
      <rPr>
        <b/>
        <sz val="9"/>
        <rFont val="Arial"/>
      </rPr>
      <t>Strong</t>
    </r>
    <r>
      <rPr>
        <sz val="9"/>
        <rFont val="Arial"/>
      </rPr>
      <t xml:space="preserve"> </t>
    </r>
    <r>
      <rPr>
        <b/>
        <sz val="9"/>
        <rFont val="Arial"/>
      </rPr>
      <t>reducing</t>
    </r>
    <r>
      <rPr>
        <sz val="9"/>
        <rFont val="Arial"/>
      </rPr>
      <t xml:space="preserve"> </t>
    </r>
    <r>
      <rPr>
        <b/>
        <sz val="9"/>
        <rFont val="Arial"/>
      </rPr>
      <t>agents</t>
    </r>
    <r>
      <rPr>
        <sz val="9"/>
        <rFont val="Arial"/>
      </rPr>
      <t>, like LiAlH4, tend to have metals or hydrides (H-)</t>
    </r>
  </si>
  <si>
    <r>
      <rPr>
        <b/>
        <sz val="10"/>
        <color rgb="FF000000"/>
        <rFont val="Arial"/>
      </rPr>
      <t xml:space="preserve">Disproportionation
</t>
    </r>
    <r>
      <rPr>
        <i/>
        <sz val="10"/>
        <color rgb="FF000000"/>
        <rFont val="Arial"/>
      </rPr>
      <t xml:space="preserve">(also called </t>
    </r>
    <r>
      <rPr>
        <b/>
        <i/>
        <sz val="10"/>
        <color rgb="FF000000"/>
        <rFont val="Arial"/>
      </rPr>
      <t>dismutation</t>
    </r>
    <r>
      <rPr>
        <i/>
        <sz val="10"/>
        <color rgb="FF000000"/>
        <rFont val="Arial"/>
      </rPr>
      <t>)</t>
    </r>
  </si>
  <si>
    <r>
      <rPr>
        <sz val="10"/>
        <rFont val="Arial"/>
      </rPr>
      <t xml:space="preserve">is a specific type of redox reaction in which the same element undergoes </t>
    </r>
    <r>
      <rPr>
        <i/>
        <sz val="10"/>
        <rFont val="Arial"/>
      </rPr>
      <t>both</t>
    </r>
    <r>
      <rPr>
        <sz val="10"/>
        <rFont val="Arial"/>
      </rPr>
      <t xml:space="preserve"> oxidation and reduction </t>
    </r>
    <r>
      <rPr>
        <i/>
        <sz val="10"/>
        <rFont val="Arial"/>
      </rPr>
      <t xml:space="preserve">simultaneously </t>
    </r>
    <r>
      <rPr>
        <sz val="10"/>
        <rFont val="Arial"/>
      </rPr>
      <t>in producing its products.</t>
    </r>
  </si>
  <si>
    <t>Cl2 + H2O --&gt; HOCl + Cl- + H+
in this reaction, Cl undergoes disproportionation because it gets both oxidized and reducted
(0 --&gt; +1 and 0 --&gt; –1)</t>
  </si>
  <si>
    <t>biological enzymes (catalase)</t>
  </si>
  <si>
    <t>Electrochemical Cells</t>
  </si>
  <si>
    <r>
      <rPr>
        <b/>
        <sz val="10"/>
        <color rgb="FF000000"/>
        <rFont val="Arial"/>
      </rPr>
      <t xml:space="preserve">What is the direction of </t>
    </r>
    <r>
      <rPr>
        <b/>
        <u/>
        <sz val="10"/>
        <color rgb="FF000000"/>
        <rFont val="Arial"/>
      </rPr>
      <t>current</t>
    </r>
    <r>
      <rPr>
        <b/>
        <sz val="10"/>
        <color rgb="FF000000"/>
        <rFont val="Arial"/>
      </rPr>
      <t xml:space="preserve"> flow in ALL types of electrochemical cells?</t>
    </r>
  </si>
  <si>
    <t>since current is defined as the flow of positive charge, the direction of current (I) in electrochemical cells is from the cathode to the anode.</t>
  </si>
  <si>
    <r>
      <rPr>
        <b/>
        <sz val="10"/>
        <color rgb="FF000000"/>
        <rFont val="Arial"/>
      </rPr>
      <t xml:space="preserve">What is the direction of </t>
    </r>
    <r>
      <rPr>
        <b/>
        <u/>
        <sz val="10"/>
        <color rgb="FF000000"/>
        <rFont val="Arial"/>
      </rPr>
      <t>electron</t>
    </r>
    <r>
      <rPr>
        <b/>
        <sz val="10"/>
        <color rgb="FF000000"/>
        <rFont val="Arial"/>
      </rPr>
      <t xml:space="preserve"> flow in ALL types of electrochemical cells?</t>
    </r>
  </si>
  <si>
    <t>the direction of electron movement is from anode to cathode.</t>
  </si>
  <si>
    <r>
      <rPr>
        <b/>
        <sz val="10"/>
        <color rgb="FF000000"/>
        <rFont val="Arial"/>
      </rPr>
      <t xml:space="preserve">Galvanic </t>
    </r>
    <r>
      <rPr>
        <b/>
        <i/>
        <sz val="10"/>
        <color rgb="FF000000"/>
        <rFont val="Arial"/>
      </rPr>
      <t xml:space="preserve">(voltaic) </t>
    </r>
    <r>
      <rPr>
        <b/>
        <sz val="10"/>
        <color rgb="FF000000"/>
        <rFont val="Arial"/>
      </rPr>
      <t>Cells</t>
    </r>
  </si>
  <si>
    <r>
      <rPr>
        <sz val="10"/>
        <rFont val="Arial"/>
      </rPr>
      <t>are spontaneous (–ΔG) and have +</t>
    </r>
    <r>
      <rPr>
        <i/>
        <sz val="10"/>
        <rFont val="Arial"/>
      </rPr>
      <t>Eº</t>
    </r>
    <r>
      <rPr>
        <sz val="7"/>
        <rFont val="Arial"/>
      </rPr>
      <t>cell</t>
    </r>
  </si>
  <si>
    <t>Salt Bridge</t>
  </si>
  <si>
    <r>
      <rPr>
        <sz val="10"/>
        <rFont val="Arial"/>
      </rPr>
      <t xml:space="preserve">the purpose of salt bridges in galvanic (voltaic) cells is to exchange anions and cations to balance, or dissipate, newly generated charges; salt bridges do this by containing </t>
    </r>
    <r>
      <rPr>
        <b/>
        <sz val="10"/>
        <rFont val="Arial"/>
      </rPr>
      <t>inert electrolytes–</t>
    </r>
    <r>
      <rPr>
        <sz val="10"/>
        <rFont val="Arial"/>
      </rPr>
      <t>ionic compounds that do NOT readily dissociate.  Otherwise, excessive charge would accumulate and provide a countervoltage charge that is large enough to prevent the redox reaction from taking place, ceasing the current.</t>
    </r>
  </si>
  <si>
    <r>
      <rPr>
        <sz val="9"/>
        <rFont val="Arial"/>
      </rPr>
      <t>inert electrolytes, such as KCl or NH</t>
    </r>
    <r>
      <rPr>
        <sz val="8"/>
        <rFont val="Arial"/>
      </rPr>
      <t>4</t>
    </r>
    <r>
      <rPr>
        <sz val="9"/>
        <rFont val="Arial"/>
      </rPr>
      <t>NO</t>
    </r>
    <r>
      <rPr>
        <sz val="6"/>
        <rFont val="Arial"/>
      </rPr>
      <t>3</t>
    </r>
  </si>
  <si>
    <t>Electrolytic Cells</t>
  </si>
  <si>
    <r>
      <rPr>
        <sz val="10"/>
        <rFont val="Arial"/>
      </rPr>
      <t>are NONspontaneous (+ΔG) and have –</t>
    </r>
    <r>
      <rPr>
        <i/>
        <sz val="10"/>
        <rFont val="Arial"/>
      </rPr>
      <t>Eº</t>
    </r>
    <r>
      <rPr>
        <sz val="7"/>
        <rFont val="Arial"/>
      </rPr>
      <t>cell</t>
    </r>
    <r>
      <rPr>
        <sz val="10"/>
        <rFont val="Arial"/>
      </rPr>
      <t xml:space="preserve">;  because they are nonspontaneous, they require an outside energy source, such as a battery, to supply energy for the redox reaction to occur. Electrolytic cells are used to create useful products through </t>
    </r>
    <r>
      <rPr>
        <b/>
        <sz val="10"/>
        <rFont val="Arial"/>
      </rPr>
      <t>electrolysis</t>
    </r>
  </si>
  <si>
    <t>electrolysis</t>
  </si>
  <si>
    <t>Concentration Cells</t>
  </si>
  <si>
    <r>
      <rPr>
        <sz val="10"/>
        <rFont val="Arial"/>
      </rPr>
      <t xml:space="preserve">is a special type of galvanic (–ΔG) cell. However, for concentration cells, each electrode is the same identity. Thus, </t>
    </r>
    <r>
      <rPr>
        <b/>
        <sz val="10"/>
        <rFont val="Arial"/>
      </rPr>
      <t>concentration</t>
    </r>
    <r>
      <rPr>
        <sz val="10"/>
        <rFont val="Arial"/>
      </rPr>
      <t xml:space="preserve"> </t>
    </r>
    <r>
      <rPr>
        <b/>
        <sz val="10"/>
        <rFont val="Arial"/>
      </rPr>
      <t>gradient</t>
    </r>
    <r>
      <rPr>
        <sz val="10"/>
        <rFont val="Arial"/>
      </rPr>
      <t xml:space="preserve"> is the driving force for current and movement of electrons.</t>
    </r>
  </si>
  <si>
    <t>cell membrane of a neuron</t>
  </si>
  <si>
    <t>Rechargable Cells</t>
  </si>
  <si>
    <r>
      <rPr>
        <b/>
        <sz val="10"/>
        <color rgb="FF000000"/>
        <rFont val="Arial"/>
      </rPr>
      <t xml:space="preserve">Rechargable cell
</t>
    </r>
    <r>
      <rPr>
        <i/>
        <sz val="10"/>
        <color rgb="FF000000"/>
        <rFont val="Arial"/>
      </rPr>
      <t xml:space="preserve">(also known as 
</t>
    </r>
    <r>
      <rPr>
        <b/>
        <sz val="10"/>
        <color rgb="FF000000"/>
        <rFont val="Arial"/>
      </rPr>
      <t>rechargable battery</t>
    </r>
    <r>
      <rPr>
        <sz val="10"/>
        <color rgb="FF000000"/>
        <rFont val="Arial"/>
      </rPr>
      <t>)</t>
    </r>
  </si>
  <si>
    <t>is an electrochemical cell that can function as both a galvanic (–ΔG) and electrolytic (+ΔG) cell.  It acts as a galvanic (spontaneous) circuit while discharging and as an electrolytic (nonspontaneous) circuit while charging. Rechargable cells will accept electrons from an outside source (aka, the recharging station) while charging, and will stop accepting electrons when its electrodes are fully recharged.</t>
  </si>
  <si>
    <t>•  lead–acid batteries
•  nickel–cadmium batteries</t>
  </si>
  <si>
    <t>Energy Density</t>
  </si>
  <si>
    <t>energy density</t>
  </si>
  <si>
    <r>
      <rPr>
        <sz val="10"/>
        <rFont val="Arial"/>
      </rPr>
      <t xml:space="preserve">is a measure of a battery's ability to produce power as a function of its weight. Lead–acid batteries have a lower energy density compared to other batteries because they require a heavier amount of battery material to produce a certain output. 
</t>
    </r>
    <r>
      <rPr>
        <b/>
        <sz val="10"/>
        <rFont val="Arial"/>
      </rPr>
      <t xml:space="preserve">Below of the comparison of energy densities of common types of rechargable batteries:
</t>
    </r>
    <r>
      <rPr>
        <i/>
        <sz val="10"/>
        <rFont val="Arial"/>
      </rPr>
      <t xml:space="preserve">(low/bad)  </t>
    </r>
    <r>
      <rPr>
        <sz val="10"/>
        <rFont val="Arial"/>
      </rPr>
      <t xml:space="preserve">Lead–Acid  &lt;  Nickel–Cadmium  &lt;  Nickel–Metal Anhydride  </t>
    </r>
    <r>
      <rPr>
        <i/>
        <sz val="10"/>
        <rFont val="Arial"/>
      </rPr>
      <t>(high/good)</t>
    </r>
  </si>
  <si>
    <t>things that STAY CONSTANT REGARDLESS of which type of electrochemical cell
(galvanic, electrolytic, concentration)</t>
  </si>
  <si>
    <r>
      <rPr>
        <sz val="10"/>
        <rFont val="Arial"/>
      </rPr>
      <t xml:space="preserve">•  </t>
    </r>
    <r>
      <rPr>
        <b/>
        <sz val="10"/>
        <rFont val="Arial"/>
      </rPr>
      <t>Anode</t>
    </r>
    <r>
      <rPr>
        <sz val="10"/>
        <rFont val="Arial"/>
      </rPr>
      <t xml:space="preserve"> is always the site of </t>
    </r>
    <r>
      <rPr>
        <b/>
        <sz val="10"/>
        <rFont val="Arial"/>
      </rPr>
      <t>Oxidation</t>
    </r>
    <r>
      <rPr>
        <sz val="10"/>
        <rFont val="Arial"/>
      </rPr>
      <t xml:space="preserve">  ("An Ox")
•  </t>
    </r>
    <r>
      <rPr>
        <b/>
        <sz val="10"/>
        <rFont val="Arial"/>
      </rPr>
      <t>Cathode</t>
    </r>
    <r>
      <rPr>
        <sz val="10"/>
        <rFont val="Arial"/>
      </rPr>
      <t xml:space="preserve"> is always the site of </t>
    </r>
    <r>
      <rPr>
        <b/>
        <sz val="10"/>
        <rFont val="Arial"/>
      </rPr>
      <t>Reduction</t>
    </r>
    <r>
      <rPr>
        <sz val="10"/>
        <rFont val="Arial"/>
      </rPr>
      <t xml:space="preserve">  ("Red Cat")
•  the spontaneous direction of </t>
    </r>
    <r>
      <rPr>
        <b/>
        <sz val="10"/>
        <rFont val="Arial"/>
      </rPr>
      <t>Electron</t>
    </r>
    <r>
      <rPr>
        <sz val="10"/>
        <rFont val="Arial"/>
      </rPr>
      <t xml:space="preserve"> flow is always from the anode TO the </t>
    </r>
    <r>
      <rPr>
        <b/>
        <sz val="10"/>
        <rFont val="Arial"/>
      </rPr>
      <t>cathode</t>
    </r>
    <r>
      <rPr>
        <sz val="10"/>
        <rFont val="Arial"/>
      </rPr>
      <t xml:space="preserve">
•  the spontaneous direction of </t>
    </r>
    <r>
      <rPr>
        <b/>
        <sz val="10"/>
        <rFont val="Arial"/>
      </rPr>
      <t>Current</t>
    </r>
    <r>
      <rPr>
        <sz val="10"/>
        <rFont val="Arial"/>
      </rPr>
      <t xml:space="preserve"> (</t>
    </r>
    <r>
      <rPr>
        <b/>
        <sz val="10"/>
        <rFont val="Arial"/>
      </rPr>
      <t>positive</t>
    </r>
    <r>
      <rPr>
        <sz val="10"/>
        <rFont val="Arial"/>
      </rPr>
      <t xml:space="preserve"> </t>
    </r>
    <r>
      <rPr>
        <b/>
        <sz val="10"/>
        <rFont val="Arial"/>
      </rPr>
      <t>charge</t>
    </r>
    <r>
      <rPr>
        <sz val="10"/>
        <rFont val="Arial"/>
      </rPr>
      <t xml:space="preserve"> </t>
    </r>
    <r>
      <rPr>
        <b/>
        <sz val="10"/>
        <rFont val="Arial"/>
      </rPr>
      <t>flow</t>
    </r>
    <r>
      <rPr>
        <sz val="10"/>
        <rFont val="Arial"/>
      </rPr>
      <t xml:space="preserve">) is always from the cathode TO the </t>
    </r>
    <r>
      <rPr>
        <b/>
        <sz val="10"/>
        <rFont val="Arial"/>
      </rPr>
      <t>anode</t>
    </r>
    <r>
      <rPr>
        <sz val="10"/>
        <rFont val="Arial"/>
      </rPr>
      <t xml:space="preserve">
•  </t>
    </r>
    <r>
      <rPr>
        <b/>
        <sz val="10"/>
        <rFont val="Arial"/>
      </rPr>
      <t>Cat</t>
    </r>
    <r>
      <rPr>
        <sz val="10"/>
        <rFont val="Arial"/>
      </rPr>
      <t xml:space="preserve">ions always migrate towards the </t>
    </r>
    <r>
      <rPr>
        <b/>
        <sz val="10"/>
        <rFont val="Arial"/>
      </rPr>
      <t>Cat</t>
    </r>
    <r>
      <rPr>
        <sz val="10"/>
        <rFont val="Arial"/>
      </rPr>
      <t xml:space="preserve">hode
•  </t>
    </r>
    <r>
      <rPr>
        <b/>
        <sz val="10"/>
        <rFont val="Arial"/>
      </rPr>
      <t>An</t>
    </r>
    <r>
      <rPr>
        <sz val="10"/>
        <rFont val="Arial"/>
      </rPr>
      <t xml:space="preserve">ions always migrate towards the </t>
    </r>
    <r>
      <rPr>
        <b/>
        <sz val="10"/>
        <rFont val="Arial"/>
      </rPr>
      <t>An</t>
    </r>
    <r>
      <rPr>
        <sz val="10"/>
        <rFont val="Arial"/>
      </rPr>
      <t>ode</t>
    </r>
  </si>
  <si>
    <t>things that CHANGE depending on the type of electrochemical cell 
(galvanic, electrolytic, concentration)</t>
  </si>
  <si>
    <r>
      <rPr>
        <sz val="10"/>
        <rFont val="Arial"/>
      </rPr>
      <t xml:space="preserve">•  sign designation (– vs. +) on the cathode   ---&gt; </t>
    </r>
    <r>
      <rPr>
        <b/>
        <sz val="10"/>
        <rFont val="Arial"/>
      </rPr>
      <t>galvanic</t>
    </r>
    <r>
      <rPr>
        <sz val="10"/>
        <rFont val="Arial"/>
      </rPr>
      <t xml:space="preserve"> has a (+) cathode designation
•  sign designation (– vs. +) on the anode    ---&gt; </t>
    </r>
    <r>
      <rPr>
        <b/>
        <sz val="10"/>
        <rFont val="Arial"/>
      </rPr>
      <t>electrolytic</t>
    </r>
    <r>
      <rPr>
        <sz val="10"/>
        <rFont val="Arial"/>
      </rPr>
      <t xml:space="preserve"> has a (–) cathode designation</t>
    </r>
  </si>
  <si>
    <t>Surge Current</t>
  </si>
  <si>
    <t>is an above-average current that is transiently released at the beginning of the discharge phase; it wanes rapidly until a stable current is achieved.</t>
  </si>
  <si>
    <t>remote controls that demand rapid responses</t>
  </si>
  <si>
    <t>Cell Potentials</t>
  </si>
  <si>
    <t>Reduction Potentials</t>
  </si>
  <si>
    <r>
      <rPr>
        <sz val="10"/>
        <rFont val="Arial"/>
      </rPr>
      <t xml:space="preserve">is a measure of the tendency of a species to gain electrons and get reduced. Therefore, a species with a HIGHER, MORE POSITIVE reduction potential is more likely to be reduced, and is therefore more likely to be the cathode in a (–ΔG) Galvanic Cell and more likely to be the anode in an (+ΔG) Electrolytic Cell
While we may have to multiply half-reactions by some factor to balance electrons to get the overall balanced equation, </t>
    </r>
    <r>
      <rPr>
        <b/>
        <sz val="10"/>
        <rFont val="Arial"/>
      </rPr>
      <t xml:space="preserve">the actual value for the reduction potentials DOES NOT change, so you do not multiply reduction potentials by any factor when trying to calculate </t>
    </r>
    <r>
      <rPr>
        <b/>
        <i/>
        <sz val="10"/>
        <rFont val="Arial"/>
      </rPr>
      <t xml:space="preserve">Eºcell.  </t>
    </r>
    <r>
      <rPr>
        <sz val="10"/>
        <rFont val="Arial"/>
      </rPr>
      <t xml:space="preserve">Remember that the standard reduction potential is an intrinsic property that is determined by the chemical identity of the electrode, NOT the </t>
    </r>
    <r>
      <rPr>
        <i/>
        <sz val="10"/>
        <rFont val="Arial"/>
      </rPr>
      <t xml:space="preserve">amount </t>
    </r>
    <r>
      <rPr>
        <sz val="10"/>
        <rFont val="Arial"/>
      </rPr>
      <t>of it present.</t>
    </r>
  </si>
  <si>
    <t>Electromotive Force</t>
  </si>
  <si>
    <r>
      <rPr>
        <b/>
        <sz val="10"/>
        <color rgb="FF000000"/>
        <rFont val="Arial"/>
      </rPr>
      <t xml:space="preserve">Electromotive Force
</t>
    </r>
    <r>
      <rPr>
        <i/>
        <sz val="10"/>
        <color rgb="FF000000"/>
        <rFont val="Arial"/>
      </rPr>
      <t xml:space="preserve">(aka </t>
    </r>
    <r>
      <rPr>
        <b/>
        <sz val="10"/>
        <color rgb="FF000000"/>
        <rFont val="Arial"/>
      </rPr>
      <t xml:space="preserve">emf </t>
    </r>
    <r>
      <rPr>
        <sz val="10"/>
        <color rgb="FF000000"/>
        <rFont val="Arial"/>
      </rPr>
      <t xml:space="preserve">or </t>
    </r>
    <r>
      <rPr>
        <b/>
        <i/>
        <sz val="10"/>
        <color rgb="FF000000"/>
        <rFont val="Arial"/>
      </rPr>
      <t>E</t>
    </r>
    <r>
      <rPr>
        <b/>
        <sz val="10"/>
        <color rgb="FF000000"/>
        <rFont val="Arial"/>
      </rPr>
      <t>º</t>
    </r>
    <r>
      <rPr>
        <b/>
        <sz val="7"/>
        <color rgb="FF000000"/>
        <rFont val="Arial"/>
      </rPr>
      <t>cell</t>
    </r>
    <r>
      <rPr>
        <sz val="10"/>
        <color rgb="FF000000"/>
        <rFont val="Arial"/>
      </rPr>
      <t>)</t>
    </r>
  </si>
  <si>
    <r>
      <rPr>
        <sz val="10"/>
        <rFont val="Arial"/>
      </rPr>
      <t xml:space="preserve">is the difference in potential (voltage) between 2 half-cells under standard conditions. It is calculated by subtracting the reduction potential of the anode by the reduction potential of the cathode:
</t>
    </r>
    <r>
      <rPr>
        <b/>
        <i/>
        <sz val="10"/>
        <rFont val="Arial"/>
      </rPr>
      <t>Eº</t>
    </r>
    <r>
      <rPr>
        <b/>
        <sz val="7"/>
        <rFont val="Arial"/>
      </rPr>
      <t>cell</t>
    </r>
    <r>
      <rPr>
        <b/>
        <sz val="10"/>
        <rFont val="Arial"/>
      </rPr>
      <t xml:space="preserve">   =   </t>
    </r>
    <r>
      <rPr>
        <b/>
        <i/>
        <sz val="10"/>
        <rFont val="Arial"/>
      </rPr>
      <t>E</t>
    </r>
    <r>
      <rPr>
        <b/>
        <sz val="7"/>
        <rFont val="Arial"/>
      </rPr>
      <t>red, cathode</t>
    </r>
    <r>
      <rPr>
        <b/>
        <sz val="10"/>
        <rFont val="Arial"/>
      </rPr>
      <t xml:space="preserve">   –   E</t>
    </r>
    <r>
      <rPr>
        <b/>
        <sz val="7"/>
        <rFont val="Arial"/>
      </rPr>
      <t>red, anode</t>
    </r>
    <r>
      <rPr>
        <b/>
        <sz val="10"/>
        <rFont val="Arial"/>
      </rPr>
      <t xml:space="preserve">
intepreting emf:
</t>
    </r>
    <r>
      <rPr>
        <sz val="10"/>
        <rFont val="Arial"/>
      </rPr>
      <t>•  if +</t>
    </r>
    <r>
      <rPr>
        <i/>
        <sz val="10"/>
        <rFont val="Arial"/>
      </rPr>
      <t>Eº</t>
    </r>
    <r>
      <rPr>
        <sz val="7"/>
        <rFont val="Arial"/>
      </rPr>
      <t>cell</t>
    </r>
    <r>
      <rPr>
        <sz val="10"/>
        <rFont val="Arial"/>
      </rPr>
      <t>,  then it is a Galvanic Cell
•  if</t>
    </r>
    <r>
      <rPr>
        <i/>
        <sz val="10"/>
        <rFont val="Arial"/>
      </rPr>
      <t xml:space="preserve"> –Eº</t>
    </r>
    <r>
      <rPr>
        <sz val="7"/>
        <rFont val="Arial"/>
      </rPr>
      <t>cell</t>
    </r>
    <r>
      <rPr>
        <sz val="10"/>
        <rFont val="Arial"/>
      </rPr>
      <t>, then it is an Electrolytic Cell</t>
    </r>
  </si>
  <si>
    <t>Unsaturated fatty acid structure</t>
  </si>
  <si>
    <r>
      <rPr>
        <sz val="10"/>
        <rFont val="Arial"/>
      </rPr>
      <t xml:space="preserve">has one or more </t>
    </r>
    <r>
      <rPr>
        <i/>
        <sz val="10"/>
        <rFont val="Arial"/>
      </rPr>
      <t>double bonds</t>
    </r>
  </si>
  <si>
    <t>linoleic acid CH3(CH2)4=CHCH2CH=CH(CH2)7COOH)'</t>
  </si>
  <si>
    <t>Saturated fatty acid structure</t>
  </si>
  <si>
    <r>
      <rPr>
        <sz val="10"/>
        <rFont val="Arial"/>
      </rPr>
      <t xml:space="preserve">has </t>
    </r>
    <r>
      <rPr>
        <i/>
        <sz val="10"/>
        <rFont val="Arial"/>
      </rPr>
      <t xml:space="preserve">no </t>
    </r>
    <r>
      <rPr>
        <sz val="10"/>
        <rFont val="Arial"/>
      </rPr>
      <t xml:space="preserve">double bonds </t>
    </r>
    <r>
      <rPr>
        <i/>
        <sz val="10"/>
        <rFont val="Arial"/>
      </rPr>
      <t>(think "saturated" with hydrogens)</t>
    </r>
  </si>
  <si>
    <t>cerotic acid
CH3(CH2)24COOH</t>
  </si>
  <si>
    <r>
      <rPr>
        <b/>
        <i/>
        <sz val="10"/>
        <color rgb="FF000000"/>
        <rFont val="Arial"/>
      </rPr>
      <t>keto</t>
    </r>
    <r>
      <rPr>
        <b/>
        <sz val="10"/>
        <color rgb="FF000000"/>
        <rFont val="Arial"/>
      </rPr>
      <t xml:space="preserve">- vs. </t>
    </r>
    <r>
      <rPr>
        <b/>
        <i/>
        <sz val="10"/>
        <color rgb="FF000000"/>
        <rFont val="Arial"/>
      </rPr>
      <t>enol</t>
    </r>
    <r>
      <rPr>
        <b/>
        <sz val="10"/>
        <color rgb="FF000000"/>
        <rFont val="Arial"/>
      </rPr>
      <t>- form of Acetone</t>
    </r>
  </si>
  <si>
    <t>- the keto- form (more substituted alkene) is more stable and more predominant than the less stable enol-form</t>
  </si>
  <si>
    <r>
      <rPr>
        <b/>
        <i/>
        <sz val="10"/>
        <color rgb="FF000000"/>
        <rFont val="Arial"/>
      </rPr>
      <t xml:space="preserve">primary </t>
    </r>
    <r>
      <rPr>
        <b/>
        <sz val="10"/>
        <color rgb="FF000000"/>
        <rFont val="Arial"/>
      </rPr>
      <t>amino group</t>
    </r>
  </si>
  <si>
    <r>
      <rPr>
        <sz val="10"/>
        <rFont val="Arial"/>
      </rPr>
      <t xml:space="preserve">the N atom is only bonded to </t>
    </r>
    <r>
      <rPr>
        <i/>
        <sz val="10"/>
        <rFont val="Arial"/>
      </rPr>
      <t>1 carbon atom</t>
    </r>
  </si>
  <si>
    <t>most amino acids</t>
  </si>
  <si>
    <r>
      <rPr>
        <b/>
        <i/>
        <sz val="10"/>
        <color rgb="FF000000"/>
        <rFont val="Arial"/>
      </rPr>
      <t xml:space="preserve">secondary </t>
    </r>
    <r>
      <rPr>
        <b/>
        <sz val="10"/>
        <color rgb="FF000000"/>
        <rFont val="Arial"/>
      </rPr>
      <t>amino group</t>
    </r>
  </si>
  <si>
    <r>
      <rPr>
        <sz val="10"/>
        <rFont val="Arial"/>
      </rPr>
      <t xml:space="preserve">the N atom is bonded to </t>
    </r>
    <r>
      <rPr>
        <i/>
        <sz val="10"/>
        <rFont val="Arial"/>
      </rPr>
      <t>2</t>
    </r>
    <r>
      <rPr>
        <sz val="10"/>
        <rFont val="Arial"/>
      </rPr>
      <t xml:space="preserve"> </t>
    </r>
    <r>
      <rPr>
        <i/>
        <sz val="10"/>
        <rFont val="Arial"/>
      </rPr>
      <t>carbon atoms</t>
    </r>
  </si>
  <si>
    <t>proline</t>
  </si>
  <si>
    <t>Silica Gel</t>
  </si>
  <si>
    <t>POLAR AS FUCK. When silica gel is used as the stationary phase in TLC, compounds that migrate LESS are more polar than compounds that migrate farther</t>
  </si>
  <si>
    <t>Important wavenumbers to memorize for IR Spectrum</t>
  </si>
  <si>
    <r>
      <rPr>
        <sz val="10"/>
        <rFont val="Arial"/>
      </rPr>
      <t xml:space="preserve">C-O:  ~1100 cm^-1
C=O:  ~1750  cm^-1
O-H in carboxylic acids:  3000 cm^-1
O-H in alcohols:  3300 cm^-1  </t>
    </r>
    <r>
      <rPr>
        <b/>
        <sz val="10"/>
        <rFont val="Arial"/>
      </rPr>
      <t>broad</t>
    </r>
    <r>
      <rPr>
        <sz val="10"/>
        <rFont val="Arial"/>
      </rPr>
      <t xml:space="preserve">
amines:  3300 cm^-1   </t>
    </r>
    <r>
      <rPr>
        <b/>
        <sz val="10"/>
        <rFont val="Arial"/>
      </rPr>
      <t>sharp</t>
    </r>
  </si>
  <si>
    <t>https://www.youtube.com/watch?v=ALLSsIDhFdU</t>
  </si>
  <si>
    <t xml:space="preserve"> </t>
  </si>
  <si>
    <t>Theory?</t>
  </si>
  <si>
    <t>Sensation and Perception</t>
  </si>
  <si>
    <t>Place Theory</t>
  </si>
  <si>
    <r>
      <rPr>
        <sz val="10"/>
        <color rgb="FF000000"/>
        <rFont val="Arial"/>
      </rPr>
      <t xml:space="preserve">posits that one is able to hear different pitches because different sound waves trigger activity at </t>
    </r>
    <r>
      <rPr>
        <i/>
        <sz val="10"/>
        <color rgb="FF000000"/>
        <rFont val="Arial"/>
      </rPr>
      <t>different places</t>
    </r>
    <r>
      <rPr>
        <sz val="10"/>
        <color rgb="FF000000"/>
        <rFont val="Arial"/>
      </rPr>
      <t xml:space="preserve"> along the cochlea's basilar membrane</t>
    </r>
  </si>
  <si>
    <t>Yes</t>
  </si>
  <si>
    <t>Nociception
(Pain Perception)</t>
  </si>
  <si>
    <t>Gate Control Theory of Pain</t>
  </si>
  <si>
    <r>
      <rPr>
        <sz val="10"/>
        <color rgb="FF000000"/>
        <rFont val="Arial"/>
      </rPr>
      <t xml:space="preserve">asserts that non-painful input closes the </t>
    </r>
    <r>
      <rPr>
        <b/>
        <sz val="10"/>
        <color rgb="FF000000"/>
        <rFont val="Arial"/>
      </rPr>
      <t>"gates"</t>
    </r>
    <r>
      <rPr>
        <sz val="10"/>
        <color rgb="FF000000"/>
        <rFont val="Arial"/>
      </rPr>
      <t xml:space="preserve"> to painful input, preventing pain sensation from traveling to the central nervous system. Therefore, stimulation by non-noxious (aka, non-painful) input is able to suppress pain</t>
    </r>
  </si>
  <si>
    <t>Memory</t>
  </si>
  <si>
    <t>Retrieval</t>
  </si>
  <si>
    <t>Priming</t>
  </si>
  <si>
    <t>a retrieval cue by recall is aided by a word or phrase that is semantically related to the desired memory</t>
  </si>
  <si>
    <t>Spreading Activation</t>
  </si>
  <si>
    <t>Short-Term Memory</t>
  </si>
  <si>
    <t>Speech Shadowing</t>
  </si>
  <si>
    <t>an experimental technique in which subjects are told to repeat a word immediately after hearing it (usually through earphones)</t>
  </si>
  <si>
    <t>echoic memory</t>
  </si>
  <si>
    <t>Problem-Solving and Decision-Making</t>
  </si>
  <si>
    <t>Heuristics</t>
  </si>
  <si>
    <t>Heuristic</t>
  </si>
  <si>
    <t>simplified principles used to make decisions; also known as "rules of thumb". Can often lead us to a correct decision, but not always.</t>
  </si>
  <si>
    <r>
      <rPr>
        <b/>
        <i/>
        <sz val="10"/>
        <color rgb="FF000000"/>
        <rFont val="Arial"/>
      </rPr>
      <t>Availability</t>
    </r>
    <r>
      <rPr>
        <b/>
        <sz val="10"/>
        <color rgb="FF000000"/>
        <rFont val="Arial"/>
      </rPr>
      <t xml:space="preserve">
Heuristic</t>
    </r>
  </si>
  <si>
    <r>
      <rPr>
        <sz val="10"/>
        <color rgb="FF000000"/>
        <rFont val="Arial"/>
      </rPr>
      <t>a shortcut in decision-making that relies on the information that is most readily available, rather than the total body of information on a subject.</t>
    </r>
    <r>
      <rPr>
        <i/>
        <sz val="10"/>
        <color rgb="FF000000"/>
        <rFont val="Arial"/>
      </rPr>
      <t xml:space="preserve">  (e.g. after watching the movie Jaws, a person is more likely to fear the probability of a shark attack even though statistically it is much more uncommon... this is because the vivid image of a shark attack is still readily accessible in their mind, and they're relying on that image as a shortcut to make an inference rather than relying on factual statistics)</t>
    </r>
  </si>
  <si>
    <r>
      <rPr>
        <b/>
        <i/>
        <sz val="10"/>
        <color rgb="FF000000"/>
        <rFont val="Arial"/>
      </rPr>
      <t xml:space="preserve">Representative
</t>
    </r>
    <r>
      <rPr>
        <b/>
        <sz val="10"/>
        <color rgb="FF000000"/>
        <rFont val="Arial"/>
      </rPr>
      <t>Heuristic</t>
    </r>
  </si>
  <si>
    <r>
      <rPr>
        <sz val="10"/>
        <color rgb="FF000000"/>
        <rFont val="Arial"/>
      </rPr>
      <t xml:space="preserve">categorizing something on the basis of whether they fit the prototypical, stereotypical, or representative image of the catagory; may or may not always be acccurate.
</t>
    </r>
    <r>
      <rPr>
        <i/>
        <sz val="10"/>
        <color rgb="FF000000"/>
        <rFont val="Arial"/>
      </rPr>
      <t>(e.g. when we see a person driving a shiny 2018 Porcshe, we are likely to categorize them as rich because we associate fancy cars with wealth)</t>
    </r>
  </si>
  <si>
    <t>Base Rate Fallacy</t>
  </si>
  <si>
    <r>
      <rPr>
        <sz val="10"/>
        <color rgb="FF000000"/>
        <rFont val="Arial"/>
      </rPr>
      <t xml:space="preserve">using prototypical or stereotypical factors while ignoring </t>
    </r>
    <r>
      <rPr>
        <i/>
        <sz val="10"/>
        <color rgb="FF000000"/>
        <rFont val="Arial"/>
      </rPr>
      <t xml:space="preserve">actual numerical information </t>
    </r>
    <r>
      <rPr>
        <sz val="10"/>
        <color rgb="FF000000"/>
        <rFont val="Arial"/>
      </rPr>
      <t>as a shortcut to make decisions.</t>
    </r>
    <r>
      <rPr>
        <i/>
        <sz val="10"/>
        <color rgb="FF000000"/>
        <rFont val="Arial"/>
      </rPr>
      <t xml:space="preserve">
(e.g. a volunteer at a stroke center might state that he thinks that the prevalance rate for stroke among perople 65 years or older is probably 40%, even though actual data indicates it is actually signifantly lower; this error may be due to since he works at a stroke center, he encounters more stroke patients on a daily basis, and his experiences affects his perception of how common stroke is in the general population, resulting in base rate fallacy)</t>
    </r>
  </si>
  <si>
    <t>Representative Heuristic</t>
  </si>
  <si>
    <t>YES</t>
  </si>
  <si>
    <t>Motivation</t>
  </si>
  <si>
    <t>Theories of Motivation</t>
  </si>
  <si>
    <t>Maslow's Hierchy of Needs</t>
  </si>
  <si>
    <r>
      <rPr>
        <sz val="10"/>
        <color rgb="FF000000"/>
        <rFont val="Arial"/>
      </rPr>
      <t xml:space="preserve">explains behavior based on satisfying </t>
    </r>
    <r>
      <rPr>
        <i/>
        <sz val="10"/>
        <color rgb="FF000000"/>
        <rFont val="Arial"/>
      </rPr>
      <t>needs</t>
    </r>
    <r>
      <rPr>
        <sz val="10"/>
        <color rgb="FF000000"/>
        <rFont val="Arial"/>
      </rPr>
      <t xml:space="preserve">. Maslow prioritized these "needs" into five categories (of decreasing importance):
- physiological needs </t>
    </r>
    <r>
      <rPr>
        <i/>
        <sz val="10"/>
        <color rgb="FF000000"/>
        <rFont val="Arial"/>
      </rPr>
      <t xml:space="preserve">(highest priority)
</t>
    </r>
    <r>
      <rPr>
        <sz val="10"/>
        <color rgb="FF000000"/>
        <rFont val="Arial"/>
      </rPr>
      <t xml:space="preserve">- safety and security
- love and belonging
- self-esteem
- self-actualization </t>
    </r>
    <r>
      <rPr>
        <i/>
        <sz val="10"/>
        <color rgb="FF000000"/>
        <rFont val="Arial"/>
      </rPr>
      <t>(lowest priority)</t>
    </r>
    <r>
      <rPr>
        <sz val="10"/>
        <color rgb="FF000000"/>
        <rFont val="Arial"/>
      </rPr>
      <t xml:space="preserve"> </t>
    </r>
  </si>
  <si>
    <t>Self-Determination Theory</t>
  </si>
  <si>
    <r>
      <rPr>
        <sz val="10"/>
        <color rgb="FF000000"/>
        <rFont val="Arial"/>
      </rPr>
      <t xml:space="preserve">3 </t>
    </r>
    <r>
      <rPr>
        <i/>
        <sz val="10"/>
        <color rgb="FF000000"/>
        <rFont val="Arial"/>
      </rPr>
      <t>universal</t>
    </r>
    <r>
      <rPr>
        <sz val="10"/>
        <color rgb="FF000000"/>
        <rFont val="Arial"/>
      </rPr>
      <t xml:space="preserve"> needs that motivate our actions:
- </t>
    </r>
    <r>
      <rPr>
        <b/>
        <sz val="10"/>
        <color rgb="FF000000"/>
        <rFont val="Arial"/>
      </rPr>
      <t>autonomy</t>
    </r>
    <r>
      <rPr>
        <sz val="10"/>
        <color rgb="FF000000"/>
        <rFont val="Arial"/>
      </rPr>
      <t xml:space="preserve"> - the control over our own actions
- </t>
    </r>
    <r>
      <rPr>
        <b/>
        <sz val="10"/>
        <color rgb="FF000000"/>
        <rFont val="Arial"/>
      </rPr>
      <t>competence</t>
    </r>
    <r>
      <rPr>
        <sz val="10"/>
        <color rgb="FF000000"/>
        <rFont val="Arial"/>
      </rPr>
      <t xml:space="preserve"> - need to excel at tasks we find difficult
- </t>
    </r>
    <r>
      <rPr>
        <b/>
        <sz val="10"/>
        <color rgb="FF000000"/>
        <rFont val="Arial"/>
      </rPr>
      <t>relatedness</t>
    </r>
    <r>
      <rPr>
        <sz val="10"/>
        <color rgb="FF000000"/>
        <rFont val="Arial"/>
      </rPr>
      <t xml:space="preserve"> - desire to feel accepted or desired by other</t>
    </r>
  </si>
  <si>
    <t>Incentive Theory</t>
  </si>
  <si>
    <r>
      <rPr>
        <sz val="10"/>
        <color rgb="FF000000"/>
        <rFont val="Arial"/>
      </rPr>
      <t xml:space="preserve">explains that behavior is motivated by the desire either pursue rewards or avoid punishments </t>
    </r>
    <r>
      <rPr>
        <i/>
        <sz val="10"/>
        <color rgb="FF000000"/>
        <rFont val="Arial"/>
      </rPr>
      <t xml:space="preserve"> (e.g. when a dog does a trick in order to receive a treat)</t>
    </r>
  </si>
  <si>
    <t>positive reinforcement</t>
  </si>
  <si>
    <t>Expectancy-Value Theory</t>
  </si>
  <si>
    <r>
      <rPr>
        <sz val="10"/>
        <color rgb="FF000000"/>
        <rFont val="Arial"/>
      </rPr>
      <t xml:space="preserve">the amount of motivation needed to achieve a goal depends on what you </t>
    </r>
    <r>
      <rPr>
        <u/>
        <sz val="10"/>
        <color rgb="FF000000"/>
        <rFont val="Arial"/>
      </rPr>
      <t>expect</t>
    </r>
    <r>
      <rPr>
        <sz val="10"/>
        <color rgb="FF000000"/>
        <rFont val="Arial"/>
      </rPr>
      <t xml:space="preserve"> the outcome to be and how </t>
    </r>
    <r>
      <rPr>
        <u/>
        <sz val="10"/>
        <color rgb="FF000000"/>
        <rFont val="Arial"/>
      </rPr>
      <t>valuable</t>
    </r>
    <r>
      <rPr>
        <sz val="10"/>
        <color rgb="FF000000"/>
        <rFont val="Arial"/>
      </rPr>
      <t xml:space="preserve"> you view its success.
</t>
    </r>
    <r>
      <rPr>
        <i/>
        <sz val="10"/>
        <color rgb="FF000000"/>
        <rFont val="Arial"/>
      </rPr>
      <t>(e.g. you are more likely to be motivated to something either easy to accomplish, or something that you see as valuable to accomplish)</t>
    </r>
  </si>
  <si>
    <t>Opponent-Process Theory</t>
  </si>
  <si>
    <r>
      <rPr>
        <sz val="10"/>
        <color rgb="FF000000"/>
        <rFont val="Arial"/>
      </rPr>
      <t xml:space="preserve">explains motivation of drug use, tolerance to drugs, and dependency on drugs; this theory states explains how our body changes its physiology to counteract a drug, leading to you needing </t>
    </r>
    <r>
      <rPr>
        <i/>
        <sz val="10"/>
        <color rgb="FF000000"/>
        <rFont val="Arial"/>
      </rPr>
      <t>more</t>
    </r>
    <r>
      <rPr>
        <sz val="10"/>
        <color rgb="FF000000"/>
        <rFont val="Arial"/>
      </rPr>
      <t xml:space="preserve"> of that substance in order to cause the same amount of effect as it used to
</t>
    </r>
    <r>
      <rPr>
        <i/>
        <sz val="10"/>
        <color rgb="FF000000"/>
        <rFont val="Arial"/>
      </rPr>
      <t>(e.g. a habitual coffee drinker will need more cups of coffee to produce the amount of same effect as was caused when he first started drinking coffee. This is because, overtime, his body has physiologically become more tolerant and less sensitive to caffeine)</t>
    </r>
  </si>
  <si>
    <t>Identity</t>
  </si>
  <si>
    <t>The Influence of Others on Identity</t>
  </si>
  <si>
    <t>role-taking</t>
  </si>
  <si>
    <r>
      <rPr>
        <sz val="10"/>
        <color rgb="FF000000"/>
        <rFont val="Arial"/>
      </rPr>
      <t xml:space="preserve">aids in the development of identity; seen when children experiment with other identifies by taking on the roles of others, such as when they play-pretend </t>
    </r>
    <r>
      <rPr>
        <i/>
        <sz val="10"/>
        <color rgb="FF000000"/>
        <rFont val="Arial"/>
      </rPr>
      <t xml:space="preserve">house </t>
    </r>
    <r>
      <rPr>
        <sz val="10"/>
        <color rgb="FF000000"/>
        <rFont val="Arial"/>
      </rPr>
      <t xml:space="preserve">or </t>
    </r>
    <r>
      <rPr>
        <i/>
        <sz val="10"/>
        <color rgb="FF000000"/>
        <rFont val="Arial"/>
      </rPr>
      <t>school</t>
    </r>
    <r>
      <rPr>
        <sz val="10"/>
        <color rgb="FF000000"/>
        <rFont val="Arial"/>
      </rPr>
      <t>. This practice enables a child to understand the perspectives and roles of others.</t>
    </r>
  </si>
  <si>
    <t>Theory of Mind</t>
  </si>
  <si>
    <r>
      <rPr>
        <sz val="10"/>
        <color rgb="FF000000"/>
        <rFont val="Arial"/>
      </rPr>
      <t>the ability to sense how another person's mind works</t>
    </r>
    <r>
      <rPr>
        <i/>
        <sz val="10"/>
        <color rgb="FF000000"/>
        <rFont val="Arial"/>
      </rPr>
      <t xml:space="preserve">. </t>
    </r>
    <r>
      <rPr>
        <sz val="10"/>
        <color rgb="FF000000"/>
        <rFont val="Arial"/>
      </rPr>
      <t>Once a theory of mind is developed, we begin to recognize and react to how others think about us, becoming aware of judgments from the outside world and react to those judgments.</t>
    </r>
    <r>
      <rPr>
        <i/>
        <sz val="10"/>
        <color rgb="FF000000"/>
        <rFont val="Arial"/>
      </rPr>
      <t xml:space="preserve"> (e.g. the ability to understand how your friend is interpreting a story that you're telling them)</t>
    </r>
  </si>
  <si>
    <t>Looking-glass Self</t>
  </si>
  <si>
    <r>
      <rPr>
        <sz val="10"/>
        <color rgb="FF000000"/>
        <rFont val="Arial"/>
      </rPr>
      <t xml:space="preserve">suggests that the self-concept is influenced by </t>
    </r>
    <r>
      <rPr>
        <i/>
        <sz val="10"/>
        <color rgb="FF000000"/>
        <rFont val="Arial"/>
      </rPr>
      <t>how we perceive/think that other people are viewing us.
(e.g. before going out with a group of friends, Jessica tries on many different outfits; with each wardrobe change, she is thinking about how others will perceive her appearance, thus her sell-concept is dependent on how SHE THINKS that others see her)</t>
    </r>
  </si>
  <si>
    <t>Identity
Reference Group</t>
  </si>
  <si>
    <t>reference group</t>
  </si>
  <si>
    <r>
      <rPr>
        <sz val="10"/>
        <color rgb="FF000000"/>
        <rFont val="Arial"/>
      </rPr>
      <t xml:space="preserve">the people in which we compare ourselves to that then determines our own self-concept.
</t>
    </r>
    <r>
      <rPr>
        <i/>
        <sz val="10"/>
        <color rgb="FF000000"/>
        <rFont val="Arial"/>
      </rPr>
      <t>(e.g. even though the average salary of doctors is about $200,000 a year, which is almost QUADRUPLE that of the national median, 89% of doctors still claim that they are not "rich". This may be due to the fact that doctors often live in rich neighborhoods and their responses are biased since they have a different reference group comprised of millionaires)</t>
    </r>
  </si>
  <si>
    <t>Personality</t>
  </si>
  <si>
    <t>Theories of Personality</t>
  </si>
  <si>
    <r>
      <rPr>
        <b/>
        <i/>
        <sz val="10"/>
        <color rgb="FF000000"/>
        <rFont val="Arial"/>
      </rPr>
      <t>Biological</t>
    </r>
    <r>
      <rPr>
        <b/>
        <sz val="10"/>
        <color rgb="FF000000"/>
        <rFont val="Arial"/>
      </rPr>
      <t xml:space="preserve">
Perspective
</t>
    </r>
    <r>
      <rPr>
        <i/>
        <sz val="9"/>
        <color rgb="FF000000"/>
        <rFont val="Arial"/>
      </rPr>
      <t>(nature)</t>
    </r>
  </si>
  <si>
    <t>states that personality can be explained as a result of genetic expression in the brain. Biological theorists believe that many personality traits can be shown to result from genes or differences in brain anatomy.</t>
  </si>
  <si>
    <r>
      <rPr>
        <b/>
        <i/>
        <sz val="10"/>
        <color rgb="FF000000"/>
        <rFont val="Arial"/>
      </rPr>
      <t>Behaviorist</t>
    </r>
    <r>
      <rPr>
        <b/>
        <sz val="10"/>
        <color rgb="FF000000"/>
        <rFont val="Arial"/>
      </rPr>
      <t xml:space="preserve"> Perspective
</t>
    </r>
    <r>
      <rPr>
        <i/>
        <sz val="9"/>
        <color rgb="FF000000"/>
        <rFont val="Arial"/>
      </rPr>
      <t>(nuture)</t>
    </r>
  </si>
  <si>
    <t>states that personality is simply a reflection of behaviors that have been reinforced over time; therefore any therapy should focus on learnign skills and changing behaviors through operant conditioning techniques</t>
  </si>
  <si>
    <t>B.F. Skinner
operant conditioning</t>
  </si>
  <si>
    <t>token economies</t>
  </si>
  <si>
    <r>
      <rPr>
        <sz val="10"/>
        <color rgb="FF000000"/>
        <rFont val="Arial"/>
      </rPr>
      <t xml:space="preserve">method used in inpatient therapy based on the behaviorist perspective, in which positive behavior is rewarded with </t>
    </r>
    <r>
      <rPr>
        <i/>
        <sz val="10"/>
        <color rgb="FF000000"/>
        <rFont val="Arial"/>
      </rPr>
      <t>tokens</t>
    </r>
    <r>
      <rPr>
        <sz val="10"/>
        <color rgb="FF000000"/>
        <rFont val="Arial"/>
      </rPr>
      <t xml:space="preserve"> that can be exchanged for privileges, treats, or other reinforcers.   </t>
    </r>
    <r>
      <rPr>
        <i/>
        <sz val="10"/>
        <color rgb="FF000000"/>
        <rFont val="Arial"/>
      </rPr>
      <t>(often seen in elementary school classroooms where students who perform good behaviors/grades get "gold stars" and can eventually trade in these gold stars for toys, books, a no-homework pass, etc.)</t>
    </r>
  </si>
  <si>
    <t>Behaviorist Theory</t>
  </si>
  <si>
    <r>
      <rPr>
        <b/>
        <i/>
        <sz val="10"/>
        <color rgb="FF000000"/>
        <rFont val="Arial"/>
      </rPr>
      <t>Social</t>
    </r>
    <r>
      <rPr>
        <b/>
        <sz val="10"/>
        <color rgb="FF000000"/>
        <rFont val="Arial"/>
      </rPr>
      <t xml:space="preserve"> </t>
    </r>
    <r>
      <rPr>
        <b/>
        <i/>
        <sz val="10"/>
        <color rgb="FF000000"/>
        <rFont val="Arial"/>
      </rPr>
      <t>Cognitive</t>
    </r>
    <r>
      <rPr>
        <b/>
        <sz val="10"/>
        <color rgb="FF000000"/>
        <rFont val="Arial"/>
      </rPr>
      <t xml:space="preserve"> Perspective
</t>
    </r>
    <r>
      <rPr>
        <i/>
        <sz val="9"/>
        <color rgb="FF000000"/>
        <rFont val="Arial"/>
      </rPr>
      <t>(nature + nurture)</t>
    </r>
  </si>
  <si>
    <r>
      <rPr>
        <sz val="10"/>
        <color rgb="FF000000"/>
        <rFont val="Arial"/>
      </rPr>
      <t xml:space="preserve">takes behaviorism one step further, focusing </t>
    </r>
    <r>
      <rPr>
        <i/>
        <sz val="10"/>
        <color rgb="FF000000"/>
        <rFont val="Arial"/>
      </rPr>
      <t>not just</t>
    </r>
    <r>
      <rPr>
        <sz val="10"/>
        <color rgb="FF000000"/>
        <rFont val="Arial"/>
      </rPr>
      <t xml:space="preserve"> on how our environment influences our personality, but </t>
    </r>
    <r>
      <rPr>
        <i/>
        <sz val="10"/>
        <color rgb="FF000000"/>
        <rFont val="Arial"/>
      </rPr>
      <t xml:space="preserve">also how we </t>
    </r>
    <r>
      <rPr>
        <i/>
        <u/>
        <sz val="10"/>
        <color rgb="FF000000"/>
        <rFont val="Arial"/>
      </rPr>
      <t>interact</t>
    </r>
    <r>
      <rPr>
        <i/>
        <sz val="10"/>
        <color rgb="FF000000"/>
        <rFont val="Arial"/>
      </rPr>
      <t xml:space="preserve"> with that environment. </t>
    </r>
    <r>
      <rPr>
        <sz val="10"/>
        <color rgb="FF000000"/>
        <rFont val="Arial"/>
      </rPr>
      <t>According to social cognitive theorists, the best predictor of someone's future behavior is their past behavior in similar situations.</t>
    </r>
  </si>
  <si>
    <t>Albert Bandura
reciprocal determinism
locus of control</t>
  </si>
  <si>
    <t>reciprocal determinism</t>
  </si>
  <si>
    <r>
      <rPr>
        <sz val="10"/>
        <color rgb="FF000000"/>
        <rFont val="Arial"/>
      </rPr>
      <t xml:space="preserve">refers to the idea that our thoughts, feelings, behaviors, and environment all interact with each other to determine our actions in a given situation </t>
    </r>
    <r>
      <rPr>
        <i/>
        <sz val="10"/>
        <color rgb="FF000000"/>
        <rFont val="Arial"/>
      </rPr>
      <t>(e.g. a stressful event can cause you to be depressed, and as a result some negative feelings can affect your behavior, such as pushing people away from your life, and thus can expose you to more stress)</t>
    </r>
  </si>
  <si>
    <t>Social Cognitive Theory</t>
  </si>
  <si>
    <t>dispositional approach</t>
  </si>
  <si>
    <r>
      <rPr>
        <sz val="10"/>
        <color rgb="FF000000"/>
        <rFont val="Arial"/>
      </rPr>
      <t xml:space="preserve">suggests that your behavior is primarily </t>
    </r>
    <r>
      <rPr>
        <i/>
        <sz val="10"/>
        <color rgb="FF000000"/>
        <rFont val="Arial"/>
      </rPr>
      <t>determined by your own personality</t>
    </r>
  </si>
  <si>
    <t>Attribution Theory</t>
  </si>
  <si>
    <t>situational approach</t>
  </si>
  <si>
    <r>
      <rPr>
        <sz val="10"/>
        <color rgb="FF000000"/>
        <rFont val="Arial"/>
      </rPr>
      <t xml:space="preserve">suggests that your behavior is primarily </t>
    </r>
    <r>
      <rPr>
        <i/>
        <sz val="10"/>
        <color rgb="FF000000"/>
        <rFont val="Arial"/>
      </rPr>
      <t>determined by the environment and context</t>
    </r>
  </si>
  <si>
    <t>Schizophrenia</t>
  </si>
  <si>
    <r>
      <rPr>
        <sz val="10"/>
        <color rgb="FF000000"/>
        <rFont val="Arial"/>
      </rPr>
      <t xml:space="preserve">Suffer from delusions, hallucinations, disorganized thought, disorganized behavior, catatonia, and/or negative symptoms for more than 6 months. </t>
    </r>
    <r>
      <rPr>
        <b/>
        <i/>
        <sz val="10"/>
        <color rgb="FF000000"/>
        <rFont val="Arial"/>
      </rPr>
      <t>Thought to be related to excess DOPAMINE in the brain</t>
    </r>
    <r>
      <rPr>
        <sz val="10"/>
        <color rgb="FF000000"/>
        <rFont val="Arial"/>
      </rPr>
      <t xml:space="preserve">. Active symptoms generally preceded by </t>
    </r>
    <r>
      <rPr>
        <b/>
        <sz val="10"/>
        <color rgb="FF000000"/>
        <rFont val="Arial"/>
      </rPr>
      <t>Prodromal</t>
    </r>
    <r>
      <rPr>
        <sz val="10"/>
        <color rgb="FF000000"/>
        <rFont val="Arial"/>
      </rPr>
      <t xml:space="preserve"> </t>
    </r>
    <r>
      <rPr>
        <b/>
        <sz val="10"/>
        <color rgb="FF000000"/>
        <rFont val="Arial"/>
      </rPr>
      <t>Phase</t>
    </r>
    <r>
      <rPr>
        <sz val="10"/>
        <color rgb="FF000000"/>
        <rFont val="Arial"/>
      </rPr>
      <t>, or phase of clearly deteriorating behavior with passive symptoms. Partially genetically inherited.</t>
    </r>
  </si>
  <si>
    <t>excess dopamine</t>
  </si>
  <si>
    <t>prodome</t>
  </si>
  <si>
    <t>is an early symptom indicating the onset of a disease or illness. "Going downhill".</t>
  </si>
  <si>
    <t>schizophrenia</t>
  </si>
  <si>
    <t>Positive vs. Negative symptoms of Schizophrenia</t>
  </si>
  <si>
    <r>
      <rPr>
        <b/>
        <sz val="10"/>
        <color rgb="FF000000"/>
        <rFont val="Arial"/>
      </rPr>
      <t xml:space="preserve">positive symptoms:  (what schizophrenics DO HAVE, but healthy people don't)
</t>
    </r>
    <r>
      <rPr>
        <sz val="10"/>
        <color rgb="FF000000"/>
        <rFont val="Arial"/>
      </rPr>
      <t xml:space="preserve">• hallucinations
• delusions
• disorganized thought and behavior
</t>
    </r>
    <r>
      <rPr>
        <b/>
        <sz val="10"/>
        <color rgb="FF000000"/>
        <rFont val="Arial"/>
      </rPr>
      <t xml:space="preserve">negative symptoms:  (what schizophrenics LACK but healthy people have)
</t>
    </r>
    <r>
      <rPr>
        <sz val="10"/>
        <color rgb="FF000000"/>
        <rFont val="Arial"/>
      </rPr>
      <t>• disturbance of affect
• avolition</t>
    </r>
  </si>
  <si>
    <t>thought broadcasting</t>
  </si>
  <si>
    <t>a positive symptom of schizophrenia in which one's thoughts are broadast directly from one's head to the external world</t>
  </si>
  <si>
    <t>delusions</t>
  </si>
  <si>
    <t>thought insertion</t>
  </si>
  <si>
    <t>a positive symptom of schizophrenia in which one thinks that external thoughts are being placed in their head</t>
  </si>
  <si>
    <t>loosening of associations</t>
  </si>
  <si>
    <t>may be exhibited as speech in which ideas shift rapidly from one subject to another in such a way that a listener would not be able to follow the train of thought</t>
  </si>
  <si>
    <t>disorganized thought</t>
  </si>
  <si>
    <t>neologisms</t>
  </si>
  <si>
    <t>occurs when a person with schizophrenia invents new words</t>
  </si>
  <si>
    <t>echolalia</t>
  </si>
  <si>
    <r>
      <rPr>
        <sz val="10"/>
        <color rgb="FF000000"/>
        <rFont val="Arial"/>
      </rPr>
      <t xml:space="preserve">catatonic behavior that involves </t>
    </r>
    <r>
      <rPr>
        <b/>
        <sz val="10"/>
        <color rgb="FF000000"/>
        <rFont val="Arial"/>
      </rPr>
      <t>repeating</t>
    </r>
    <r>
      <rPr>
        <sz val="10"/>
        <color rgb="FF000000"/>
        <rFont val="Arial"/>
      </rPr>
      <t xml:space="preserve"> another's </t>
    </r>
    <r>
      <rPr>
        <b/>
        <sz val="10"/>
        <color rgb="FF000000"/>
        <rFont val="Arial"/>
      </rPr>
      <t>words</t>
    </r>
  </si>
  <si>
    <t>disorganized behavior</t>
  </si>
  <si>
    <t>echopraxia</t>
  </si>
  <si>
    <r>
      <rPr>
        <sz val="10"/>
        <color rgb="FF000000"/>
        <rFont val="Arial"/>
      </rPr>
      <t xml:space="preserve">catatonic behavior that involves </t>
    </r>
    <r>
      <rPr>
        <b/>
        <sz val="10"/>
        <color rgb="FF000000"/>
        <rFont val="Arial"/>
      </rPr>
      <t>imitating</t>
    </r>
    <r>
      <rPr>
        <sz val="10"/>
        <color rgb="FF000000"/>
        <rFont val="Arial"/>
      </rPr>
      <t xml:space="preserve"> another's </t>
    </r>
    <r>
      <rPr>
        <b/>
        <sz val="10"/>
        <color rgb="FF000000"/>
        <rFont val="Arial"/>
      </rPr>
      <t>actions</t>
    </r>
  </si>
  <si>
    <t>Depressive Disorders</t>
  </si>
  <si>
    <t>anhedonia</t>
  </si>
  <si>
    <t>loss of interest in all or almost all formerly enjoyable activities</t>
  </si>
  <si>
    <t>Major Depressive Episode</t>
  </si>
  <si>
    <t>Major Depressive EPISODE</t>
  </si>
  <si>
    <r>
      <rPr>
        <sz val="10"/>
        <color rgb="FF000000"/>
        <rFont val="Arial"/>
      </rPr>
      <t xml:space="preserve">APES &amp; CIGS. At least 5 of the following symptoms must be met for </t>
    </r>
    <r>
      <rPr>
        <i/>
        <sz val="10"/>
        <color rgb="FF000000"/>
        <rFont val="Arial"/>
      </rPr>
      <t>at least</t>
    </r>
    <r>
      <rPr>
        <sz val="10"/>
        <color rgb="FF000000"/>
        <rFont val="Arial"/>
      </rPr>
      <t xml:space="preserve"> 2 WEEKS
- </t>
    </r>
    <r>
      <rPr>
        <b/>
        <sz val="10"/>
        <color rgb="FF000000"/>
        <rFont val="Arial"/>
      </rPr>
      <t>A</t>
    </r>
    <r>
      <rPr>
        <sz val="10"/>
        <color rgb="FF000000"/>
        <rFont val="Arial"/>
      </rPr>
      <t xml:space="preserve">ppetite disturbances, massive weight gain or loss
- </t>
    </r>
    <r>
      <rPr>
        <b/>
        <sz val="10"/>
        <color rgb="FF000000"/>
        <rFont val="Arial"/>
      </rPr>
      <t>P</t>
    </r>
    <r>
      <rPr>
        <sz val="10"/>
        <color rgb="FF000000"/>
        <rFont val="Arial"/>
      </rPr>
      <t xml:space="preserve">sychomotor Symptoms, feeling "slowed down"
- </t>
    </r>
    <r>
      <rPr>
        <b/>
        <sz val="10"/>
        <color rgb="FF000000"/>
        <rFont val="Arial"/>
      </rPr>
      <t>E</t>
    </r>
    <r>
      <rPr>
        <sz val="10"/>
        <color rgb="FF000000"/>
        <rFont val="Arial"/>
      </rPr>
      <t xml:space="preserve">nergy, low energy, always feeling tired
- </t>
    </r>
    <r>
      <rPr>
        <b/>
        <sz val="10"/>
        <color rgb="FF000000"/>
        <rFont val="Arial"/>
      </rPr>
      <t>S</t>
    </r>
    <r>
      <rPr>
        <sz val="10"/>
        <color rgb="FF000000"/>
        <rFont val="Arial"/>
      </rPr>
      <t xml:space="preserve">leep disturbances
- </t>
    </r>
    <r>
      <rPr>
        <b/>
        <sz val="10"/>
        <color rgb="FF000000"/>
        <rFont val="Arial"/>
      </rPr>
      <t>C</t>
    </r>
    <r>
      <rPr>
        <sz val="10"/>
        <color rgb="FF000000"/>
        <rFont val="Arial"/>
      </rPr>
      <t xml:space="preserve">oncentration difficulty
- </t>
    </r>
    <r>
      <rPr>
        <b/>
        <sz val="10"/>
        <color rgb="FF000000"/>
        <rFont val="Arial"/>
      </rPr>
      <t>I</t>
    </r>
    <r>
      <rPr>
        <sz val="10"/>
        <color rgb="FF000000"/>
        <rFont val="Arial"/>
      </rPr>
      <t>nterest loss. "</t>
    </r>
    <r>
      <rPr>
        <b/>
        <sz val="10"/>
        <color rgb="FF000000"/>
        <rFont val="Arial"/>
      </rPr>
      <t>Anhedonia</t>
    </r>
    <r>
      <rPr>
        <sz val="10"/>
        <color rgb="FF000000"/>
        <rFont val="Arial"/>
      </rPr>
      <t xml:space="preserve">": formerly enjoyable things are no longer interesting
- </t>
    </r>
    <r>
      <rPr>
        <b/>
        <sz val="10"/>
        <color rgb="FF000000"/>
        <rFont val="Arial"/>
      </rPr>
      <t>G</t>
    </r>
    <r>
      <rPr>
        <sz val="10"/>
        <color rgb="FF000000"/>
        <rFont val="Arial"/>
      </rPr>
      <t xml:space="preserve">uilty and worthless feelings
- </t>
    </r>
    <r>
      <rPr>
        <b/>
        <sz val="10"/>
        <color rgb="FF000000"/>
        <rFont val="Arial"/>
      </rPr>
      <t>S</t>
    </r>
    <r>
      <rPr>
        <sz val="10"/>
        <color rgb="FF000000"/>
        <rFont val="Arial"/>
      </rPr>
      <t>uicidal thoughts or actions</t>
    </r>
  </si>
  <si>
    <t>Major Depressive Disorder</t>
  </si>
  <si>
    <t>Seasonal Affective Disorder (SAD)</t>
  </si>
  <si>
    <r>
      <rPr>
        <sz val="10"/>
        <color rgb="FF000000"/>
        <rFont val="Arial"/>
      </rPr>
      <t>Major Depressive Disorder with a seasonal onset (winter months). May be related to</t>
    </r>
    <r>
      <rPr>
        <b/>
        <sz val="10"/>
        <color rgb="FF000000"/>
        <rFont val="Arial"/>
      </rPr>
      <t xml:space="preserve"> abnormal melatonin metabolism </t>
    </r>
    <r>
      <rPr>
        <sz val="10"/>
        <color rgb="FF000000"/>
        <rFont val="Arial"/>
      </rPr>
      <t>and is often treated with</t>
    </r>
    <r>
      <rPr>
        <b/>
        <sz val="10"/>
        <color rgb="FF000000"/>
        <rFont val="Arial"/>
      </rPr>
      <t xml:space="preserve"> bright light therapy</t>
    </r>
    <r>
      <rPr>
        <sz val="10"/>
        <color rgb="FF000000"/>
        <rFont val="Arial"/>
      </rPr>
      <t>, where patient is exposed to a bright light for a period of time each day.</t>
    </r>
  </si>
  <si>
    <t>Major Depressive Disorder
Melatonin
Bright Light Therapy</t>
  </si>
  <si>
    <t>Dysthymia</t>
  </si>
  <si>
    <r>
      <rPr>
        <sz val="10"/>
        <color rgb="FF000000"/>
        <rFont val="Arial"/>
      </rPr>
      <t xml:space="preserve">Depressed mood that </t>
    </r>
    <r>
      <rPr>
        <b/>
        <sz val="10"/>
        <color rgb="FF000000"/>
        <rFont val="Arial"/>
      </rPr>
      <t>isn't severe enough</t>
    </r>
    <r>
      <rPr>
        <sz val="10"/>
        <color rgb="FF000000"/>
        <rFont val="Arial"/>
      </rPr>
      <t xml:space="preserve"> to meet criteria for a Major Depressive Episode.</t>
    </r>
  </si>
  <si>
    <t>Persistent Depressive Disorder</t>
  </si>
  <si>
    <r>
      <rPr>
        <sz val="10"/>
        <color rgb="FF000000"/>
        <rFont val="Arial"/>
      </rPr>
      <t xml:space="preserve">Suffering from Dysthymia for a long period of time, generally for </t>
    </r>
    <r>
      <rPr>
        <i/>
        <sz val="10"/>
        <color rgb="FF000000"/>
        <rFont val="Arial"/>
      </rPr>
      <t>at</t>
    </r>
    <r>
      <rPr>
        <sz val="10"/>
        <color rgb="FF000000"/>
        <rFont val="Arial"/>
      </rPr>
      <t xml:space="preserve"> </t>
    </r>
    <r>
      <rPr>
        <i/>
        <sz val="10"/>
        <color rgb="FF000000"/>
        <rFont val="Arial"/>
      </rPr>
      <t>least</t>
    </r>
    <r>
      <rPr>
        <sz val="10"/>
        <color rgb="FF000000"/>
        <rFont val="Arial"/>
      </rPr>
      <t xml:space="preserve"> 2 YEARS. May have occasional major depressive episodes.</t>
    </r>
  </si>
  <si>
    <t>Dysthymia, Major Depressive Episodes</t>
  </si>
  <si>
    <t>Major Depressive DISORDER</t>
  </si>
  <si>
    <t>At least one major depressive episode which causes significant distress or impairment of functioning. 
Biological Markers:
- High glucose metabolism in the amygdala, aka the emotional center of the brain
- hippocampal atrophy
- high levels of glucocorticoids (cortisol)
- decreased noreptinepherine, serotonin, and dopamine (monoamine theory of depression)</t>
  </si>
  <si>
    <t>Bipolar Disorder</t>
  </si>
  <si>
    <t>Bipolar I Disorder</t>
  </si>
  <si>
    <r>
      <rPr>
        <b/>
        <sz val="10"/>
        <color rgb="FF000000"/>
        <rFont val="Arial"/>
      </rPr>
      <t>Manic</t>
    </r>
    <r>
      <rPr>
        <sz val="10"/>
        <color rgb="FF000000"/>
        <rFont val="Arial"/>
      </rPr>
      <t xml:space="preserve"> Episodes with or </t>
    </r>
    <r>
      <rPr>
        <b/>
        <sz val="10"/>
        <color rgb="FF000000"/>
        <rFont val="Arial"/>
      </rPr>
      <t>WITHOUT</t>
    </r>
    <r>
      <rPr>
        <sz val="10"/>
        <color rgb="FF000000"/>
        <rFont val="Arial"/>
      </rPr>
      <t xml:space="preserve"> Major Depressive Episodes
</t>
    </r>
    <r>
      <rPr>
        <i/>
        <sz val="10"/>
        <color rgb="FF000000"/>
        <rFont val="Arial"/>
      </rPr>
      <t>(mnemonic: bipolar 1 is run (because a maniac runs wild)</t>
    </r>
  </si>
  <si>
    <t>Bipolar II Disorder</t>
  </si>
  <si>
    <r>
      <rPr>
        <b/>
        <sz val="10"/>
        <color rgb="FF000000"/>
        <rFont val="Arial"/>
      </rPr>
      <t xml:space="preserve">Hypomania </t>
    </r>
    <r>
      <rPr>
        <sz val="10"/>
        <color rgb="FF000000"/>
        <rFont val="Arial"/>
      </rPr>
      <t xml:space="preserve"> </t>
    </r>
    <r>
      <rPr>
        <b/>
        <sz val="10"/>
        <color rgb="FF000000"/>
        <rFont val="Arial"/>
      </rPr>
      <t>WITH</t>
    </r>
    <r>
      <rPr>
        <sz val="10"/>
        <color rgb="FF000000"/>
        <rFont val="Arial"/>
      </rPr>
      <t xml:space="preserve"> Major Depressive Episodes
</t>
    </r>
    <r>
      <rPr>
        <i/>
        <sz val="10"/>
        <color rgb="FF000000"/>
        <rFont val="Arial"/>
      </rPr>
      <t>(mnemonic: bipolar 2 is blue (requires a major depressive episode)</t>
    </r>
  </si>
  <si>
    <t>Hypomania</t>
  </si>
  <si>
    <t>Energetic and optimistic, but typically doesn't impair functioning or have psychotic features</t>
  </si>
  <si>
    <t>Cyclothymic Disorder</t>
  </si>
  <si>
    <r>
      <rPr>
        <sz val="10"/>
        <color rgb="FF000000"/>
        <rFont val="Arial"/>
      </rPr>
      <t xml:space="preserve">cycling between </t>
    </r>
    <r>
      <rPr>
        <b/>
        <sz val="10"/>
        <color rgb="FF000000"/>
        <rFont val="Arial"/>
      </rPr>
      <t>hypomania</t>
    </r>
    <r>
      <rPr>
        <sz val="10"/>
        <color rgb="FF000000"/>
        <rFont val="Arial"/>
      </rPr>
      <t xml:space="preserve"> and </t>
    </r>
    <r>
      <rPr>
        <b/>
        <sz val="10"/>
        <color rgb="FF000000"/>
        <rFont val="Arial"/>
      </rPr>
      <t>dysthymia</t>
    </r>
  </si>
  <si>
    <t>hypomania, disthymia</t>
  </si>
  <si>
    <t>Manic Episodes</t>
  </si>
  <si>
    <r>
      <rPr>
        <sz val="10"/>
        <color rgb="FF000000"/>
        <rFont val="Arial"/>
      </rPr>
      <t xml:space="preserve">DIG FAST. At least 3 of the following symptoms must be met for at least one week along with a persistently elevated mood.
- </t>
    </r>
    <r>
      <rPr>
        <b/>
        <sz val="10"/>
        <color rgb="FF000000"/>
        <rFont val="Arial"/>
      </rPr>
      <t>D</t>
    </r>
    <r>
      <rPr>
        <sz val="10"/>
        <color rgb="FF000000"/>
        <rFont val="Arial"/>
      </rPr>
      <t xml:space="preserve">istracted easily
- </t>
    </r>
    <r>
      <rPr>
        <b/>
        <sz val="10"/>
        <color rgb="FF000000"/>
        <rFont val="Arial"/>
      </rPr>
      <t>I</t>
    </r>
    <r>
      <rPr>
        <sz val="10"/>
        <color rgb="FF000000"/>
        <rFont val="Arial"/>
      </rPr>
      <t xml:space="preserve">nsomnia
- </t>
    </r>
    <r>
      <rPr>
        <b/>
        <sz val="10"/>
        <color rgb="FF000000"/>
        <rFont val="Arial"/>
      </rPr>
      <t>G</t>
    </r>
    <r>
      <rPr>
        <sz val="10"/>
        <color rgb="FF000000"/>
        <rFont val="Arial"/>
      </rPr>
      <t xml:space="preserve">randiosity
- </t>
    </r>
    <r>
      <rPr>
        <b/>
        <sz val="10"/>
        <color rgb="FF000000"/>
        <rFont val="Arial"/>
      </rPr>
      <t>F</t>
    </r>
    <r>
      <rPr>
        <sz val="10"/>
        <color rgb="FF000000"/>
        <rFont val="Arial"/>
      </rPr>
      <t xml:space="preserve">light of Ideas (racing thoughts, fast thinkings)
- </t>
    </r>
    <r>
      <rPr>
        <b/>
        <sz val="10"/>
        <color rgb="FF000000"/>
        <rFont val="Arial"/>
      </rPr>
      <t>A</t>
    </r>
    <r>
      <rPr>
        <sz val="10"/>
        <color rgb="FF000000"/>
        <rFont val="Arial"/>
      </rPr>
      <t xml:space="preserve">gitated easily
- </t>
    </r>
    <r>
      <rPr>
        <b/>
        <sz val="10"/>
        <color rgb="FF000000"/>
        <rFont val="Arial"/>
      </rPr>
      <t>S</t>
    </r>
    <r>
      <rPr>
        <sz val="10"/>
        <color rgb="FF000000"/>
        <rFont val="Arial"/>
      </rPr>
      <t xml:space="preserve">peech (Pressured, increased talkativeness)
- </t>
    </r>
    <r>
      <rPr>
        <b/>
        <sz val="10"/>
        <color rgb="FF000000"/>
        <rFont val="Arial"/>
      </rPr>
      <t>T</t>
    </r>
    <r>
      <rPr>
        <sz val="10"/>
        <color rgb="FF000000"/>
        <rFont val="Arial"/>
      </rPr>
      <t>houghtlessness, or high risk behavior</t>
    </r>
  </si>
  <si>
    <t>Monoamine/
Catecholamine Theory of Depression</t>
  </si>
  <si>
    <r>
      <rPr>
        <sz val="10"/>
        <color rgb="FF000000"/>
        <rFont val="Arial"/>
      </rPr>
      <t xml:space="preserve">states that:
</t>
    </r>
    <r>
      <rPr>
        <b/>
        <i/>
        <sz val="10"/>
        <color rgb="FF000000"/>
        <rFont val="Arial"/>
      </rPr>
      <t>•  too much</t>
    </r>
    <r>
      <rPr>
        <b/>
        <sz val="10"/>
        <color rgb="FF000000"/>
        <rFont val="Arial"/>
      </rPr>
      <t xml:space="preserve"> </t>
    </r>
    <r>
      <rPr>
        <sz val="10"/>
        <color rgb="FF000000"/>
        <rFont val="Arial"/>
      </rPr>
      <t xml:space="preserve">norepinephrine &amp; serotinin in the synapse leads to </t>
    </r>
    <r>
      <rPr>
        <b/>
        <sz val="10"/>
        <color rgb="FF000000"/>
        <rFont val="Arial"/>
      </rPr>
      <t>Mania</t>
    </r>
    <r>
      <rPr>
        <sz val="10"/>
        <color rgb="FF000000"/>
        <rFont val="Arial"/>
      </rPr>
      <t xml:space="preserve">
</t>
    </r>
    <r>
      <rPr>
        <b/>
        <i/>
        <sz val="10"/>
        <color rgb="FF000000"/>
        <rFont val="Arial"/>
      </rPr>
      <t>•  too little</t>
    </r>
    <r>
      <rPr>
        <i/>
        <sz val="10"/>
        <color rgb="FF000000"/>
        <rFont val="Arial"/>
      </rPr>
      <t xml:space="preserve"> </t>
    </r>
    <r>
      <rPr>
        <sz val="10"/>
        <color rgb="FF000000"/>
        <rFont val="Arial"/>
      </rPr>
      <t xml:space="preserve">norepinephrine &amp; serotonin in the synapse leads to </t>
    </r>
    <r>
      <rPr>
        <b/>
        <sz val="10"/>
        <color rgb="FF000000"/>
        <rFont val="Arial"/>
      </rPr>
      <t>Depression</t>
    </r>
    <r>
      <rPr>
        <sz val="10"/>
        <color rgb="FF000000"/>
        <rFont val="Arial"/>
      </rPr>
      <t>.</t>
    </r>
  </si>
  <si>
    <t>mania
depression</t>
  </si>
  <si>
    <t>Anxiety Disorders</t>
  </si>
  <si>
    <t>Agoraphobia</t>
  </si>
  <si>
    <t>an anxiety disorder characterized by a fear of being in places or situations where it might be hard for an individual to escape. These individuals tend to be uncomfortable leaving their homes for fear of a panic attack or execerbation of another mental illness</t>
  </si>
  <si>
    <t>panic disorder</t>
  </si>
  <si>
    <t>Dissociative Disorders</t>
  </si>
  <si>
    <t>Dissociative Amnesia</t>
  </si>
  <si>
    <r>
      <rPr>
        <sz val="10"/>
        <color rgb="FF000000"/>
        <rFont val="Arial"/>
      </rPr>
      <t xml:space="preserve">Amnesia not due to a </t>
    </r>
    <r>
      <rPr>
        <i/>
        <sz val="10"/>
        <color rgb="FF000000"/>
        <rFont val="Arial"/>
      </rPr>
      <t>neurological</t>
    </r>
    <r>
      <rPr>
        <sz val="10"/>
        <color rgb="FF000000"/>
        <rFont val="Arial"/>
      </rPr>
      <t xml:space="preserve"> disorder but often times trauma. It is characterized by an inability to recall past experiences</t>
    </r>
  </si>
  <si>
    <t>Dissociative Identity Disorder</t>
  </si>
  <si>
    <r>
      <rPr>
        <sz val="10"/>
        <color rgb="FF000000"/>
        <rFont val="Arial"/>
      </rPr>
      <t xml:space="preserve">Multiple personality disorder, where 2+ personalities recurrently take control of a person's behavior. Usually results from severe abuse as a child </t>
    </r>
    <r>
      <rPr>
        <i/>
        <sz val="10"/>
        <color rgb="FF000000"/>
        <rFont val="Arial"/>
      </rPr>
      <t>(e.g. as portrayed in the movie Split)</t>
    </r>
  </si>
  <si>
    <t>Trauma and Stressor Disorders</t>
  </si>
  <si>
    <t>Posttraumatic stress disorder (PTSD)</t>
  </si>
  <si>
    <r>
      <rPr>
        <sz val="10"/>
        <color rgb="FF000000"/>
        <rFont val="Arial"/>
      </rPr>
      <t>Occurs after experiencing or witnessing traumatic event. Consists of following symptoms for at least one month (else called</t>
    </r>
    <r>
      <rPr>
        <i/>
        <sz val="10"/>
        <color rgb="FF000000"/>
        <rFont val="Arial"/>
      </rPr>
      <t xml:space="preserve"> Acute Stress Disorder</t>
    </r>
    <r>
      <rPr>
        <sz val="10"/>
        <color rgb="FF000000"/>
        <rFont val="Arial"/>
      </rPr>
      <t>)
Intrusion: Reliving events including flashbacks or nightmares
Avoidance: Deliberate attempt to avoid people, places, objects, or actions associated with trauma
Negative Cognitive: Inability to recall key features of the event, moody, distant, negative view of world
Arousal: Easily startled, irritable, anxious, reckless behavior, insomnia</t>
    </r>
  </si>
  <si>
    <t>Acute Stress Disorder</t>
  </si>
  <si>
    <t>dissociative fugue</t>
  </si>
  <si>
    <t>a sudden, unexpected move or purposeless wandering away from one's home or location of usual daily activities. Individuals in a fugue state are confused about their identity and can even assume a new identity. Significantly they may actually believe that they are someone else, with a complete backstory</t>
  </si>
  <si>
    <t>depersonalization</t>
  </si>
  <si>
    <r>
      <rPr>
        <sz val="10"/>
        <color rgb="FF000000"/>
        <rFont val="Arial"/>
      </rPr>
      <t xml:space="preserve">Individuals feel detached from their own mind and body. </t>
    </r>
    <r>
      <rPr>
        <i/>
        <sz val="10"/>
        <color rgb="FF000000"/>
        <rFont val="Arial"/>
      </rPr>
      <t>(e.g. an "out of body experience"; they feel like they feel like they're watching themselves in a dream or behind a movie screen)</t>
    </r>
  </si>
  <si>
    <t>derealization</t>
  </si>
  <si>
    <r>
      <rPr>
        <sz val="10"/>
        <color rgb="FF000000"/>
        <rFont val="Arial"/>
      </rPr>
      <t xml:space="preserve">Individuals feel detached from their surroundings. </t>
    </r>
    <r>
      <rPr>
        <i/>
        <sz val="10"/>
        <color rgb="FF000000"/>
        <rFont val="Arial"/>
      </rPr>
      <t>(e.g. feeling like they're in a dream and the world is not theirs; their possessions are not truly theirs; their surroundings are not one they can help to be in)</t>
    </r>
  </si>
  <si>
    <t>Somatic Sympton Disorders</t>
  </si>
  <si>
    <t>Somatic Sympton Disorder</t>
  </si>
  <si>
    <t xml:space="preserve">Individual is experiencing symptoms and is disproportionately concerned about it, devotes a ton of time and energy to it, or is overly anxious about it. Symptoms may or may not be related to underlying medical condition </t>
  </si>
  <si>
    <t>Illness Anxiety Disorder</t>
  </si>
  <si>
    <r>
      <rPr>
        <sz val="10"/>
        <color rgb="FF000000"/>
        <rFont val="Arial"/>
      </rPr>
      <t>Like Somatic Symptom Disorder, but without the symptoms. Individuals are consumed with the idea of having or developing a serious medical condition. Can obsessively check themselves for illness, or avoid medical appointments altogether.</t>
    </r>
    <r>
      <rPr>
        <i/>
        <sz val="10"/>
        <color rgb="FF000000"/>
        <rFont val="Arial"/>
      </rPr>
      <t xml:space="preserve"> </t>
    </r>
  </si>
  <si>
    <t>Conversion Disorder</t>
  </si>
  <si>
    <r>
      <rPr>
        <sz val="10"/>
        <color rgb="FF000000"/>
        <rFont val="Arial"/>
      </rPr>
      <t xml:space="preserve">Unexplained symptoms affecting voluntary motor or sensory functions, usually after traumatic event. </t>
    </r>
    <r>
      <rPr>
        <i/>
        <sz val="10"/>
        <color rgb="FF000000"/>
        <rFont val="Arial"/>
      </rPr>
      <t>(e.g. claming to become blind as a result of seeing a traumatic event, yet there is no evidence of true neurological damagge)</t>
    </r>
  </si>
  <si>
    <t>la belle indifférence</t>
  </si>
  <si>
    <r>
      <rPr>
        <sz val="10"/>
        <color rgb="FF000000"/>
        <rFont val="Arial"/>
      </rPr>
      <t xml:space="preserve">seen in Conversion Disorder where the person may by suprisingly </t>
    </r>
    <r>
      <rPr>
        <i/>
        <sz val="10"/>
        <color rgb="FF000000"/>
        <rFont val="Arial"/>
      </rPr>
      <t>unconcerned</t>
    </r>
    <r>
      <rPr>
        <sz val="10"/>
        <color rgb="FF000000"/>
        <rFont val="Arial"/>
      </rPr>
      <t xml:space="preserve"> by a symptom</t>
    </r>
  </si>
  <si>
    <t>Personality Disorders</t>
  </si>
  <si>
    <t>ego-syntonic</t>
  </si>
  <si>
    <r>
      <rPr>
        <sz val="10"/>
        <color rgb="FF000000"/>
        <rFont val="Arial"/>
      </rPr>
      <t xml:space="preserve">Individual precieves their abnormal behavior as correct, normal, or in harmony with goals. </t>
    </r>
    <r>
      <rPr>
        <i/>
        <sz val="10"/>
        <color rgb="FF000000"/>
        <rFont val="Arial"/>
      </rPr>
      <t>(e.g. thinking everyone else is wrong when they say you have a problem)</t>
    </r>
  </si>
  <si>
    <t>ego-dystonic</t>
  </si>
  <si>
    <t>the individual sees the illness as something thrust upon her that is intrusive and bothersome</t>
  </si>
  <si>
    <t>Cluster A personality disorders</t>
  </si>
  <si>
    <r>
      <rPr>
        <sz val="10"/>
        <color rgb="FF000000"/>
        <rFont val="Arial"/>
      </rPr>
      <t>Paranoid, schizotypal, and schizoid disorders. Considered odd or eccentric behavior.
"</t>
    </r>
    <r>
      <rPr>
        <b/>
        <sz val="10"/>
        <color rgb="FF000000"/>
        <rFont val="Arial"/>
      </rPr>
      <t>Weird</t>
    </r>
    <r>
      <rPr>
        <sz val="10"/>
        <color rgb="FF000000"/>
        <rFont val="Arial"/>
      </rPr>
      <t xml:space="preserve">." </t>
    </r>
  </si>
  <si>
    <t>Paranoid Personality Disorder</t>
  </si>
  <si>
    <t xml:space="preserve">Constant distrust of others. Constantly suspicious of other's motives. May be in prodromal phase of schizophrenia. </t>
  </si>
  <si>
    <t>Cluster A Personality Disorder</t>
  </si>
  <si>
    <t>Cluster B personality disorders</t>
  </si>
  <si>
    <r>
      <rPr>
        <sz val="10"/>
        <color rgb="FF000000"/>
        <rFont val="Arial"/>
      </rPr>
      <t>Antisocial, borderline, histrionic, and narcissistic. Overly dramatic and emotional behavior.
"</t>
    </r>
    <r>
      <rPr>
        <b/>
        <sz val="10"/>
        <color rgb="FF000000"/>
        <rFont val="Arial"/>
      </rPr>
      <t>Wild</t>
    </r>
    <r>
      <rPr>
        <sz val="10"/>
        <color rgb="FF000000"/>
        <rFont val="Arial"/>
      </rPr>
      <t>."</t>
    </r>
  </si>
  <si>
    <t>Cluster C personality disorders</t>
  </si>
  <si>
    <r>
      <rPr>
        <sz val="10"/>
        <color rgb="FF000000"/>
        <rFont val="Arial"/>
      </rPr>
      <t>Avoidant, dependent, and obsessive-compulsive. Anxious or fearful behavior.
"</t>
    </r>
    <r>
      <rPr>
        <b/>
        <sz val="10"/>
        <color rgb="FF000000"/>
        <rFont val="Arial"/>
      </rPr>
      <t>Worried</t>
    </r>
    <r>
      <rPr>
        <sz val="10"/>
        <color rgb="FF000000"/>
        <rFont val="Arial"/>
      </rPr>
      <t>"</t>
    </r>
  </si>
  <si>
    <t>Antisocial Personality Disorder</t>
  </si>
  <si>
    <r>
      <rPr>
        <sz val="10"/>
        <color rgb="FF000000"/>
        <rFont val="Arial"/>
      </rPr>
      <t xml:space="preserve">Disregard for rights of others. Repeated illegal acts, deceitfulness, aggressiveness, or lack of remorse for bad actions. More common in males than females. </t>
    </r>
    <r>
      <rPr>
        <i/>
        <sz val="10"/>
        <color rgb="FF000000"/>
        <rFont val="Arial"/>
      </rPr>
      <t>(e.g. showing no guilt for serious crime such as murder)</t>
    </r>
  </si>
  <si>
    <t>Cluster B Personality Disorder</t>
  </si>
  <si>
    <t>Borderline Personality Disorder</t>
  </si>
  <si>
    <t>Instable behavior, mood, and self image. Often intense and unstable relationships. Intense fear of abandonment. Use "splitting" as a defense mechanisms where others are either pure good or evil. Suicide attempts and self-mutilation are common. Twice as common in females.</t>
  </si>
  <si>
    <t>splitting</t>
  </si>
  <si>
    <r>
      <rPr>
        <sz val="10"/>
        <color rgb="FF000000"/>
        <rFont val="Arial"/>
      </rPr>
      <t xml:space="preserve">a defense mechanism used in borderline personality disorder in which the individual view others as all good or all bad (an an </t>
    </r>
    <r>
      <rPr>
        <i/>
        <sz val="10"/>
        <color rgb="FF000000"/>
        <rFont val="Arial"/>
      </rPr>
      <t>angel vs. devil mentality</t>
    </r>
    <r>
      <rPr>
        <sz val="10"/>
        <color rgb="FF000000"/>
        <rFont val="Arial"/>
      </rPr>
      <t>)</t>
    </r>
  </si>
  <si>
    <t>Histrionic Personality Disorder</t>
  </si>
  <si>
    <t>Attention seeker. Drama queen. May use seductive behavior to gain attention.</t>
  </si>
  <si>
    <t>Narcissistic Personality Disorder</t>
  </si>
  <si>
    <t xml:space="preserve">Sense of grandeur, preoccupied with fantasies of own success, need for constant attention and admiration. Entitled. Very fragile self esteem and concerned with how others fiew them. </t>
  </si>
  <si>
    <t>Schizotypal Personality Disorder</t>
  </si>
  <si>
    <r>
      <rPr>
        <u/>
        <sz val="10"/>
        <color rgb="FF000000"/>
        <rFont val="Arial"/>
      </rPr>
      <t>Odd</t>
    </r>
    <r>
      <rPr>
        <sz val="10"/>
        <color rgb="FF000000"/>
        <rFont val="Arial"/>
      </rPr>
      <t xml:space="preserve"> or eccentric thinking. Have ideas of reference (everything is directed towards them...everything has a meaning in their own life somehow. There are no coincidences) as well as </t>
    </r>
    <r>
      <rPr>
        <u/>
        <sz val="10"/>
        <color rgb="FF000000"/>
        <rFont val="Arial"/>
      </rPr>
      <t>magical thinking</t>
    </r>
  </si>
  <si>
    <t>Schizoid Personality Disorder</t>
  </si>
  <si>
    <r>
      <rPr>
        <u/>
        <sz val="10"/>
        <color rgb="FF000000"/>
        <rFont val="Arial"/>
      </rPr>
      <t>Detachment</t>
    </r>
    <r>
      <rPr>
        <sz val="10"/>
        <color rgb="FF000000"/>
        <rFont val="Arial"/>
      </rPr>
      <t xml:space="preserve"> from social relationships, </t>
    </r>
    <r>
      <rPr>
        <u/>
        <sz val="10"/>
        <color rgb="FF000000"/>
        <rFont val="Arial"/>
      </rPr>
      <t>restricted</t>
    </r>
    <r>
      <rPr>
        <sz val="10"/>
        <color rgb="FF000000"/>
        <rFont val="Arial"/>
      </rPr>
      <t xml:space="preserve"> emotional expression. Little desire for socializing. Don't have close friends, poor social skills.</t>
    </r>
  </si>
  <si>
    <t>Avoidant Personality Disorder</t>
  </si>
  <si>
    <t>Extreme shyness and fear of rejection. See oneself as socially inept and isolated. Intense desire for social affection and acceptance. Tend to stay in the same job, life situation, and relationships despite wanting to change</t>
  </si>
  <si>
    <t>Cluster C personality Disorder</t>
  </si>
  <si>
    <t>Dependent Personality Disorder</t>
  </si>
  <si>
    <t>Need continuous reassurance. Emotionally dependent on one specific person, such as parent or significant other</t>
  </si>
  <si>
    <t>Obsessive Compulsive Personality Disorder</t>
  </si>
  <si>
    <t>Perfectionistic and inflexible. Likes rules and order. Stubborn, routine, no desire to change. NOT SYNONYMOUS TO OCD. OCD is ego-dystonic (Must wash hands because of germs) while OCPD is ego-syntonic (I like rules and order). OCPD is lifelong.</t>
  </si>
  <si>
    <t>Nervous System Disorders</t>
  </si>
  <si>
    <t>Parkinson's Disease</t>
  </si>
  <si>
    <r>
      <rPr>
        <sz val="10"/>
        <color rgb="FF000000"/>
        <rFont val="Arial"/>
      </rPr>
      <t xml:space="preserve">Damage to </t>
    </r>
    <r>
      <rPr>
        <b/>
        <i/>
        <sz val="10"/>
        <color rgb="FF000000"/>
        <rFont val="Arial"/>
      </rPr>
      <t>dopaminergic</t>
    </r>
    <r>
      <rPr>
        <sz val="10"/>
        <color rgb="FF000000"/>
        <rFont val="Arial"/>
      </rPr>
      <t xml:space="preserve"> neurons in </t>
    </r>
    <r>
      <rPr>
        <b/>
        <i/>
        <sz val="10"/>
        <color rgb="FF000000"/>
        <rFont val="Arial"/>
      </rPr>
      <t>substantia</t>
    </r>
    <r>
      <rPr>
        <i/>
        <sz val="10"/>
        <color rgb="FF000000"/>
        <rFont val="Arial"/>
      </rPr>
      <t xml:space="preserve"> </t>
    </r>
    <r>
      <rPr>
        <b/>
        <i/>
        <sz val="10"/>
        <color rgb="FF000000"/>
        <rFont val="Arial"/>
      </rPr>
      <t>nigra</t>
    </r>
    <r>
      <rPr>
        <sz val="10"/>
        <color rgb="FF000000"/>
        <rFont val="Arial"/>
      </rPr>
      <t xml:space="preserve"> for proper stimulation of the basal ganglia. 
Symptoms:
- Slow Movement
- Resting Tremor
- Pill-rolling tremor (rolling fingers and thumbs together like you're making a tiny booger)
- mask-like facial expressions
- Shuffling gait
- Cogwheel rigitiy (muscle tension that intermittently halts movement)</t>
    </r>
  </si>
  <si>
    <r>
      <rPr>
        <i/>
        <sz val="8"/>
        <color rgb="FF000000"/>
        <rFont val="Arial"/>
      </rPr>
      <t xml:space="preserve">low </t>
    </r>
    <r>
      <rPr>
        <b/>
        <i/>
        <sz val="8"/>
        <color rgb="FF000000"/>
        <rFont val="Arial"/>
      </rPr>
      <t>dopamine</t>
    </r>
  </si>
  <si>
    <r>
      <rPr>
        <sz val="10"/>
        <color rgb="FF000000"/>
        <rFont val="Arial"/>
      </rPr>
      <t xml:space="preserve">Dementia characterized by gradual memory loss, disorientation to time and place, problems with abstract thought, and tendency to misplace things. Late stages include changes in mood, personality, poor judgement, loss of initiative, loss of procedural memory. </t>
    </r>
    <r>
      <rPr>
        <u/>
        <sz val="10"/>
        <color rgb="FF000000"/>
        <rFont val="Arial"/>
      </rPr>
      <t xml:space="preserve">Genetically linked. 
</t>
    </r>
    <r>
      <rPr>
        <sz val="10"/>
        <color rgb="FF000000"/>
        <rFont val="Arial"/>
      </rPr>
      <t xml:space="preserve">
Biological Markers:
- Diffuse Atrophy in brain CT/MRI
- Flattened Sulci in cerebral cortex
- Enlarged cerebral ventricles
- Deficient blood flow in parietal lobes
- Low </t>
    </r>
    <r>
      <rPr>
        <b/>
        <u/>
        <sz val="10"/>
        <color rgb="FF000000"/>
        <rFont val="Arial"/>
      </rPr>
      <t>Acetylcholine</t>
    </r>
    <r>
      <rPr>
        <sz val="10"/>
        <color rgb="FF000000"/>
        <rFont val="Arial"/>
      </rPr>
      <t xml:space="preserve"> levels
- Low choline acetyltransferase enzyme
- Low metabolism in temporal and parietal lobs
- B-</t>
    </r>
    <r>
      <rPr>
        <b/>
        <sz val="10"/>
        <color rgb="FF000000"/>
        <rFont val="Arial"/>
      </rPr>
      <t>amyloid plaques</t>
    </r>
    <r>
      <rPr>
        <sz val="10"/>
        <color rgb="FF000000"/>
        <rFont val="Arial"/>
      </rPr>
      <t xml:space="preserve"> (senile plaques)
- Neurofibrillar </t>
    </r>
    <r>
      <rPr>
        <b/>
        <sz val="10"/>
        <color rgb="FF000000"/>
        <rFont val="Arial"/>
      </rPr>
      <t>Tangles</t>
    </r>
    <r>
      <rPr>
        <sz val="10"/>
        <color rgb="FF000000"/>
        <rFont val="Arial"/>
      </rPr>
      <t xml:space="preserve"> or hyperphosphorylated tau protein</t>
    </r>
  </si>
  <si>
    <r>
      <rPr>
        <i/>
        <sz val="8"/>
        <color rgb="FF000000"/>
        <rFont val="Arial"/>
      </rPr>
      <t xml:space="preserve">low </t>
    </r>
    <r>
      <rPr>
        <b/>
        <i/>
        <sz val="8"/>
        <color rgb="FF000000"/>
        <rFont val="Arial"/>
      </rPr>
      <t>acetylcholine</t>
    </r>
  </si>
  <si>
    <t>Group Psychology</t>
  </si>
  <si>
    <t>Michelangelo Phenomenon</t>
  </si>
  <si>
    <r>
      <rPr>
        <sz val="10"/>
        <color rgb="FF000000"/>
        <rFont val="Arial"/>
      </rPr>
      <t xml:space="preserve">states that the concept of "self" is made up of both the </t>
    </r>
    <r>
      <rPr>
        <i/>
        <sz val="10"/>
        <color rgb="FF000000"/>
        <rFont val="Arial"/>
      </rPr>
      <t>intrapersonal</t>
    </r>
    <r>
      <rPr>
        <sz val="10"/>
        <color rgb="FF000000"/>
        <rFont val="Arial"/>
      </rPr>
      <t xml:space="preserve"> </t>
    </r>
    <r>
      <rPr>
        <i/>
        <sz val="10"/>
        <color rgb="FF000000"/>
        <rFont val="Arial"/>
      </rPr>
      <t>self</t>
    </r>
    <r>
      <rPr>
        <sz val="10"/>
        <color rgb="FF000000"/>
        <rFont val="Arial"/>
      </rPr>
      <t xml:space="preserve"> (the ideas you have regarding your own abilities, traits, and beliefs) and the </t>
    </r>
    <r>
      <rPr>
        <i/>
        <sz val="10"/>
        <color rgb="FF000000"/>
        <rFont val="Arial"/>
      </rPr>
      <t>interpersonal</t>
    </r>
    <r>
      <rPr>
        <sz val="10"/>
        <color rgb="FF000000"/>
        <rFont val="Arial"/>
      </rPr>
      <t xml:space="preserve"> </t>
    </r>
    <r>
      <rPr>
        <i/>
        <sz val="10"/>
        <color rgb="FF000000"/>
        <rFont val="Arial"/>
      </rPr>
      <t>self</t>
    </r>
    <r>
      <rPr>
        <sz val="10"/>
        <color rgb="FF000000"/>
        <rFont val="Arial"/>
      </rPr>
      <t xml:space="preserve"> (the manner in which other people influence the creation of your ideal self.
Interdependent individuals influence and "sculpt" each other to become closer to their ideal selves. Opposite of Blueberry Phenomenon.</t>
    </r>
  </si>
  <si>
    <t>Blueberry Phenomenon</t>
  </si>
  <si>
    <t>Interdependent individuals bring out the worst in each other.</t>
  </si>
  <si>
    <t>Social Action</t>
  </si>
  <si>
    <r>
      <rPr>
        <sz val="10"/>
        <color rgb="FF000000"/>
        <rFont val="Arial"/>
      </rPr>
      <t xml:space="preserve">actions and behaviors that we are </t>
    </r>
    <r>
      <rPr>
        <i/>
        <sz val="10"/>
        <color rgb="FF000000"/>
        <rFont val="Arial"/>
      </rPr>
      <t>conscious of</t>
    </r>
    <r>
      <rPr>
        <sz val="10"/>
        <color rgb="FF000000"/>
        <rFont val="Arial"/>
      </rPr>
      <t xml:space="preserve"> and performing </t>
    </r>
    <r>
      <rPr>
        <i/>
        <sz val="10"/>
        <color rgb="FF000000"/>
        <rFont val="Arial"/>
      </rPr>
      <t>based on the certain people that are around</t>
    </r>
    <r>
      <rPr>
        <sz val="10"/>
        <color rgb="FF000000"/>
        <rFont val="Arial"/>
      </rPr>
      <t xml:space="preserve">. It is based on the idea that humans will behave in different ways depending on their social environment and how their behavior will affect/cause a reaction from those around them </t>
    </r>
    <r>
      <rPr>
        <i/>
        <sz val="10"/>
        <color rgb="FF000000"/>
        <rFont val="Arial"/>
      </rPr>
      <t>(e.g. our social action is different when we are with our college buddies vs. when we are during a medical school interview)</t>
    </r>
  </si>
  <si>
    <t>Max Weber</t>
  </si>
  <si>
    <t>Social Facilitation</t>
  </si>
  <si>
    <r>
      <rPr>
        <sz val="10"/>
        <color rgb="FF000000"/>
        <rFont val="Arial"/>
      </rPr>
      <t xml:space="preserve">states that a person will perform better on </t>
    </r>
    <r>
      <rPr>
        <u/>
        <sz val="10"/>
        <color rgb="FF000000"/>
        <rFont val="Arial"/>
      </rPr>
      <t>simple</t>
    </r>
    <r>
      <rPr>
        <sz val="10"/>
        <color rgb="FF000000"/>
        <rFont val="Arial"/>
      </rPr>
      <t xml:space="preserve"> tasks when in the presence of others. (aka "social" society "faciliates" their performance success)</t>
    </r>
  </si>
  <si>
    <t>Yerkes-Dodson Law of Social Facilitation</t>
  </si>
  <si>
    <t>Yerks-Dodson Law of Social Facilitation</t>
  </si>
  <si>
    <r>
      <rPr>
        <sz val="10"/>
        <color rgb="FF000000"/>
        <rFont val="Arial"/>
      </rPr>
      <t xml:space="preserve">illustrates that for SIMPLE tasks, increased arousal </t>
    </r>
    <r>
      <rPr>
        <i/>
        <sz val="10"/>
        <color rgb="FF000000"/>
        <rFont val="Arial"/>
      </rPr>
      <t xml:space="preserve">(such as being in the presence of others) </t>
    </r>
    <r>
      <rPr>
        <sz val="10"/>
        <color rgb="FF000000"/>
        <rFont val="Arial"/>
      </rPr>
      <t xml:space="preserve">leads to stronger performance... </t>
    </r>
    <r>
      <rPr>
        <b/>
        <sz val="10"/>
        <color rgb="FF000000"/>
        <rFont val="Arial"/>
      </rPr>
      <t>BUT</t>
    </r>
    <r>
      <rPr>
        <sz val="10"/>
        <color rgb="FF000000"/>
        <rFont val="Arial"/>
      </rPr>
      <t xml:space="preserve"> for COMPLEX tasks, increased arousal can lead to a </t>
    </r>
    <r>
      <rPr>
        <i/>
        <sz val="10"/>
        <color rgb="FF000000"/>
        <rFont val="Arial"/>
      </rPr>
      <t>decline</t>
    </r>
    <r>
      <rPr>
        <sz val="10"/>
        <color rgb="FF000000"/>
        <rFont val="Arial"/>
      </rPr>
      <t xml:space="preserve"> in performance</t>
    </r>
  </si>
  <si>
    <t>Social Facilitation
Arousal Theory</t>
  </si>
  <si>
    <t>Deindividuation</t>
  </si>
  <si>
    <t>Being in the presence of a large group provides anonymity and causes a loss of individual identity, which can dramatically change behavior. May lead to antinormative behavior such as violence during a riot.</t>
  </si>
  <si>
    <t>"Mob mentality"
Riots</t>
  </si>
  <si>
    <r>
      <rPr>
        <b/>
        <i/>
        <sz val="10"/>
        <color rgb="FF000000"/>
        <rFont val="Arial"/>
      </rPr>
      <t xml:space="preserve">Anti </t>
    </r>
    <r>
      <rPr>
        <b/>
        <sz val="10"/>
        <color rgb="FF000000"/>
        <rFont val="Arial"/>
      </rPr>
      <t>normative Behavior</t>
    </r>
  </si>
  <si>
    <r>
      <rPr>
        <sz val="10"/>
        <color rgb="FF000000"/>
        <rFont val="Arial"/>
      </rPr>
      <t xml:space="preserve">any behavior </t>
    </r>
    <r>
      <rPr>
        <i/>
        <sz val="10"/>
        <color rgb="FF000000"/>
        <rFont val="Arial"/>
      </rPr>
      <t>against</t>
    </r>
    <r>
      <rPr>
        <sz val="10"/>
        <color rgb="FF000000"/>
        <rFont val="Arial"/>
      </rPr>
      <t xml:space="preserve"> the norm.</t>
    </r>
  </si>
  <si>
    <t>Bystander Effect</t>
  </si>
  <si>
    <r>
      <rPr>
        <sz val="10"/>
        <color rgb="FF000000"/>
        <rFont val="Arial"/>
      </rPr>
      <t>Individuals do not intervene to help victims when others are present. The more people who are standing by, the less likely someone is to help. (</t>
    </r>
    <r>
      <rPr>
        <i/>
        <sz val="10"/>
        <color rgb="FF000000"/>
        <rFont val="Arial"/>
      </rPr>
      <t>This is attributed to social cues</t>
    </r>
    <r>
      <rPr>
        <sz val="10"/>
        <color rgb="FF000000"/>
        <rFont val="Arial"/>
      </rPr>
      <t xml:space="preserve">. If no one seems alarmed of emergency, then individual is less likely to think that there is an emergency.)
In low danger scenarios, bystanders less likely to intervene. In high danger scenarios, bystanders are more likely to intervene. 
A group made up of </t>
    </r>
    <r>
      <rPr>
        <i/>
        <sz val="10"/>
        <color rgb="FF000000"/>
        <rFont val="Arial"/>
      </rPr>
      <t>strangers</t>
    </r>
    <r>
      <rPr>
        <sz val="10"/>
        <color rgb="FF000000"/>
        <rFont val="Arial"/>
      </rPr>
      <t xml:space="preserve"> has a </t>
    </r>
    <r>
      <rPr>
        <i/>
        <sz val="10"/>
        <color rgb="FF000000"/>
        <rFont val="Arial"/>
      </rPr>
      <t>slower</t>
    </r>
    <r>
      <rPr>
        <sz val="10"/>
        <color rgb="FF000000"/>
        <rFont val="Arial"/>
      </rPr>
      <t xml:space="preserve"> response to emergency than a group of </t>
    </r>
    <r>
      <rPr>
        <i/>
        <sz val="10"/>
        <color rgb="FF000000"/>
        <rFont val="Arial"/>
      </rPr>
      <t>friends</t>
    </r>
    <r>
      <rPr>
        <sz val="10"/>
        <color rgb="FF000000"/>
        <rFont val="Arial"/>
      </rPr>
      <t xml:space="preserve"> or well acquainted individuals.</t>
    </r>
  </si>
  <si>
    <t>Social Loafing</t>
  </si>
  <si>
    <r>
      <rPr>
        <sz val="10"/>
        <color rgb="FF000000"/>
        <rFont val="Arial"/>
      </rPr>
      <t xml:space="preserve">The tendency of an individual to put in less effort when in a group setting than they would individually. </t>
    </r>
    <r>
      <rPr>
        <i/>
        <sz val="10"/>
        <color rgb="FF000000"/>
        <rFont val="Arial"/>
      </rPr>
      <t>(e.g. putting in less effort in group powerpoint projects than you would if the project was to be completed individually)</t>
    </r>
  </si>
  <si>
    <t>Peer Pressure</t>
  </si>
  <si>
    <r>
      <rPr>
        <sz val="10"/>
        <color rgb="FF000000"/>
        <rFont val="Arial"/>
      </rPr>
      <t xml:space="preserve">The social influence placed on an individual by others </t>
    </r>
    <r>
      <rPr>
        <i/>
        <sz val="10"/>
        <color rgb="FF000000"/>
        <rFont val="Arial"/>
      </rPr>
      <t>who are considered equals (peers)</t>
    </r>
    <r>
      <rPr>
        <sz val="10"/>
        <color rgb="FF000000"/>
        <rFont val="Arial"/>
      </rPr>
      <t xml:space="preserve"> than can modify or continue certain behavior, attitudes, or beliefs</t>
    </r>
  </si>
  <si>
    <t>Identify Shift Effect
Adolescence</t>
  </si>
  <si>
    <t>Identity Shift Effect</t>
  </si>
  <si>
    <r>
      <rPr>
        <sz val="10"/>
        <color rgb="FF000000"/>
        <rFont val="Arial"/>
      </rPr>
      <t xml:space="preserve">Explains the mechanism of </t>
    </r>
    <r>
      <rPr>
        <i/>
        <sz val="10"/>
        <color rgb="FF000000"/>
        <rFont val="Arial"/>
      </rPr>
      <t>Peer Pressure</t>
    </r>
    <r>
      <rPr>
        <sz val="10"/>
        <color rgb="FF000000"/>
        <rFont val="Arial"/>
      </rPr>
      <t xml:space="preserve">:  when an individual's state of harmony is threatened by social rejection, the individual will conform to norms of the group. This causes the individual to experience </t>
    </r>
    <r>
      <rPr>
        <i/>
        <sz val="10"/>
        <color rgb="FF000000"/>
        <rFont val="Arial"/>
      </rPr>
      <t>internal</t>
    </r>
    <r>
      <rPr>
        <sz val="10"/>
        <color rgb="FF000000"/>
        <rFont val="Arial"/>
      </rPr>
      <t xml:space="preserve"> </t>
    </r>
    <r>
      <rPr>
        <i/>
        <sz val="10"/>
        <color rgb="FF000000"/>
        <rFont val="Arial"/>
      </rPr>
      <t>conflict</t>
    </r>
    <r>
      <rPr>
        <sz val="10"/>
        <color rgb="FF000000"/>
        <rFont val="Arial"/>
      </rPr>
      <t xml:space="preserve">, so he/she will undergo an </t>
    </r>
    <r>
      <rPr>
        <i/>
        <sz val="10"/>
        <color rgb="FF000000"/>
        <rFont val="Arial"/>
      </rPr>
      <t>identity</t>
    </r>
    <r>
      <rPr>
        <sz val="10"/>
        <color rgb="FF000000"/>
        <rFont val="Arial"/>
      </rPr>
      <t xml:space="preserve"> </t>
    </r>
    <r>
      <rPr>
        <i/>
        <sz val="10"/>
        <color rgb="FF000000"/>
        <rFont val="Arial"/>
      </rPr>
      <t>shift</t>
    </r>
    <r>
      <rPr>
        <sz val="10"/>
        <color rgb="FF000000"/>
        <rFont val="Arial"/>
      </rPr>
      <t xml:space="preserve"> where he adopts the standards of the group as his own to elimiate cognitive dissonance.
</t>
    </r>
    <r>
      <rPr>
        <i/>
        <sz val="10"/>
        <color rgb="FF000000"/>
        <rFont val="Arial"/>
      </rPr>
      <t>(this is seen many times on TV episodes where the main character pretends to be somebody they're not, in order to "fit in" or impress sombody. They are threatened by social rejection, so they conform to the norms of the other character's group.)</t>
    </r>
  </si>
  <si>
    <t>Peer Pressure
Cognitive Dissonance
Solomon Asch Experiment
Drive Reduction Theory</t>
  </si>
  <si>
    <t>Cognitive Dissonance</t>
  </si>
  <si>
    <t xml:space="preserve">Simultaneous presence of two opposing thoughts or opinions. Usually leads to internal discomfort which may manifest as anxiety, fear, anger, or confusion. </t>
  </si>
  <si>
    <t>Peer Pressure
Identify Shift Effect
Solomon Asch Experiment</t>
  </si>
  <si>
    <t>Solomon Asch Conformity Experiment</t>
  </si>
  <si>
    <t xml:space="preserve">Performed by Soloman Asch to show that individuals will often conform to an opinion held by a group. Participants were placed in a group with confederates and were given a card with a line on it along with a reference card with three lines of different sizes. They had to to unanimously decide which line A, B, or C matched the length of the first card. Confederates were secretly told to respond correctly or incorrectly. The results showed that the participants would sometimes provide answers they knew to be untrue if it avoided going against the group: the urge toward conformity could outweight the desire to provide the correct answer.  </t>
  </si>
  <si>
    <t>Group Process</t>
  </si>
  <si>
    <t>Social Interaction</t>
  </si>
  <si>
    <r>
      <rPr>
        <sz val="10"/>
        <color rgb="FF000000"/>
        <rFont val="Arial"/>
      </rPr>
      <t xml:space="preserve">Explores the ways in which 2+ individuals can both </t>
    </r>
    <r>
      <rPr>
        <i/>
        <sz val="10"/>
        <color rgb="FF000000"/>
        <rFont val="Arial"/>
      </rPr>
      <t>shape each other's</t>
    </r>
    <r>
      <rPr>
        <sz val="10"/>
        <color rgb="FF000000"/>
        <rFont val="Arial"/>
      </rPr>
      <t xml:space="preserve"> </t>
    </r>
    <r>
      <rPr>
        <i/>
        <sz val="10"/>
        <color rgb="FF000000"/>
        <rFont val="Arial"/>
      </rPr>
      <t>behavior</t>
    </r>
    <r>
      <rPr>
        <sz val="10"/>
        <color rgb="FF000000"/>
        <rFont val="Arial"/>
      </rPr>
      <t>.</t>
    </r>
  </si>
  <si>
    <t>Group Polarization</t>
  </si>
  <si>
    <t xml:space="preserve">Tendency for groups to make decisions that are more extreme than the individual ideas and inclinations of the members within the group. Also called "Choice Shift". </t>
  </si>
  <si>
    <t>Groupthink</t>
  </si>
  <si>
    <r>
      <rPr>
        <sz val="10"/>
        <color rgb="FF000000"/>
        <rFont val="Arial"/>
      </rPr>
      <t xml:space="preserve">Phenomenon where </t>
    </r>
    <r>
      <rPr>
        <i/>
        <sz val="10"/>
        <color rgb="FF000000"/>
        <rFont val="Arial"/>
      </rPr>
      <t>desire for harmony</t>
    </r>
    <r>
      <rPr>
        <sz val="10"/>
        <color rgb="FF000000"/>
        <rFont val="Arial"/>
      </rPr>
      <t xml:space="preserve"> or conformity results in a group coming to an incorrect or poor decision. This desire to agree with the group causes a loss of independent critical thinking. </t>
    </r>
    <r>
      <rPr>
        <i/>
        <sz val="10"/>
        <color rgb="FF000000"/>
        <rFont val="Arial"/>
      </rPr>
      <t>(e.g. unity of the group &gt; evaluating decisions for better alternatives, leading to possible errors)</t>
    </r>
  </si>
  <si>
    <t>Irving Janis</t>
  </si>
  <si>
    <t>Studied effects of extreme stress on group cohesiveness including disastrous American foreign policy decisions. Examined 8 factors indicitive of groupthink:
- Illusion of invulnerability, optimistic and encouraging risk taking
- Collective Rationalization, ignoring warnings against idea of the group
- Illusion of morality, belief the group's decisions are morally correct
- Excessive stereotyping, construction of stereotypes against outside opinions
- Pressure for conformity, viewing opposing arguments as disloyal to the group
- Self-censorship, the withholding of opposing views
- Illusion of unanimity, false sense of agreement within the group
- Mindguards, appointment of members to the role of protecting against opposing views</t>
  </si>
  <si>
    <t>Groupthink
Famous psych experiments</t>
  </si>
  <si>
    <t>Culture</t>
  </si>
  <si>
    <t xml:space="preserve">Beliefs, behaviors, actions, and characteristics of a group or society of people. Learned by living within a society, observing behaviors and traits, then adopting them. </t>
  </si>
  <si>
    <t>Assimilation</t>
  </si>
  <si>
    <t>Process by which an individual's or group's behavior and culture begin to resemble that of another group. In terms of migrant assimilation, there are four primary factors to assess completeness of assimilation:
socioeconomic status, geographic distribution, language attainment, and intermarriage</t>
  </si>
  <si>
    <t>Ethnic Enclaves</t>
  </si>
  <si>
    <t>Slow assimilation. Locations with high concentrations of a specific ethnicity (Chinatown, Little Italy)</t>
  </si>
  <si>
    <t>Multiculturalism</t>
  </si>
  <si>
    <t>Communities or societies containing multiple cultures. "Cultural Mosaic" compared to assimilation being a "melting pot".</t>
  </si>
  <si>
    <t>Subcultures</t>
  </si>
  <si>
    <t>Groups of people within a culture that distinguish temselves from the primary culture from which they belong. Can be formed based off of race, gener, ethnicity, sexuality, etc. Subcultures can be perceived as negative if they begin to disagree with the primary culture, which can lead to counterculture.</t>
  </si>
  <si>
    <t>Counterculture</t>
  </si>
  <si>
    <t>A subculture that directly opposes the majority culture and deliberately opposes primary cultural norms.  (e.g. a biker gang that sells a shit ton of illegal drugs, breaks the law, and lives by their own laws)</t>
  </si>
  <si>
    <t>Subculture</t>
  </si>
  <si>
    <t>Socialization</t>
  </si>
  <si>
    <r>
      <rPr>
        <sz val="10"/>
        <color rgb="FF000000"/>
        <rFont val="Arial"/>
      </rPr>
      <t xml:space="preserve">Process of developing, inheriting, and spreading social norms, customs, and beliefs. 
1)  </t>
    </r>
    <r>
      <rPr>
        <b/>
        <sz val="10"/>
        <color rgb="FF000000"/>
        <rFont val="Arial"/>
      </rPr>
      <t>Primary Socialization</t>
    </r>
    <r>
      <rPr>
        <sz val="10"/>
        <color rgb="FF000000"/>
        <rFont val="Arial"/>
      </rPr>
      <t xml:space="preserve">:  During childhood, when we initially learn the societal norms, primarily through our parents.
2)  </t>
    </r>
    <r>
      <rPr>
        <b/>
        <sz val="10"/>
        <color rgb="FF000000"/>
        <rFont val="Arial"/>
      </rPr>
      <t>Secondary Socialization</t>
    </r>
    <r>
      <rPr>
        <sz val="10"/>
        <color rgb="FF000000"/>
        <rFont val="Arial"/>
      </rPr>
      <t xml:space="preserve">:  Learning appropriate behavior within smaller sections of the larger society, outside the home. </t>
    </r>
    <r>
      <rPr>
        <i/>
        <sz val="10"/>
        <color rgb="FF000000"/>
        <rFont val="Arial"/>
      </rPr>
      <t>(e.g. learning how to act at school, in the workplace, etc.)</t>
    </r>
  </si>
  <si>
    <t>Cultural Diffusion</t>
  </si>
  <si>
    <t>The spread of cultural norms, customs, and beliefs throughout the culture</t>
  </si>
  <si>
    <t>Cultural Learning</t>
  </si>
  <si>
    <t>AKA Cultural Transmission: the manner in which society socializes its members</t>
  </si>
  <si>
    <t>Anticipatory Socialization</t>
  </si>
  <si>
    <t>Process by which a person prepares for future changes (occupations, living situations, relationships)</t>
  </si>
  <si>
    <t>Resocialization</t>
  </si>
  <si>
    <t>Where one discards old behaviors in favor of new ones to make a life change. E.g. Training military personel to obey orders</t>
  </si>
  <si>
    <t>Norms</t>
  </si>
  <si>
    <t>Mores</t>
  </si>
  <si>
    <t>Widely observed social normes  (e.g. being truthful)</t>
  </si>
  <si>
    <t>Taboo</t>
  </si>
  <si>
    <t>Socially unacceptable, disgusting, or reprehensible  (e.g. incest or cannabalism)</t>
  </si>
  <si>
    <t>Folkways</t>
  </si>
  <si>
    <t>Social behavior that is considered polite in particular social interactions; common manners  (e.g. saying thanks to someone who held the elevator door open for you)</t>
  </si>
  <si>
    <t>Agent of Socialization</t>
  </si>
  <si>
    <t>Influencing factor that affects socialization. Includes family, peers, religion, ethnicity, workplace, mass media, school, government, geographical location, etc.</t>
  </si>
  <si>
    <t>Deviance and Stigma</t>
  </si>
  <si>
    <t>Stigma</t>
  </si>
  <si>
    <r>
      <rPr>
        <sz val="10"/>
        <color rgb="FF000000"/>
        <rFont val="Arial"/>
      </rPr>
      <t xml:space="preserve">Extreme disapproval or dislike of a person or group based on perceived differences from the rest of society. </t>
    </r>
    <r>
      <rPr>
        <i/>
        <sz val="10"/>
        <color rgb="FF000000"/>
        <rFont val="Arial"/>
      </rPr>
      <t>(e.g. stigma against fat people or dwarfs as if they are placed in a different category than normal society)</t>
    </r>
  </si>
  <si>
    <t>Labeling Theory</t>
  </si>
  <si>
    <t xml:space="preserve">Theory that labels given to people affect how others respond to that person as well as their own self-image. This can lead to behavior conforming with society, or deviating from it. </t>
  </si>
  <si>
    <t>Differential Association Theory</t>
  </si>
  <si>
    <r>
      <rPr>
        <sz val="10"/>
        <color rgb="FF000000"/>
        <rFont val="Arial"/>
      </rPr>
      <t xml:space="preserve">The degree to which one is surrounded by ideals that adhere to social norms vs ideals that go against them. </t>
    </r>
    <r>
      <rPr>
        <b/>
        <sz val="10"/>
        <color rgb="FF000000"/>
        <rFont val="Arial"/>
      </rPr>
      <t>Says that spending time with people who do deviant things leads to you learning those behaviors and being deviant too</t>
    </r>
    <r>
      <rPr>
        <sz val="10"/>
        <color rgb="FF000000"/>
        <rFont val="Arial"/>
      </rPr>
      <t xml:space="preserve">. "I wanna do hood rat shit with my friends".  </t>
    </r>
    <r>
      <rPr>
        <i/>
        <sz val="10"/>
        <color rgb="FF000000"/>
        <rFont val="Arial"/>
      </rPr>
      <t>(e.g. if you grow up with a family that views cussing as deviant, you don’t cuss. However when you go off to college and ALL your roommates cuss all the time, you’re likely to adopt their deviant before and cuss too because you spend a lot of time with them)</t>
    </r>
  </si>
  <si>
    <t>Strain Theory</t>
  </si>
  <si>
    <t>Says that deviance is a natural reaction to the inability to achieve a normative social goal while staying within a limiting social structure. Therefore, deviance is a behavior that aims at achieving a socially desirable goal using antinormative behavior.</t>
  </si>
  <si>
    <t>Deviance</t>
  </si>
  <si>
    <t>Violation of the norms, rules, or expectations within a society. Functionalists believe that deviance is necessary in a society in order to establish clear perception of social norms and acceptable bondaries, encourage unity within a society, and promote social change.</t>
  </si>
  <si>
    <t>Conformity</t>
  </si>
  <si>
    <t>Normative Conformity</t>
  </si>
  <si>
    <t>Desire to fit into a group because of fear of rejection  (e.g. pretending to like Justin Bieber because your friends all love him and you dont want to be a social outcast, even though you secretly think he’s a moron)</t>
  </si>
  <si>
    <t>Internalization</t>
  </si>
  <si>
    <t>Outwardly agreeing to conform while also inwardly agreeing with the ideas of the group</t>
  </si>
  <si>
    <t>Identification</t>
  </si>
  <si>
    <t xml:space="preserve">Outwardly agreeing to conform while not personally accepting the ideas. </t>
  </si>
  <si>
    <t>Philip Zimbardo</t>
  </si>
  <si>
    <r>
      <rPr>
        <sz val="10"/>
        <color rgb="FF000000"/>
        <rFont val="Arial"/>
      </rPr>
      <t xml:space="preserve">Directed the </t>
    </r>
    <r>
      <rPr>
        <b/>
        <sz val="10"/>
        <color rgb="FF000000"/>
        <rFont val="Arial"/>
      </rPr>
      <t>Stanford Prison Experiment</t>
    </r>
    <r>
      <rPr>
        <sz val="10"/>
        <color rgb="FF000000"/>
        <rFont val="Arial"/>
      </rPr>
      <t xml:space="preserve"> to study conformity. Prisoners and Guards both conformed to roles of being submissive and abusive, respectively. When interviewed afterwards, they were shocked at their behavior.</t>
    </r>
  </si>
  <si>
    <t>Famous psych experiments</t>
  </si>
  <si>
    <t>Obedience</t>
  </si>
  <si>
    <t>Stanley Milgram</t>
  </si>
  <si>
    <r>
      <rPr>
        <b/>
        <sz val="10"/>
        <color rgb="FF000000"/>
        <rFont val="Arial"/>
      </rPr>
      <t>Obedience</t>
    </r>
    <r>
      <rPr>
        <sz val="10"/>
        <color rgb="FF000000"/>
        <rFont val="Arial"/>
      </rPr>
      <t xml:space="preserve"> experiment with the teacher and learner, and </t>
    </r>
    <r>
      <rPr>
        <b/>
        <sz val="10"/>
        <color rgb="FF000000"/>
        <rFont val="Arial"/>
      </rPr>
      <t>electricuting the learner</t>
    </r>
    <r>
      <rPr>
        <sz val="10"/>
        <color rgb="FF000000"/>
        <rFont val="Arial"/>
      </rPr>
      <t xml:space="preserve">. The teachers would increasingly shock the patients and hurt them, even at their screams in agony and requests to stop the experiment, because the person running the experiment told them to with demanding language. Milgram was surprised at the level of obedience that was shown. </t>
    </r>
    <r>
      <rPr>
        <b/>
        <sz val="10"/>
        <color rgb="FF000000"/>
        <rFont val="Arial"/>
      </rPr>
      <t>Were able to get 65% of participants to administer maximum shocks of 450 V</t>
    </r>
    <r>
      <rPr>
        <sz val="10"/>
        <color rgb="FF000000"/>
        <rFont val="Arial"/>
      </rPr>
      <t>. Repeated tests have shown at least 60% of people will obey even if they do not wish to continue.</t>
    </r>
  </si>
  <si>
    <t>Attitudes and Behavior</t>
  </si>
  <si>
    <t>Social Cognition</t>
  </si>
  <si>
    <r>
      <rPr>
        <sz val="10"/>
        <color rgb="FF000000"/>
        <rFont val="Arial"/>
      </rPr>
      <t xml:space="preserve">the ways in which we think about others and how these ideas impact our behavior. Our attitudes about a certain person, aka the way in which we perceive them, impacts the ways we behave toward them 
</t>
    </r>
    <r>
      <rPr>
        <i/>
        <sz val="10"/>
        <color rgb="FF000000"/>
        <rFont val="Arial"/>
      </rPr>
      <t>(e.g. if you know that your sister's new boyfriend has cheated on her many times behind her back, you would have a negative opinion of him. So when your sister introduces you to him for the first time, you might behave differently toward him than you would with another stranger and be rude to him)</t>
    </r>
  </si>
  <si>
    <t>Components of Attitudes</t>
  </si>
  <si>
    <r>
      <rPr>
        <b/>
        <i/>
        <sz val="10"/>
        <color rgb="FF000000"/>
        <rFont val="Arial"/>
      </rPr>
      <t xml:space="preserve">Affective
</t>
    </r>
    <r>
      <rPr>
        <sz val="10"/>
        <color rgb="FF000000"/>
        <rFont val="Arial"/>
      </rPr>
      <t>Component of Attitude</t>
    </r>
  </si>
  <si>
    <r>
      <rPr>
        <sz val="10"/>
        <color rgb="FF000000"/>
        <rFont val="Arial"/>
      </rPr>
      <t xml:space="preserve">The way a person </t>
    </r>
    <r>
      <rPr>
        <b/>
        <i/>
        <sz val="10"/>
        <color rgb="FF000000"/>
        <rFont val="Arial"/>
      </rPr>
      <t>FEELS</t>
    </r>
    <r>
      <rPr>
        <sz val="10"/>
        <color rgb="FF000000"/>
        <rFont val="Arial"/>
      </rPr>
      <t xml:space="preserve"> towards something. </t>
    </r>
    <r>
      <rPr>
        <i/>
        <sz val="10"/>
        <color rgb="FF000000"/>
        <rFont val="Arial"/>
      </rPr>
      <t>Emotional</t>
    </r>
    <r>
      <rPr>
        <sz val="10"/>
        <color rgb="FF000000"/>
        <rFont val="Arial"/>
      </rPr>
      <t xml:space="preserve"> component of attitude.
</t>
    </r>
    <r>
      <rPr>
        <i/>
        <sz val="10"/>
        <color rgb="FF000000"/>
        <rFont val="Arial"/>
      </rPr>
      <t>"I am SCARED of snakes. I HATE snakes. I have a NEGATIVE FEELINGS about snakes."</t>
    </r>
  </si>
  <si>
    <r>
      <rPr>
        <b/>
        <i/>
        <sz val="10"/>
        <color rgb="FF000000"/>
        <rFont val="Arial"/>
      </rPr>
      <t>Behavioral</t>
    </r>
    <r>
      <rPr>
        <b/>
        <sz val="10"/>
        <color rgb="FF000000"/>
        <rFont val="Arial"/>
      </rPr>
      <t xml:space="preserve">
</t>
    </r>
    <r>
      <rPr>
        <sz val="10"/>
        <color rgb="FF000000"/>
        <rFont val="Arial"/>
      </rPr>
      <t>Component of Attitude</t>
    </r>
  </si>
  <si>
    <r>
      <rPr>
        <sz val="10"/>
        <color rgb="FF000000"/>
        <rFont val="Arial"/>
      </rPr>
      <t xml:space="preserve">The way a person </t>
    </r>
    <r>
      <rPr>
        <b/>
        <i/>
        <sz val="10"/>
        <color rgb="FF000000"/>
        <rFont val="Arial"/>
      </rPr>
      <t>ACTS</t>
    </r>
    <r>
      <rPr>
        <sz val="10"/>
        <color rgb="FF000000"/>
        <rFont val="Arial"/>
      </rPr>
      <t xml:space="preserve"> with respect to something.
</t>
    </r>
    <r>
      <rPr>
        <i/>
        <sz val="10"/>
        <color rgb="FF000000"/>
        <rFont val="Arial"/>
      </rPr>
      <t>"I RUN AWAY when I see a snake. I SCREAM when I see snakes. I THROW ROCKS at snakes to make them go away."</t>
    </r>
  </si>
  <si>
    <r>
      <rPr>
        <b/>
        <i/>
        <sz val="10"/>
        <color rgb="FF000000"/>
        <rFont val="Arial"/>
      </rPr>
      <t>Cognitive</t>
    </r>
    <r>
      <rPr>
        <b/>
        <sz val="10"/>
        <color rgb="FF000000"/>
        <rFont val="Arial"/>
      </rPr>
      <t xml:space="preserve">
</t>
    </r>
    <r>
      <rPr>
        <sz val="10"/>
        <color rgb="FF000000"/>
        <rFont val="Arial"/>
      </rPr>
      <t>Component of Attitude</t>
    </r>
  </si>
  <si>
    <r>
      <rPr>
        <sz val="10"/>
        <color rgb="FF000000"/>
        <rFont val="Arial"/>
      </rPr>
      <t xml:space="preserve">The way a person </t>
    </r>
    <r>
      <rPr>
        <b/>
        <i/>
        <sz val="10"/>
        <color rgb="FF000000"/>
        <rFont val="Arial"/>
      </rPr>
      <t>THINKS</t>
    </r>
    <r>
      <rPr>
        <sz val="10"/>
        <color rgb="FF000000"/>
        <rFont val="Arial"/>
      </rPr>
      <t xml:space="preserve"> about something. Often a justification for the other two components.
</t>
    </r>
    <r>
      <rPr>
        <i/>
        <sz val="10"/>
        <color rgb="FF000000"/>
        <rFont val="Arial"/>
      </rPr>
      <t>"I KNOW that snakes are poisonous. I KNOW that snakes can bite. I KNOW that it can be dangerous to be near a snake."  Thus, this *cognitive thinking* about snakes provides a reason for a me to be afraid (affective component) and avoid them (behavioral component).</t>
    </r>
  </si>
  <si>
    <t>Theories of Attitudes</t>
  </si>
  <si>
    <t>Functional Attitudes Theory</t>
  </si>
  <si>
    <r>
      <rPr>
        <sz val="10"/>
        <color rgb="FF000000"/>
        <rFont val="Arial"/>
      </rPr>
      <t xml:space="preserve">this theory states that </t>
    </r>
    <r>
      <rPr>
        <i/>
        <sz val="10"/>
        <color rgb="FF000000"/>
        <rFont val="Arial"/>
      </rPr>
      <t>attitudes</t>
    </r>
    <r>
      <rPr>
        <sz val="10"/>
        <color rgb="FF000000"/>
        <rFont val="Arial"/>
      </rPr>
      <t xml:space="preserve"> serve four functions:  Knowledge, Ego-Expression, Adaptation, and Ego-Defense. 
1)  </t>
    </r>
    <r>
      <rPr>
        <b/>
        <sz val="10"/>
        <color rgb="FF000000"/>
        <rFont val="Arial"/>
      </rPr>
      <t>Knowledge</t>
    </r>
    <r>
      <rPr>
        <sz val="10"/>
        <color rgb="FF000000"/>
        <rFont val="Arial"/>
      </rPr>
      <t xml:space="preserve">: knowing attitudes of others help you predict their behavior
- </t>
    </r>
    <r>
      <rPr>
        <i/>
        <sz val="10"/>
        <color rgb="FF000000"/>
        <rFont val="Arial"/>
      </rPr>
      <t>(e.g. I know my mom has a bad attitude about me staying out late, so I predict that she will yell at me if I come home at 3 AM)</t>
    </r>
    <r>
      <rPr>
        <sz val="10"/>
        <color rgb="FF000000"/>
        <rFont val="Arial"/>
      </rPr>
      <t xml:space="preserve">
2)  </t>
    </r>
    <r>
      <rPr>
        <b/>
        <sz val="10"/>
        <color rgb="FF000000"/>
        <rFont val="Arial"/>
      </rPr>
      <t>Ego-Expression</t>
    </r>
    <r>
      <rPr>
        <sz val="10"/>
        <color rgb="FF000000"/>
        <rFont val="Arial"/>
      </rPr>
      <t xml:space="preserve">: allows you to communicate and express feelings to solidify self-identity
</t>
    </r>
    <r>
      <rPr>
        <i/>
        <sz val="10"/>
        <color rgb="FF000000"/>
        <rFont val="Arial"/>
      </rPr>
      <t>- (e.g. I want to identify as being open-minded, so I will need to keep positive attitudes about different people's opinions)</t>
    </r>
    <r>
      <rPr>
        <sz val="10"/>
        <color rgb="FF000000"/>
        <rFont val="Arial"/>
      </rPr>
      <t xml:space="preserve">
3)  </t>
    </r>
    <r>
      <rPr>
        <b/>
        <sz val="10"/>
        <color rgb="FF000000"/>
        <rFont val="Arial"/>
      </rPr>
      <t>Adaptive</t>
    </r>
    <r>
      <rPr>
        <sz val="10"/>
        <color rgb="FF000000"/>
        <rFont val="Arial"/>
      </rPr>
      <t xml:space="preserve">: to be accepted socially, you must have the right attitudes about the right things
</t>
    </r>
    <r>
      <rPr>
        <i/>
        <sz val="10"/>
        <color rgb="FF000000"/>
        <rFont val="Arial"/>
      </rPr>
      <t>- (e.g. a girl who is trying to get a guy to like her might try to adapt her attitude on sports and starts rooting for the team he likes)</t>
    </r>
    <r>
      <rPr>
        <sz val="10"/>
        <color rgb="FF000000"/>
        <rFont val="Arial"/>
      </rPr>
      <t xml:space="preserve">
4)  </t>
    </r>
    <r>
      <rPr>
        <b/>
        <sz val="10"/>
        <color rgb="FF000000"/>
        <rFont val="Arial"/>
      </rPr>
      <t>Ego-Defensive</t>
    </r>
    <r>
      <rPr>
        <sz val="10"/>
        <color rgb="FF000000"/>
        <rFont val="Arial"/>
      </rPr>
      <t xml:space="preserve">: allows you to justify actions that you know are wrong
</t>
    </r>
    <r>
      <rPr>
        <i/>
        <sz val="10"/>
        <color rgb="FF000000"/>
        <rFont val="Arial"/>
      </rPr>
      <t>- (e.g. developing bad attitude towards math because you aren't good at it)</t>
    </r>
  </si>
  <si>
    <r>
      <rPr>
        <b/>
        <i/>
        <sz val="10"/>
        <color rgb="FF000000"/>
        <rFont val="Arial"/>
      </rPr>
      <t>knowledge</t>
    </r>
    <r>
      <rPr>
        <b/>
        <sz val="10"/>
        <color rgb="FF000000"/>
        <rFont val="Arial"/>
      </rPr>
      <t xml:space="preserve"> function of attitude</t>
    </r>
  </si>
  <si>
    <r>
      <rPr>
        <sz val="10"/>
        <color rgb="FF000000"/>
        <rFont val="Arial"/>
      </rPr>
      <t xml:space="preserve">knowing the attitudes of others helps to </t>
    </r>
    <r>
      <rPr>
        <u/>
        <sz val="10"/>
        <color rgb="FF000000"/>
        <rFont val="Arial"/>
      </rPr>
      <t>predict their behavior</t>
    </r>
    <r>
      <rPr>
        <sz val="10"/>
        <color rgb="FF000000"/>
        <rFont val="Arial"/>
      </rPr>
      <t xml:space="preserve"> </t>
    </r>
    <r>
      <rPr>
        <i/>
        <sz val="10"/>
        <color rgb="FF000000"/>
        <rFont val="Arial"/>
      </rPr>
      <t>(e.g. knowing that your friend cares strongly about politics would allow to you predict that they would vote in the upcoming presidential election)</t>
    </r>
  </si>
  <si>
    <r>
      <rPr>
        <b/>
        <i/>
        <sz val="10"/>
        <color rgb="FF000000"/>
        <rFont val="Arial"/>
      </rPr>
      <t>ego-expression</t>
    </r>
    <r>
      <rPr>
        <b/>
        <sz val="10"/>
        <color rgb="FF000000"/>
        <rFont val="Arial"/>
      </rPr>
      <t xml:space="preserve"> function of attitude</t>
    </r>
  </si>
  <si>
    <r>
      <rPr>
        <sz val="10"/>
        <color rgb="FF000000"/>
        <rFont val="Arial"/>
      </rPr>
      <t xml:space="preserve">allows us to communicate and </t>
    </r>
    <r>
      <rPr>
        <u/>
        <sz val="10"/>
        <color rgb="FF000000"/>
        <rFont val="Arial"/>
      </rPr>
      <t>solidify our self-identity</t>
    </r>
    <r>
      <rPr>
        <sz val="10"/>
        <color rgb="FF000000"/>
        <rFont val="Arial"/>
      </rPr>
      <t xml:space="preserve"> </t>
    </r>
    <r>
      <rPr>
        <i/>
        <sz val="10"/>
        <color rgb="FF000000"/>
        <rFont val="Arial"/>
      </rPr>
      <t>(e.g. if I identify as a Carolina Panthers Football Fan, I might wear a hat with a Panthers logo that helps me identify myself as a fan of that team)</t>
    </r>
  </si>
  <si>
    <r>
      <rPr>
        <b/>
        <i/>
        <sz val="10"/>
        <color rgb="FF000000"/>
        <rFont val="Arial"/>
      </rPr>
      <t xml:space="preserve">adaptive </t>
    </r>
    <r>
      <rPr>
        <b/>
        <sz val="10"/>
        <color rgb="FF000000"/>
        <rFont val="Arial"/>
      </rPr>
      <t>function of attitude</t>
    </r>
  </si>
  <si>
    <r>
      <rPr>
        <sz val="10"/>
        <color rgb="FF000000"/>
        <rFont val="Arial"/>
      </rPr>
      <t>the idea that an i</t>
    </r>
    <r>
      <rPr>
        <u/>
        <sz val="10"/>
        <color rgb="FF000000"/>
        <rFont val="Arial"/>
      </rPr>
      <t>ndividual will be accepted socially if socially acceptable attitudes are expressed</t>
    </r>
    <r>
      <rPr>
        <sz val="10"/>
        <color rgb="FF000000"/>
        <rFont val="Arial"/>
      </rPr>
      <t xml:space="preserve">. </t>
    </r>
    <r>
      <rPr>
        <i/>
        <sz val="10"/>
        <color rgb="FF000000"/>
        <rFont val="Arial"/>
      </rPr>
      <t>(e.g. if having a caring attitude is socially acceptable, therefore if I will be socially accepted if I am a caring person)</t>
    </r>
  </si>
  <si>
    <r>
      <rPr>
        <b/>
        <i/>
        <sz val="10"/>
        <color rgb="FF000000"/>
        <rFont val="Arial"/>
      </rPr>
      <t xml:space="preserve">ego-defensive </t>
    </r>
    <r>
      <rPr>
        <b/>
        <sz val="10"/>
        <color rgb="FF000000"/>
        <rFont val="Arial"/>
      </rPr>
      <t>function of attitude</t>
    </r>
  </si>
  <si>
    <r>
      <rPr>
        <sz val="10"/>
        <color rgb="FF000000"/>
        <rFont val="Arial"/>
      </rPr>
      <t xml:space="preserve">allow us to </t>
    </r>
    <r>
      <rPr>
        <u/>
        <sz val="10"/>
        <color rgb="FF000000"/>
        <rFont val="Arial"/>
      </rPr>
      <t>protect our self-esteem</t>
    </r>
    <r>
      <rPr>
        <sz val="10"/>
        <color rgb="FF000000"/>
        <rFont val="Arial"/>
      </rPr>
      <t xml:space="preserve"> or justify our actions that we know are wrong </t>
    </r>
    <r>
      <rPr>
        <i/>
        <sz val="10"/>
        <color rgb="FF000000"/>
        <rFont val="Arial"/>
      </rPr>
      <t xml:space="preserve">(e.g. people who are bad at math may develop a negative attitude towards the subject: "math is stupid and useless") </t>
    </r>
  </si>
  <si>
    <t>Learning Theory of Attitude</t>
  </si>
  <si>
    <t>Attitudes are developed through different forms of learning (observational, classical conditioning, operant conditioning, etc). E.g. attitude towards candy after tasting it and learning its sweet.</t>
  </si>
  <si>
    <t>Elaboration Likelihood Model of Attitude</t>
  </si>
  <si>
    <r>
      <rPr>
        <sz val="10"/>
        <color rgb="FF000000"/>
        <rFont val="Arial"/>
      </rPr>
      <t>Separates individuals on a continuum based on their processing of persuasive information from those that think deeply about a situation (</t>
    </r>
    <r>
      <rPr>
        <b/>
        <sz val="10"/>
        <color rgb="FF000000"/>
        <rFont val="Arial"/>
      </rPr>
      <t>Central</t>
    </r>
    <r>
      <rPr>
        <sz val="10"/>
        <color rgb="FF000000"/>
        <rFont val="Arial"/>
      </rPr>
      <t xml:space="preserve"> </t>
    </r>
    <r>
      <rPr>
        <b/>
        <sz val="10"/>
        <color rgb="FF000000"/>
        <rFont val="Arial"/>
      </rPr>
      <t>Route</t>
    </r>
    <r>
      <rPr>
        <sz val="10"/>
        <color rgb="FF000000"/>
        <rFont val="Arial"/>
      </rPr>
      <t xml:space="preserve"> </t>
    </r>
    <r>
      <rPr>
        <b/>
        <sz val="10"/>
        <color rgb="FF000000"/>
        <rFont val="Arial"/>
      </rPr>
      <t>Processing</t>
    </r>
    <r>
      <rPr>
        <sz val="10"/>
        <color rgb="FF000000"/>
        <rFont val="Arial"/>
      </rPr>
      <t>) to those who focus on superficial details such as appearance or catchphrases (</t>
    </r>
    <r>
      <rPr>
        <b/>
        <sz val="10"/>
        <color rgb="FF000000"/>
        <rFont val="Arial"/>
      </rPr>
      <t>Peripheral</t>
    </r>
    <r>
      <rPr>
        <sz val="10"/>
        <color rgb="FF000000"/>
        <rFont val="Arial"/>
      </rPr>
      <t xml:space="preserve"> </t>
    </r>
    <r>
      <rPr>
        <b/>
        <sz val="10"/>
        <color rgb="FF000000"/>
        <rFont val="Arial"/>
      </rPr>
      <t>Route</t>
    </r>
    <r>
      <rPr>
        <sz val="10"/>
        <color rgb="FF000000"/>
        <rFont val="Arial"/>
      </rPr>
      <t xml:space="preserve"> </t>
    </r>
    <r>
      <rPr>
        <b/>
        <sz val="10"/>
        <color rgb="FF000000"/>
        <rFont val="Arial"/>
      </rPr>
      <t>Processing</t>
    </r>
    <r>
      <rPr>
        <sz val="10"/>
        <color rgb="FF000000"/>
        <rFont val="Arial"/>
      </rPr>
      <t xml:space="preserve">). Where they fall on the continuum dictates how they will approach new information and the possibility of it to cause an attitude change. Going through Central Route Processing leads to greater solidification of attitude, if accepted. </t>
    </r>
  </si>
  <si>
    <t>Social Cognitive Theory of Attitude</t>
  </si>
  <si>
    <r>
      <rPr>
        <sz val="10"/>
        <color rgb="FF000000"/>
        <rFont val="Arial"/>
      </rPr>
      <t xml:space="preserve">People learn how to behave and shape attitudes by observing the </t>
    </r>
    <r>
      <rPr>
        <i/>
        <sz val="10"/>
        <color rgb="FF000000"/>
        <rFont val="Arial"/>
      </rPr>
      <t>behavior of others,</t>
    </r>
    <r>
      <rPr>
        <sz val="10"/>
        <color rgb="FF000000"/>
        <rFont val="Arial"/>
      </rPr>
      <t xml:space="preserve"> influences of </t>
    </r>
    <r>
      <rPr>
        <b/>
        <i/>
        <sz val="10"/>
        <color rgb="FF000000"/>
        <rFont val="Arial"/>
      </rPr>
      <t>personal</t>
    </r>
    <r>
      <rPr>
        <sz val="10"/>
        <color rgb="FF000000"/>
        <rFont val="Arial"/>
      </rPr>
      <t xml:space="preserve"> </t>
    </r>
    <r>
      <rPr>
        <b/>
        <i/>
        <sz val="10"/>
        <color rgb="FF000000"/>
        <rFont val="Arial"/>
      </rPr>
      <t>factors</t>
    </r>
    <r>
      <rPr>
        <sz val="10"/>
        <color rgb="FF000000"/>
        <rFont val="Arial"/>
      </rPr>
      <t xml:space="preserve">, </t>
    </r>
    <r>
      <rPr>
        <b/>
        <sz val="10"/>
        <color rgb="FF000000"/>
        <rFont val="Arial"/>
      </rPr>
      <t xml:space="preserve">AND </t>
    </r>
    <r>
      <rPr>
        <sz val="10"/>
        <color rgb="FF000000"/>
        <rFont val="Arial"/>
      </rPr>
      <t xml:space="preserve"> the </t>
    </r>
    <r>
      <rPr>
        <b/>
        <i/>
        <sz val="10"/>
        <color rgb="FF000000"/>
        <rFont val="Arial"/>
      </rPr>
      <t>environment</t>
    </r>
    <r>
      <rPr>
        <sz val="10"/>
        <color rgb="FF000000"/>
        <rFont val="Arial"/>
      </rPr>
      <t>. These three factors are related and constantly affecting each other. Supported by Albert Bandura's Bobo Doll Experiment</t>
    </r>
  </si>
  <si>
    <t>Bandura's Bobo doll
Nature + Nurture</t>
  </si>
  <si>
    <t>Elements of Social Interaction</t>
  </si>
  <si>
    <t>Ascribed Status</t>
  </si>
  <si>
    <r>
      <rPr>
        <sz val="10"/>
        <color rgb="FF000000"/>
        <rFont val="Arial"/>
      </rPr>
      <t xml:space="preserve">a person's social status that is given </t>
    </r>
    <r>
      <rPr>
        <b/>
        <i/>
        <sz val="10"/>
        <color rgb="FF000000"/>
        <rFont val="Arial"/>
      </rPr>
      <t>involuntarily</t>
    </r>
    <r>
      <rPr>
        <i/>
        <sz val="10"/>
        <color rgb="FF000000"/>
        <rFont val="Arial"/>
      </rPr>
      <t>.
(e.g. race, ethnicity, sex, background, etc.)</t>
    </r>
  </si>
  <si>
    <t>Achieved Status</t>
  </si>
  <si>
    <r>
      <rPr>
        <sz val="10"/>
        <color rgb="FF000000"/>
        <rFont val="Arial"/>
      </rPr>
      <t xml:space="preserve">a person's social status that is gained strictly as result of one's </t>
    </r>
    <r>
      <rPr>
        <b/>
        <i/>
        <sz val="10"/>
        <color rgb="FF000000"/>
        <rFont val="Arial"/>
      </rPr>
      <t>efforts</t>
    </r>
    <r>
      <rPr>
        <sz val="10"/>
        <color rgb="FF000000"/>
        <rFont val="Arial"/>
      </rPr>
      <t xml:space="preserve"> or choices.
</t>
    </r>
    <r>
      <rPr>
        <i/>
        <sz val="10"/>
        <color rgb="FF000000"/>
        <rFont val="Arial"/>
      </rPr>
      <t>(e.g. being a valedictorian or a doctor)</t>
    </r>
  </si>
  <si>
    <t>Master Status</t>
  </si>
  <si>
    <r>
      <rPr>
        <sz val="10"/>
        <color rgb="FF000000"/>
        <rFont val="Arial"/>
      </rPr>
      <t xml:space="preserve">a person's social status that which he or she is </t>
    </r>
    <r>
      <rPr>
        <b/>
        <sz val="10"/>
        <color rgb="FF000000"/>
        <rFont val="Arial"/>
      </rPr>
      <t>most identified with</t>
    </r>
    <r>
      <rPr>
        <sz val="10"/>
        <color rgb="FF000000"/>
        <rFont val="Arial"/>
      </rPr>
      <t xml:space="preserve">. It is typically the most important status they hold because it affects all aspects of that person's life. It is also generally how people view </t>
    </r>
    <r>
      <rPr>
        <i/>
        <sz val="10"/>
        <color rgb="FF000000"/>
        <rFont val="Arial"/>
      </rPr>
      <t>themselves</t>
    </r>
    <r>
      <rPr>
        <sz val="10"/>
        <color rgb="FF000000"/>
        <rFont val="Arial"/>
      </rPr>
      <t xml:space="preserve"> and holds a symbolic value. Master statuses can also lead to </t>
    </r>
    <r>
      <rPr>
        <b/>
        <sz val="10"/>
        <color rgb="FF000000"/>
        <rFont val="Arial"/>
      </rPr>
      <t>pigeonholing</t>
    </r>
  </si>
  <si>
    <t>pigeonholing</t>
  </si>
  <si>
    <r>
      <rPr>
        <sz val="10"/>
        <color rgb="FF000000"/>
        <rFont val="Arial"/>
      </rPr>
      <t xml:space="preserve">viewing an individual only through the lens of their master status, without regard to any other of their personal characteristics
</t>
    </r>
    <r>
      <rPr>
        <i/>
        <sz val="10"/>
        <color rgb="FF000000"/>
        <rFont val="Arial"/>
      </rPr>
      <t>(e.g. relying on someone's astrological sign (Scorpio, Leo, Pisces) as a guide to their personality, rather than looking at other traits they have)</t>
    </r>
  </si>
  <si>
    <t>master status</t>
  </si>
  <si>
    <r>
      <rPr>
        <b/>
        <sz val="10"/>
        <color rgb="FF000000"/>
        <rFont val="Arial"/>
      </rPr>
      <t xml:space="preserve">Role Conflict </t>
    </r>
    <r>
      <rPr>
        <sz val="10"/>
        <color rgb="FF000000"/>
        <rFont val="Arial"/>
      </rPr>
      <t>vs.</t>
    </r>
    <r>
      <rPr>
        <b/>
        <sz val="10"/>
        <color rgb="FF000000"/>
        <rFont val="Arial"/>
      </rPr>
      <t xml:space="preserve"> Role Strain</t>
    </r>
  </si>
  <si>
    <r>
      <rPr>
        <sz val="10"/>
        <color rgb="FF000000"/>
        <rFont val="Arial"/>
      </rPr>
      <t xml:space="preserve">- </t>
    </r>
    <r>
      <rPr>
        <b/>
        <sz val="10"/>
        <color rgb="FF000000"/>
        <rFont val="Arial"/>
      </rPr>
      <t>Role Conflict</t>
    </r>
    <r>
      <rPr>
        <sz val="10"/>
        <color rgb="FF000000"/>
        <rFont val="Arial"/>
      </rPr>
      <t xml:space="preserve"> is the difficulty in satisfying the requirements and expectations of BETWEEN </t>
    </r>
    <r>
      <rPr>
        <u/>
        <sz val="10"/>
        <color rgb="FF000000"/>
        <rFont val="Arial"/>
      </rPr>
      <t>multiple</t>
    </r>
    <r>
      <rPr>
        <sz val="10"/>
        <color rgb="FF000000"/>
        <rFont val="Arial"/>
      </rPr>
      <t xml:space="preserve"> roles (Being a doctor, a father, and a husband)
- </t>
    </r>
    <r>
      <rPr>
        <b/>
        <sz val="10"/>
        <color rgb="FF000000"/>
        <rFont val="Arial"/>
      </rPr>
      <t>Role strain</t>
    </r>
    <r>
      <rPr>
        <sz val="10"/>
        <color rgb="FF000000"/>
        <rFont val="Arial"/>
      </rPr>
      <t xml:space="preserve"> is the difficulty in satisfying the requirements and expectations WITHIN THE same role (Buying diapers, changing diapers, potty train, feeding the baby, stop the baby from crying, etc.)</t>
    </r>
  </si>
  <si>
    <t>Role Exit</t>
  </si>
  <si>
    <r>
      <rPr>
        <sz val="10"/>
        <color rgb="FF000000"/>
        <rFont val="Arial"/>
      </rPr>
      <t xml:space="preserve">Dropping of one role in favor of another, usually due to role conflict.  </t>
    </r>
    <r>
      <rPr>
        <i/>
        <sz val="10"/>
        <color rgb="FF000000"/>
        <rFont val="Arial"/>
      </rPr>
      <t>(after graduation, exiting the role of a college kid and adopting a role of a young professional)</t>
    </r>
  </si>
  <si>
    <t>Primary Groups vs Secondary Groups</t>
  </si>
  <si>
    <r>
      <rPr>
        <b/>
        <sz val="10"/>
        <color rgb="FF000000"/>
        <rFont val="Arial"/>
      </rPr>
      <t>Primary Groups</t>
    </r>
    <r>
      <rPr>
        <sz val="10"/>
        <color rgb="FF000000"/>
        <rFont val="Arial"/>
      </rPr>
      <t xml:space="preserve">: Direct interactions with </t>
    </r>
    <r>
      <rPr>
        <i/>
        <u/>
        <sz val="10"/>
        <color rgb="FF000000"/>
        <rFont val="Arial"/>
      </rPr>
      <t>close</t>
    </r>
    <r>
      <rPr>
        <sz val="10"/>
        <color rgb="FF000000"/>
        <rFont val="Arial"/>
      </rPr>
      <t xml:space="preserve"> bonds that tend to last long periods of time, such as </t>
    </r>
    <r>
      <rPr>
        <b/>
        <sz val="10"/>
        <color rgb="FF000000"/>
        <rFont val="Arial"/>
      </rPr>
      <t>family</t>
    </r>
    <r>
      <rPr>
        <sz val="10"/>
        <color rgb="FF000000"/>
        <rFont val="Arial"/>
      </rPr>
      <t xml:space="preserve"> or best friends.
</t>
    </r>
    <r>
      <rPr>
        <b/>
        <sz val="10"/>
        <color rgb="FF000000"/>
        <rFont val="Arial"/>
      </rPr>
      <t>Secondary Groups:</t>
    </r>
    <r>
      <rPr>
        <sz val="10"/>
        <color rgb="FF000000"/>
        <rFont val="Arial"/>
      </rPr>
      <t xml:space="preserve"> Interactions are </t>
    </r>
    <r>
      <rPr>
        <u/>
        <sz val="10"/>
        <color rgb="FF000000"/>
        <rFont val="Arial"/>
      </rPr>
      <t>superficial</t>
    </r>
    <r>
      <rPr>
        <sz val="10"/>
        <color rgb="FF000000"/>
        <rFont val="Arial"/>
      </rPr>
      <t xml:space="preserve"> with </t>
    </r>
    <r>
      <rPr>
        <i/>
        <u/>
        <sz val="10"/>
        <color rgb="FF000000"/>
        <rFont val="Arial"/>
      </rPr>
      <t>few</t>
    </r>
    <r>
      <rPr>
        <sz val="10"/>
        <color rgb="FF000000"/>
        <rFont val="Arial"/>
      </rPr>
      <t xml:space="preserve"> emotional bonds. Form and dissolve with out any special significance </t>
    </r>
    <r>
      <rPr>
        <i/>
        <sz val="10"/>
        <color rgb="FF000000"/>
        <rFont val="Arial"/>
      </rPr>
      <t>(e.g. classmates working on a group project).</t>
    </r>
  </si>
  <si>
    <r>
      <rPr>
        <b/>
        <i/>
        <sz val="10"/>
        <color rgb="FF000000"/>
        <rFont val="Arial"/>
      </rPr>
      <t>Ge</t>
    </r>
    <r>
      <rPr>
        <i/>
        <u/>
        <sz val="12"/>
        <color rgb="FF000000"/>
        <rFont val="Arial"/>
      </rPr>
      <t>m</t>
    </r>
    <r>
      <rPr>
        <b/>
        <i/>
        <sz val="10"/>
        <color rgb="FF000000"/>
        <rFont val="Arial"/>
      </rPr>
      <t>einschaft</t>
    </r>
  </si>
  <si>
    <r>
      <rPr>
        <sz val="10"/>
        <color rgb="FF000000"/>
        <rFont val="Arial"/>
      </rPr>
      <t>means "Co</t>
    </r>
    <r>
      <rPr>
        <b/>
        <u/>
        <sz val="10"/>
        <color rgb="FF000000"/>
        <rFont val="Arial"/>
      </rPr>
      <t>mm</t>
    </r>
    <r>
      <rPr>
        <sz val="10"/>
        <color rgb="FF000000"/>
        <rFont val="Arial"/>
      </rPr>
      <t>unity" in German
- groups that are unified by feelings of togetherness due to shared beliefs, ancestry, loyalty, or geography and have more direct bonds, like famililes or close neighborhoods</t>
    </r>
  </si>
  <si>
    <t>Fernidad Tonnies</t>
  </si>
  <si>
    <r>
      <rPr>
        <b/>
        <i/>
        <sz val="10"/>
        <color rgb="FF000000"/>
        <rFont val="Arial"/>
      </rPr>
      <t>Ge</t>
    </r>
    <r>
      <rPr>
        <i/>
        <u/>
        <sz val="12"/>
        <color rgb="FF000000"/>
        <rFont val="Arial"/>
      </rPr>
      <t>s</t>
    </r>
    <r>
      <rPr>
        <b/>
        <i/>
        <sz val="10"/>
        <color rgb="FF000000"/>
        <rFont val="Arial"/>
      </rPr>
      <t>ellschaft</t>
    </r>
  </si>
  <si>
    <r>
      <rPr>
        <sz val="10"/>
        <color rgb="FF000000"/>
        <rFont val="Arial"/>
      </rPr>
      <t>means "</t>
    </r>
    <r>
      <rPr>
        <b/>
        <u/>
        <sz val="10"/>
        <color rgb="FF000000"/>
        <rFont val="Arial"/>
      </rPr>
      <t>S</t>
    </r>
    <r>
      <rPr>
        <sz val="10"/>
        <color rgb="FF000000"/>
        <rFont val="Arial"/>
      </rPr>
      <t xml:space="preserve">ociety" in German
- groups formed due to mutual self-interests working together towards the same goal and have more </t>
    </r>
    <r>
      <rPr>
        <i/>
        <sz val="10"/>
        <color rgb="FF000000"/>
        <rFont val="Arial"/>
      </rPr>
      <t>indirect</t>
    </r>
    <r>
      <rPr>
        <sz val="10"/>
        <color rgb="FF000000"/>
        <rFont val="Arial"/>
      </rPr>
      <t xml:space="preserve"> interactions, such as employees working under the same engineering company</t>
    </r>
  </si>
  <si>
    <t>System for Multiple Level Observation of Groups (SYMLOG)</t>
  </si>
  <si>
    <t>Developed in the 1970s from the technique "Interaction Process Analysis". It believes that there are three dimensions of interactions:
1)  Dominance vs Submission
2)  Friendliness vs Unfriendliness
3)  Instrumentally Controlled vs Emotionally Expressive</t>
  </si>
  <si>
    <t>Group conformity</t>
  </si>
  <si>
    <r>
      <rPr>
        <sz val="10"/>
        <color rgb="FF000000"/>
        <rFont val="Arial"/>
      </rPr>
      <t xml:space="preserve">Individuals are compliant with the group's goals, even when the group's goals may be in direct contrast to the individual's goal. Conform </t>
    </r>
    <r>
      <rPr>
        <i/>
        <sz val="10"/>
        <color rgb="FF000000"/>
        <rFont val="Arial"/>
      </rPr>
      <t>in an attempt to fit in and be accepted by the group.</t>
    </r>
  </si>
  <si>
    <t>Characteristic Institution</t>
  </si>
  <si>
    <t>The basic organization of society, today is found in Bureaucracy.</t>
  </si>
  <si>
    <t>Bureaucracy</t>
  </si>
  <si>
    <r>
      <rPr>
        <sz val="10"/>
        <color rgb="FF000000"/>
        <rFont val="Arial"/>
      </rPr>
      <t xml:space="preserve">Rational system of political organization, administration, discipline, and control. Usually </t>
    </r>
    <r>
      <rPr>
        <b/>
        <sz val="10"/>
        <color rgb="FF000000"/>
        <rFont val="Arial"/>
      </rPr>
      <t>slow to change and less efficient</t>
    </r>
    <r>
      <rPr>
        <sz val="10"/>
        <color rgb="FF000000"/>
        <rFont val="Arial"/>
      </rPr>
      <t xml:space="preserve"> than other organizations. Setup is basically like every corporation in America in that it includes salary, promotions, etc. (such as the FBI)</t>
    </r>
  </si>
  <si>
    <t>Iron Law of Oligarchy</t>
  </si>
  <si>
    <t>States that democratic and bureaucratic systems naturally shift to being ruled by an elite group.</t>
  </si>
  <si>
    <t>Bureaucracy
Conflict Theory</t>
  </si>
  <si>
    <t>McDonaldization</t>
  </si>
  <si>
    <r>
      <rPr>
        <sz val="10"/>
        <color rgb="FF000000"/>
        <rFont val="Arial"/>
      </rPr>
      <t>Refers to a shift in focus</t>
    </r>
    <r>
      <rPr>
        <b/>
        <sz val="10"/>
        <color rgb="FF000000"/>
        <rFont val="Arial"/>
      </rPr>
      <t xml:space="preserve"> towards efficiency</t>
    </r>
    <r>
      <rPr>
        <sz val="10"/>
        <color rgb="FF000000"/>
        <rFont val="Arial"/>
      </rPr>
      <t xml:space="preserve">, predictability, calculability, and control in societies. </t>
    </r>
  </si>
  <si>
    <t>Expressing and Detecting Emotions</t>
  </si>
  <si>
    <t>Basic Model of Emotional Expression</t>
  </si>
  <si>
    <t>Established by Charles Darwin. States that since emotions are expressed universally across all cultures, it is thus an evolutionary trait.</t>
  </si>
  <si>
    <t>Appraisal Model</t>
  </si>
  <si>
    <t>Says there are biologically predetermined expressions once an emotion is experienced, but there is a cognitive precursor to emotional expression.</t>
  </si>
  <si>
    <t>Social Construction Model</t>
  </si>
  <si>
    <t>Assumes there is no biological basis for emotions, but emotions are based on experiences and situational context alone. One must be familiar with social norms for a certain emotion to perform the corresponding emotional behaviors in a given social situation.</t>
  </si>
  <si>
    <t>Display Rules</t>
  </si>
  <si>
    <r>
      <rPr>
        <sz val="10"/>
        <color rgb="FF000000"/>
        <rFont val="Arial"/>
      </rPr>
      <t xml:space="preserve">the cultural expectations of a certain emotion </t>
    </r>
    <r>
      <rPr>
        <i/>
        <sz val="10"/>
        <color rgb="FF000000"/>
        <rFont val="Arial"/>
      </rPr>
      <t xml:space="preserve">(e.g. in some cultures, it is considered taboo to show sadness at a funeral while in other cultures crying loudly is expected) </t>
    </r>
  </si>
  <si>
    <t>Cultural Syndrome</t>
  </si>
  <si>
    <t xml:space="preserve">Shared set of beliefs, attitudes, norms, values, and behaviors among members of the same culture that are organized around a central theme. Influece display rules. </t>
  </si>
  <si>
    <t>Impression Management</t>
  </si>
  <si>
    <t xml:space="preserve">Attempt to influence how others perceive us. Also called Self-Presentation. </t>
  </si>
  <si>
    <t>Dramaturgical Approach</t>
  </si>
  <si>
    <t>Authentic Self</t>
  </si>
  <si>
    <t>Who we actually are, both positive and negative.</t>
  </si>
  <si>
    <t>Ideal Self</t>
  </si>
  <si>
    <t>Who we would like to be under ideal circumstances.</t>
  </si>
  <si>
    <t>Tactical Self</t>
  </si>
  <si>
    <r>
      <rPr>
        <sz val="10"/>
        <color rgb="FF000000"/>
        <rFont val="Arial"/>
      </rPr>
      <t xml:space="preserve">Who we market ourselves to be when we adhere to others' expectations of us. 
</t>
    </r>
    <r>
      <rPr>
        <i/>
        <sz val="10"/>
        <color rgb="FF000000"/>
        <rFont val="Arial"/>
      </rPr>
      <t>similar to the Ought Self.</t>
    </r>
  </si>
  <si>
    <t>Self-Disclosure</t>
  </si>
  <si>
    <t>Impression management strategy.
Giving information about oneself to establish an identity</t>
  </si>
  <si>
    <t>Managing Appearances</t>
  </si>
  <si>
    <t>Impression management strategy.
Using props, appearance, emotional expression, or associations with others to create a positive image.</t>
  </si>
  <si>
    <t>Ingratiation</t>
  </si>
  <si>
    <r>
      <rPr>
        <sz val="10"/>
        <color rgb="FF000000"/>
        <rFont val="Arial"/>
      </rPr>
      <t xml:space="preserve">Impression management strategy.
Using flattery or conforming to expectations to win someone over.
</t>
    </r>
    <r>
      <rPr>
        <i/>
        <sz val="10"/>
        <color rgb="FF000000"/>
        <rFont val="Arial"/>
      </rPr>
      <t>(e.g. "sweet talking")</t>
    </r>
  </si>
  <si>
    <t>Aligning Actions</t>
  </si>
  <si>
    <r>
      <rPr>
        <sz val="10"/>
        <color rgb="FF000000"/>
        <rFont val="Arial"/>
      </rPr>
      <t xml:space="preserve">Impression management strategy.
Making questionable behavior acceptable through excuses.
</t>
    </r>
    <r>
      <rPr>
        <i/>
        <sz val="10"/>
        <color rgb="FF000000"/>
        <rFont val="Arial"/>
      </rPr>
      <t>(e.g. providing an excuse for a poor performance or laughing off an inappropriate comment as a joke)</t>
    </r>
  </si>
  <si>
    <t>Alter-Casting</t>
  </si>
  <si>
    <r>
      <rPr>
        <sz val="10"/>
        <color rgb="FF000000"/>
        <rFont val="Arial"/>
      </rPr>
      <t xml:space="preserve">Impression management strategy.
Imposing an identity onto another person. 
</t>
    </r>
    <r>
      <rPr>
        <i/>
        <sz val="10"/>
        <color rgb="FF000000"/>
        <rFont val="Arial"/>
      </rPr>
      <t>(e.g. when a friend says to you "a good friend would let me borrow his bike". This imposes the identity of a "bad friend" upon you if you don't lend him your bike.)</t>
    </r>
  </si>
  <si>
    <t xml:space="preserve">Erving Goffman's description of impression management through the use of the metaphor that individuals are actors in a theatrical performance and creating images for themselves in various situations. </t>
  </si>
  <si>
    <t>Front Stage Self</t>
  </si>
  <si>
    <t>Actor is in front of the audience, performing according to the setting, role, and script in order to conform to the image he wants others to see.</t>
  </si>
  <si>
    <t>Back Stage Self</t>
  </si>
  <si>
    <t>Actor is not being observed and he is free to act in ways that may not be congruent with his desired public image.</t>
  </si>
  <si>
    <t>Social Thinking</t>
  </si>
  <si>
    <t>Social Behavior</t>
  </si>
  <si>
    <t>Aggression</t>
  </si>
  <si>
    <t>Ventromedial hypothalamus</t>
  </si>
  <si>
    <r>
      <rPr>
        <sz val="10"/>
        <color rgb="FF000000"/>
        <rFont val="Arial"/>
      </rPr>
      <t xml:space="preserve">The nucleus of the hypothalamus;  responsible for feelings of fullness </t>
    </r>
    <r>
      <rPr>
        <i/>
        <sz val="10"/>
        <color rgb="FF000000"/>
        <rFont val="Arial"/>
      </rPr>
      <t>(e.g. if you damage a rat’s ventromedial hypothalamus, the rat would eat excessive amounts of food to the point of severe obesity because it would never feel full)</t>
    </r>
  </si>
  <si>
    <t>Lateral hypothalamus</t>
  </si>
  <si>
    <t>Stereotypes, Prejudice, and Discrimination</t>
  </si>
  <si>
    <t>Stereotype</t>
  </si>
  <si>
    <t>thought</t>
  </si>
  <si>
    <t>Prejudice</t>
  </si>
  <si>
    <t>behavior</t>
  </si>
  <si>
    <t>Discrimination</t>
  </si>
  <si>
    <t>action</t>
  </si>
  <si>
    <t>Social Structure &amp; Demographics</t>
  </si>
  <si>
    <t>Sociological Theories</t>
  </si>
  <si>
    <t>Functionalism</t>
  </si>
  <si>
    <r>
      <rPr>
        <sz val="10"/>
        <color rgb="FF000000"/>
        <rFont val="Arial"/>
      </rPr>
      <t xml:space="preserve">theoretical framework that explains </t>
    </r>
    <r>
      <rPr>
        <i/>
        <u/>
        <sz val="10"/>
        <color rgb="FF0000FF"/>
        <rFont val="Arial"/>
      </rPr>
      <t>how components of society fit together to create a cohesive</t>
    </r>
    <r>
      <rPr>
        <u/>
        <sz val="10"/>
        <color rgb="FF0000FF"/>
        <rFont val="Arial"/>
      </rPr>
      <t xml:space="preserve"> </t>
    </r>
    <r>
      <rPr>
        <i/>
        <u/>
        <sz val="10"/>
        <color rgb="FF0000FF"/>
        <rFont val="Arial"/>
      </rPr>
      <t>whole</t>
    </r>
    <r>
      <rPr>
        <i/>
        <sz val="10"/>
        <color rgb="FF000000"/>
        <rFont val="Arial"/>
      </rPr>
      <t xml:space="preserve"> (e.g.</t>
    </r>
    <r>
      <rPr>
        <i/>
        <sz val="10"/>
        <color rgb="FF0000FF"/>
        <rFont val="Arial"/>
      </rPr>
      <t xml:space="preserve"> views society as if it's a living organism</t>
    </r>
    <r>
      <rPr>
        <i/>
        <sz val="10"/>
        <color rgb="FF000000"/>
        <rFont val="Arial"/>
      </rPr>
      <t>, and as such, if society is to function smoothly, its parts and systems must work together in harmony. When all the parts of society fulfill their functions, society is in a normal state. If they do not fulfill their functions, society is in an abnormal or pathologic state)</t>
    </r>
  </si>
  <si>
    <t>Functions</t>
  </si>
  <si>
    <r>
      <rPr>
        <sz val="10"/>
        <color rgb="FF000000"/>
        <rFont val="Arial"/>
      </rPr>
      <t xml:space="preserve">according to Functional theorists, they are the </t>
    </r>
    <r>
      <rPr>
        <i/>
        <sz val="10"/>
        <color rgb="FF000000"/>
        <rFont val="Arial"/>
      </rPr>
      <t>beneficial</t>
    </r>
    <r>
      <rPr>
        <sz val="10"/>
        <color rgb="FF000000"/>
        <rFont val="Arial"/>
      </rPr>
      <t xml:space="preserve"> consequences of people's actions</t>
    </r>
  </si>
  <si>
    <t>Dysfuntions</t>
  </si>
  <si>
    <r>
      <rPr>
        <sz val="10"/>
        <color rgb="FF000000"/>
        <rFont val="Arial"/>
      </rPr>
      <t>according to Functional theorists, they are the</t>
    </r>
    <r>
      <rPr>
        <i/>
        <sz val="10"/>
        <color rgb="FF000000"/>
        <rFont val="Arial"/>
      </rPr>
      <t xml:space="preserve"> harmful</t>
    </r>
    <r>
      <rPr>
        <sz val="10"/>
        <color rgb="FF000000"/>
        <rFont val="Arial"/>
      </rPr>
      <t xml:space="preserve"> consequences of people's actions because they undermine a social system's equilibrium</t>
    </r>
  </si>
  <si>
    <t>Manifest Function</t>
  </si>
  <si>
    <r>
      <rPr>
        <i/>
        <u/>
        <sz val="10"/>
        <color rgb="FF000000"/>
        <rFont val="Arial"/>
      </rPr>
      <t>intended</t>
    </r>
    <r>
      <rPr>
        <sz val="10"/>
        <color rgb="FF000000"/>
        <rFont val="Arial"/>
      </rPr>
      <t xml:space="preserve"> actions that benefits society </t>
    </r>
    <r>
      <rPr>
        <i/>
        <sz val="10"/>
        <color rgb="FF000000"/>
        <rFont val="Arial"/>
      </rPr>
      <t xml:space="preserve">(e.g. the intended purpose of institutions like schools is to educate students on subjects such as math, history, and science) </t>
    </r>
  </si>
  <si>
    <t>Latent Function</t>
  </si>
  <si>
    <r>
      <rPr>
        <i/>
        <u/>
        <sz val="10"/>
        <color rgb="FF000000"/>
        <rFont val="Arial"/>
      </rPr>
      <t>unintended</t>
    </r>
    <r>
      <rPr>
        <sz val="10"/>
        <color rgb="FF000000"/>
        <rFont val="Arial"/>
      </rPr>
      <t xml:space="preserve"> positive conssequences on other parts of society that result from manifest functions </t>
    </r>
    <r>
      <rPr>
        <i/>
        <sz val="10"/>
        <color rgb="FF000000"/>
        <rFont val="Arial"/>
      </rPr>
      <t>(e.g. an unstated or unrecognized latent function of schools is that it creates stronger interpersonal bonds among students and provide a sense of identity for an individual, this is known as the "hidden curriculum" of education)</t>
    </r>
  </si>
  <si>
    <t>Functionalism
Hidden Curriculum</t>
  </si>
  <si>
    <t>Conflict Theory</t>
  </si>
  <si>
    <r>
      <rPr>
        <sz val="10"/>
        <color rgb="FF000000"/>
        <rFont val="Arial"/>
      </rPr>
      <t>theoretical framework that emphasizes</t>
    </r>
    <r>
      <rPr>
        <u/>
        <sz val="10"/>
        <color rgb="FF0000FF"/>
        <rFont val="Arial"/>
      </rPr>
      <t xml:space="preserve"> </t>
    </r>
    <r>
      <rPr>
        <i/>
        <u/>
        <sz val="10"/>
        <color rgb="FF0000FF"/>
        <rFont val="Arial"/>
      </rPr>
      <t>the role of power</t>
    </r>
    <r>
      <rPr>
        <u/>
        <sz val="10"/>
        <color rgb="FF0000FF"/>
        <rFont val="Arial"/>
      </rPr>
      <t xml:space="preserve"> </t>
    </r>
    <r>
      <rPr>
        <i/>
        <u/>
        <sz val="10"/>
        <color rgb="FF0000FF"/>
        <rFont val="Arial"/>
      </rPr>
      <t>differentials</t>
    </r>
    <r>
      <rPr>
        <u/>
        <sz val="10"/>
        <color rgb="FF0000FF"/>
        <rFont val="Arial"/>
      </rPr>
      <t xml:space="preserve"> </t>
    </r>
    <r>
      <rPr>
        <sz val="10"/>
        <color rgb="FF000000"/>
        <rFont val="Arial"/>
      </rPr>
      <t xml:space="preserve">in producing social order and how these differentials contribute to the maintainence of social order; these power differentials can lead to the dominance of a particular group if it successfully outcompetes other groups for economic, political, and social resources </t>
    </r>
    <r>
      <rPr>
        <i/>
        <sz val="10"/>
        <color rgb="FF000000"/>
        <rFont val="Arial"/>
      </rPr>
      <t>(e.g the stronger gorup rules the weaker group and creates the rules; demonstrated when 10-year olds "rule" the playground and control the younger and weaker 6-year olds)</t>
    </r>
  </si>
  <si>
    <t>Karl Marx</t>
  </si>
  <si>
    <t>Symbolic Interactionism</t>
  </si>
  <si>
    <r>
      <rPr>
        <sz val="10"/>
        <color rgb="FF000000"/>
        <rFont val="Arial"/>
      </rPr>
      <t xml:space="preserve">theoretial framework that studies </t>
    </r>
    <r>
      <rPr>
        <i/>
        <u/>
        <sz val="10"/>
        <color rgb="FF0000FF"/>
        <rFont val="Arial"/>
      </rPr>
      <t xml:space="preserve">social interaction and communication </t>
    </r>
    <r>
      <rPr>
        <i/>
        <sz val="10"/>
        <color rgb="FF000000"/>
        <rFont val="Arial"/>
      </rPr>
      <t>through a shared understanding of words, gestures, and other symbols (e.g. sign language, "thumbs-up", "the middle finger", facial expressions, hugs, body language)</t>
    </r>
  </si>
  <si>
    <t>Social Constructionism</t>
  </si>
  <si>
    <r>
      <rPr>
        <sz val="10"/>
        <color rgb="FF000000"/>
        <rFont val="Arial"/>
      </rPr>
      <t xml:space="preserve">theoretical framework that uncovers the ways in which individuals and groups </t>
    </r>
    <r>
      <rPr>
        <i/>
        <u/>
        <sz val="10"/>
        <color rgb="FF0000FF"/>
        <rFont val="Arial"/>
      </rPr>
      <t>construct/create their own perceived social norms</t>
    </r>
    <r>
      <rPr>
        <sz val="10"/>
        <color rgb="FF000000"/>
        <rFont val="Arial"/>
      </rPr>
      <t xml:space="preserve">; can be applied intangible concepts such as how a society defines </t>
    </r>
    <r>
      <rPr>
        <i/>
        <sz val="10"/>
        <color rgb="FF000000"/>
        <rFont val="Arial"/>
      </rPr>
      <t>honor</t>
    </r>
    <r>
      <rPr>
        <sz val="10"/>
        <color rgb="FF000000"/>
        <rFont val="Arial"/>
      </rPr>
      <t xml:space="preserve"> and </t>
    </r>
    <r>
      <rPr>
        <i/>
        <sz val="10"/>
        <color rgb="FF000000"/>
        <rFont val="Arial"/>
      </rPr>
      <t>justice</t>
    </r>
    <r>
      <rPr>
        <sz val="10"/>
        <color rgb="FF000000"/>
        <rFont val="Arial"/>
      </rPr>
      <t xml:space="preserve"> is dependent on the interactions and decisions of individuals within that particualr society. Notably, because these concepts depend on society itself, they are subject to change as social norms and opinions develop over time </t>
    </r>
    <r>
      <rPr>
        <i/>
        <sz val="10"/>
        <color rgb="FF000000"/>
        <rFont val="Arial"/>
      </rPr>
      <t>(e.g. a $100 bill does not inherently have significant value by itself. It is only because we as a society attach it with a value that it can be traded for goods and services; other examples of social constructs include work ethic, acceptable dress, and gender roles)</t>
    </r>
  </si>
  <si>
    <t>Social Norms</t>
  </si>
  <si>
    <t>Rational Choice Theory</t>
  </si>
  <si>
    <r>
      <rPr>
        <sz val="10"/>
        <color rgb="FF000000"/>
        <rFont val="Arial"/>
      </rPr>
      <t xml:space="preserve">focuses on </t>
    </r>
    <r>
      <rPr>
        <i/>
        <sz val="10"/>
        <color rgb="FF000000"/>
        <rFont val="Arial"/>
      </rPr>
      <t>decicion-making in an individual</t>
    </r>
    <r>
      <rPr>
        <sz val="10"/>
        <color rgb="FF000000"/>
        <rFont val="Arial"/>
      </rPr>
      <t xml:space="preserve"> and attempts to reduce this process to a careful consideration of benefits and harms to the individual; in this theory, an individual carefully considers all of the possible rewards and punishments of each </t>
    </r>
    <r>
      <rPr>
        <i/>
        <sz val="10"/>
        <color rgb="FF000000"/>
        <rFont val="Arial"/>
      </rPr>
      <t>social action</t>
    </r>
    <r>
      <rPr>
        <sz val="10"/>
        <color rgb="FF000000"/>
        <rFont val="Arial"/>
      </rPr>
      <t xml:space="preserve"> and chooses the option that has the </t>
    </r>
    <r>
      <rPr>
        <b/>
        <sz val="10"/>
        <color rgb="FF000000"/>
        <rFont val="Arial"/>
      </rPr>
      <t>highest benefit-to-harm ratio</t>
    </r>
    <r>
      <rPr>
        <sz val="10"/>
        <color rgb="FF000000"/>
        <rFont val="Arial"/>
      </rPr>
      <t xml:space="preserve"> </t>
    </r>
    <r>
      <rPr>
        <i/>
        <sz val="10"/>
        <color rgb="FF000000"/>
        <rFont val="Arial"/>
      </rPr>
      <t xml:space="preserve">(e.g. making a mental pros and cons list before deciding what to spend your money on).
</t>
    </r>
    <r>
      <rPr>
        <sz val="10"/>
        <color rgb="FF000000"/>
        <rFont val="Arial"/>
      </rPr>
      <t xml:space="preserve">This theory is contradicted by the concept of </t>
    </r>
    <r>
      <rPr>
        <i/>
        <sz val="10"/>
        <color rgb="FF000000"/>
        <rFont val="Arial"/>
      </rPr>
      <t>altruism.</t>
    </r>
  </si>
  <si>
    <t>Operant Conditioning
Exchange Theory
Altruism</t>
  </si>
  <si>
    <t>Exchange Theory</t>
  </si>
  <si>
    <r>
      <rPr>
        <sz val="10"/>
        <color rgb="FF000000"/>
        <rFont val="Arial"/>
      </rPr>
      <t xml:space="preserve">an extension of the rational choice theory </t>
    </r>
    <r>
      <rPr>
        <b/>
        <i/>
        <sz val="10"/>
        <color rgb="FF000000"/>
        <rFont val="Arial"/>
      </rPr>
      <t>but applied to social interaction</t>
    </r>
    <r>
      <rPr>
        <b/>
        <sz val="10"/>
        <color rgb="FF000000"/>
        <rFont val="Arial"/>
      </rPr>
      <t>.</t>
    </r>
    <r>
      <rPr>
        <sz val="10"/>
        <color rgb="FF000000"/>
        <rFont val="Arial"/>
      </rPr>
      <t xml:space="preserve">
posits that an individual will carry out certain behaviors because of anticipated rewards and will avoid certain behaviors because of anticipated punishments </t>
    </r>
    <r>
      <rPr>
        <i/>
        <sz val="10"/>
        <color rgb="FF000000"/>
        <rFont val="Arial"/>
      </rPr>
      <t>(e.g. a behavior that is met with approval by others will be reinforced and its continuation will be encouraged; conversely, behaviors that are met with disapproval by others or punishment will be discouraged)</t>
    </r>
  </si>
  <si>
    <t>Operant Conditioning
Rational Choice Theory
Social Interaction</t>
  </si>
  <si>
    <t>Feminist Theory</t>
  </si>
  <si>
    <t>attempts to explain social inequalities that exist on the basis of gender; focuses on the subordination of women through social structures and institutional discrimination</t>
  </si>
  <si>
    <t>Gender Roles
Social Inequality</t>
  </si>
  <si>
    <t>Glass Ceiling</t>
  </si>
  <si>
    <t>the phenomenon that explains how women are less frequently promoted in the workpalce and may have more difficulty attaining top-level administrative positions within a company</t>
  </si>
  <si>
    <t>Material Culture</t>
  </si>
  <si>
    <t>includes the physical items one associaties with a given society, such as artifacts, artwork, emblems, clothing, jewelry, foods, buildings, and tools; often visibile during ceremonies, such as birthdays, weddings, and funerals. Examples of American material culture include barbecue, baseball, rock &amp; roll, and the American flag.</t>
  </si>
  <si>
    <t>Symbolic Culture</t>
  </si>
  <si>
    <r>
      <rPr>
        <sz val="10"/>
        <color rgb="FF000000"/>
        <rFont val="Arial"/>
      </rPr>
      <t xml:space="preserve">(also called </t>
    </r>
    <r>
      <rPr>
        <i/>
        <sz val="10"/>
        <color rgb="FF000000"/>
        <rFont val="Arial"/>
      </rPr>
      <t>nonmaterial culture)</t>
    </r>
    <r>
      <rPr>
        <sz val="10"/>
        <color rgb="FF000000"/>
        <rFont val="Arial"/>
      </rPr>
      <t xml:space="preserve"> focuses on the </t>
    </r>
    <r>
      <rPr>
        <i/>
        <sz val="10"/>
        <color rgb="FF000000"/>
        <rFont val="Arial"/>
      </rPr>
      <t>ideas</t>
    </r>
    <r>
      <rPr>
        <sz val="10"/>
        <color rgb="FF000000"/>
        <rFont val="Arial"/>
      </rPr>
      <t xml:space="preserve"> that represent a group of people; these may be encoded in mottos, songs, or catch-phrases. Examples of American symbolic culture include phrases like </t>
    </r>
    <r>
      <rPr>
        <i/>
        <sz val="10"/>
        <color rgb="FF000000"/>
        <rFont val="Arial"/>
      </rPr>
      <t>free enterprise</t>
    </r>
    <r>
      <rPr>
        <sz val="10"/>
        <color rgb="FF000000"/>
        <rFont val="Arial"/>
      </rPr>
      <t xml:space="preserve"> and </t>
    </r>
    <r>
      <rPr>
        <i/>
        <sz val="10"/>
        <color rgb="FF000000"/>
        <rFont val="Arial"/>
      </rPr>
      <t>life, liberty, and the pursuit of happiness</t>
    </r>
    <r>
      <rPr>
        <sz val="10"/>
        <color rgb="FF000000"/>
        <rFont val="Arial"/>
      </rPr>
      <t>.</t>
    </r>
  </si>
  <si>
    <t>Demographics</t>
  </si>
  <si>
    <t>Intersectionality</t>
  </si>
  <si>
    <t xml:space="preserve">the interplay between multiple demographic factors, especially when it leads to discrimination or oppression </t>
  </si>
  <si>
    <t>Race
Ethnicity
Social class</t>
  </si>
  <si>
    <t>Kinsey Scale</t>
  </si>
  <si>
    <r>
      <rPr>
        <sz val="10"/>
        <color rgb="FF000000"/>
        <rFont val="Arial"/>
      </rPr>
      <t xml:space="preserve">scores sexuality from a scale of 0-6, with 0 being completely heterosexual and 6 being completely homosexual
Note: a Kinsey Scale score of 3 would equate to bisexuality.
</t>
    </r>
    <r>
      <rPr>
        <i/>
        <sz val="10"/>
        <color rgb="FF000000"/>
        <rFont val="Arial"/>
      </rPr>
      <t>(a young man claims to have had sexual relationships with mostly other men, although he occasionally has been attracted to women at times. Thus this man would likely score a 4 or 5 on the KInsey Scale)</t>
    </r>
  </si>
  <si>
    <t>Social Stratification</t>
  </si>
  <si>
    <t>Social Class</t>
  </si>
  <si>
    <t>Environmental Justice</t>
  </si>
  <si>
    <r>
      <rPr>
        <sz val="10"/>
        <color rgb="FF000000"/>
        <rFont val="Arial"/>
      </rPr>
      <t xml:space="preserve">the fair treatment and meaningful involvement of all people regardless of race, color, nationality, or income </t>
    </r>
    <r>
      <rPr>
        <i/>
        <sz val="10"/>
        <color rgb="FF000000"/>
        <rFont val="Arial"/>
      </rPr>
      <t>with respect to environmental laws and policies</t>
    </r>
    <r>
      <rPr>
        <sz val="10"/>
        <color rgb="FF000000"/>
        <rFont val="Arial"/>
      </rPr>
      <t xml:space="preserve">; an example of a clear violation of this would be </t>
    </r>
    <r>
      <rPr>
        <i/>
        <sz val="10"/>
        <color rgb="FF000000"/>
        <rFont val="Arial"/>
      </rPr>
      <t>moving an urban factory's toxic waste to a less affluent area of the city, placing the people living in these low-income areas at greater risk</t>
    </r>
  </si>
  <si>
    <t>Fixed/Variable Ratio/Interval</t>
  </si>
  <si>
    <t>dependency ratio</t>
  </si>
  <si>
    <r>
      <rPr>
        <sz val="10"/>
        <color rgb="FF000000"/>
        <rFont val="Arial"/>
      </rPr>
      <t xml:space="preserve">a ratio of the number of economically dependent members of the population to the number of economically productive members. The economically dependent are those considered either </t>
    </r>
    <r>
      <rPr>
        <i/>
        <sz val="10"/>
        <color rgb="FF000000"/>
        <rFont val="Arial"/>
      </rPr>
      <t xml:space="preserve">too young or too old to work, </t>
    </r>
    <r>
      <rPr>
        <sz val="10"/>
        <color rgb="FF000000"/>
        <rFont val="Arial"/>
      </rPr>
      <t>whereas the economically productive are the age-working population (approximately between the ages of 18-65). The dependency ratio can be increased by factors such as an increasing aging population.</t>
    </r>
  </si>
  <si>
    <t>Source Monitoring Error</t>
  </si>
  <si>
    <t>Craving vs. Withdrawal</t>
  </si>
  <si>
    <t>Sleeper Effect</t>
  </si>
  <si>
    <t>the phenomena where persuasive propaganda that you originally disagree with becomes more agreeable over time because over time you forget the context of the propaganda given and accept it because it's in your memory (aka you sleep on it)</t>
  </si>
  <si>
    <t>emotional vs. analytical vs. creative vs. interpersonal intelligence</t>
  </si>
  <si>
    <t>- emotionally intelligent people are self-aware and can delay gratification in the pursuit of long-term rewards, rather than being overtaken by immediate impulses.</t>
  </si>
  <si>
    <t>Fertility Rate</t>
  </si>
  <si>
    <r>
      <rPr>
        <sz val="10"/>
        <color rgb="FF000000"/>
        <rFont val="Arial"/>
      </rPr>
      <t xml:space="preserve">is measured as the number of children </t>
    </r>
    <r>
      <rPr>
        <i/>
        <sz val="10"/>
        <color rgb="FF000000"/>
        <rFont val="Arial"/>
      </rPr>
      <t>per</t>
    </r>
    <r>
      <rPr>
        <sz val="10"/>
        <color rgb="FF000000"/>
        <rFont val="Arial"/>
      </rPr>
      <t xml:space="preserve"> </t>
    </r>
    <r>
      <rPr>
        <i/>
        <sz val="10"/>
        <color rgb="FF000000"/>
        <rFont val="Arial"/>
      </rPr>
      <t>woman</t>
    </r>
    <r>
      <rPr>
        <sz val="10"/>
        <color rgb="FF000000"/>
        <rFont val="Arial"/>
      </rPr>
      <t xml:space="preserve"> during her lifetime</t>
    </r>
  </si>
  <si>
    <t>Conduction Aphasia</t>
  </si>
  <si>
    <t>the inability of a person to repeat what they hear.  Caused by damage to the Arcuate Fasiculus, which is the connection between Broca’s and Wernicke’s Area</t>
  </si>
  <si>
    <t>Anomic Aphasia</t>
  </si>
  <si>
    <r>
      <t xml:space="preserve">the inability of a person to produce correct words for a topic in which they'd like to speak; aka the inability to NAME something;  ”a” = without,  ”nom” = name; </t>
    </r>
    <r>
      <rPr>
        <i/>
        <sz val="10"/>
        <rFont val="Arial"/>
      </rPr>
      <t>(e.g. a girl looking at an orange in front of her can describe that the shape is round and the color is around, but they still have trouble identifying that the object is indeed an orange)</t>
    </r>
  </si>
  <si>
    <t>dysnomia
nominal aphasia
amnesic aphasia</t>
  </si>
  <si>
    <r>
      <t xml:space="preserve">the phenomenon by which one concept within a semantic network becoming active </t>
    </r>
    <r>
      <rPr>
        <i/>
        <sz val="10"/>
        <rFont val="Arial"/>
      </rPr>
      <t xml:space="preserve">subconsciously </t>
    </r>
    <r>
      <rPr>
        <sz val="10"/>
        <color rgb="FF000000"/>
        <rFont val="Arial"/>
      </rPr>
      <t xml:space="preserve">activates related and semantically-linked concepts </t>
    </r>
    <r>
      <rPr>
        <i/>
        <sz val="10"/>
        <rFont val="Arial"/>
      </rPr>
      <t>(e.g. a 3-year-old girl trying to remember the name of a fruit, such as apple, is better at recalling it when she is first presented with other red objects, such as a stop sign or a fire truck)</t>
    </r>
  </si>
  <si>
    <t>Sensory Memory</t>
  </si>
  <si>
    <t>Iconic Memory</t>
  </si>
  <si>
    <r>
      <t xml:space="preserve">a form of visual sensory memory that fades very quickly and is almost always lost, unless the info is quickly attended to; a partial report of iconic memory is more acurate than the whole-report </t>
    </r>
    <r>
      <rPr>
        <i/>
        <sz val="10"/>
        <rFont val="Arial"/>
      </rPr>
      <t>(e.g. your memory of the layout of a word search puzzle; it would be easier to recall a row of the puzzle rather than the whole puzzle)</t>
    </r>
  </si>
  <si>
    <t>Self-Reference Effect</t>
  </si>
  <si>
    <r>
      <t xml:space="preserve">the tendency for you to best recall info that you can personally relate to your </t>
    </r>
    <r>
      <rPr>
        <i/>
        <sz val="10"/>
        <rFont val="Arial"/>
      </rPr>
      <t>own</t>
    </r>
    <r>
      <rPr>
        <sz val="10"/>
        <color rgb="FF000000"/>
        <rFont val="Arial"/>
      </rPr>
      <t xml:space="preserve"> experiences </t>
    </r>
    <r>
      <rPr>
        <i/>
        <sz val="10"/>
        <rFont val="Arial"/>
      </rPr>
      <t>(e.g. demonstrated by the "The Real World" Kaplan MCAT paragraphs in the review books)</t>
    </r>
  </si>
  <si>
    <t>Self-Serving Bias</t>
  </si>
  <si>
    <r>
      <t xml:space="preserve">the attribution of your </t>
    </r>
    <r>
      <rPr>
        <i/>
        <sz val="10"/>
        <rFont val="Arial"/>
      </rPr>
      <t xml:space="preserve">successes </t>
    </r>
    <r>
      <rPr>
        <sz val="10"/>
        <color rgb="FF000000"/>
        <rFont val="Arial"/>
      </rPr>
      <t xml:space="preserve">to internal factors... and your </t>
    </r>
    <r>
      <rPr>
        <i/>
        <sz val="10"/>
        <rFont val="Arial"/>
      </rPr>
      <t>failures</t>
    </r>
    <r>
      <rPr>
        <sz val="10"/>
        <color rgb="FF000000"/>
        <rFont val="Arial"/>
      </rPr>
      <t xml:space="preserve"> to external factors. </t>
    </r>
    <r>
      <rPr>
        <i/>
        <sz val="10"/>
        <rFont val="Arial"/>
      </rPr>
      <t>(e.g. "I made a 528 on my MCAT because I'm smart and hard-working." vs, "I made a 490 on the MCAT because the AAMC is stupid and gives an impossible exam)"</t>
    </r>
  </si>
  <si>
    <t>Hindsight Bias</t>
  </si>
  <si>
    <r>
      <t xml:space="preserve">the error of seeing past events as more predictable than they actually are; also known as the "I-knew-it-all-along effect" </t>
    </r>
    <r>
      <rPr>
        <i/>
        <sz val="10"/>
        <rFont val="Arial"/>
      </rPr>
      <t>(e.g. when Mr. Know It All is wrong:  "well in hindsight I knew this was gonna happen....")</t>
    </r>
  </si>
  <si>
    <t>belief-preserverance</t>
  </si>
  <si>
    <r>
      <t xml:space="preserve">a bias that refers to the inability to reject your particular belief, despite evidence to the contrary </t>
    </r>
    <r>
      <rPr>
        <i/>
        <sz val="10"/>
        <rFont val="Arial"/>
      </rPr>
      <t>(e.g. believing that your girlfriend is trustworthy even when consistent evidence has shown that she has cheated on you multiple times)</t>
    </r>
  </si>
  <si>
    <t>counter-balancing</t>
  </si>
  <si>
    <r>
      <t xml:space="preserve">refers to an experimental precaution where you present stimuli in a </t>
    </r>
    <r>
      <rPr>
        <u/>
        <sz val="10"/>
        <rFont val="Arial"/>
      </rPr>
      <t>random order</t>
    </r>
    <r>
      <rPr>
        <sz val="10"/>
        <color rgb="FF000000"/>
        <rFont val="Arial"/>
      </rPr>
      <t xml:space="preserve"> in order to </t>
    </r>
    <r>
      <rPr>
        <i/>
        <sz val="10"/>
        <rFont val="Arial"/>
      </rPr>
      <t>eliminate the possibility to time effects</t>
    </r>
  </si>
  <si>
    <t>Epidemiology</t>
  </si>
  <si>
    <t>Study Designs</t>
  </si>
  <si>
    <t>Cross-Sectional Study</t>
  </si>
  <si>
    <t>a type of study design where both the exposure and outcome status are taken AT THE SAME TIME</t>
  </si>
  <si>
    <t>- considered a "snapshot" of the population
- Prevalence Ratio</t>
  </si>
  <si>
    <t>Cohort Study</t>
  </si>
  <si>
    <r>
      <t xml:space="preserve">a type of study design where the study sample is </t>
    </r>
    <r>
      <rPr>
        <b/>
        <sz val="10"/>
        <rFont val="Arial"/>
      </rPr>
      <t xml:space="preserve">recruited based on their Exposure Status </t>
    </r>
    <r>
      <rPr>
        <sz val="10"/>
        <color rgb="FF000000"/>
        <rFont val="Arial"/>
      </rPr>
      <t>(yes/no) and then follows the patient over time to see if they developed a certain Outcome/Disease.</t>
    </r>
  </si>
  <si>
    <t>- Relative Risk</t>
  </si>
  <si>
    <t>Case-Control Study</t>
  </si>
  <si>
    <r>
      <t xml:space="preserve">a type of study design where the study sample is </t>
    </r>
    <r>
      <rPr>
        <b/>
        <sz val="10"/>
        <rFont val="Arial"/>
      </rPr>
      <t xml:space="preserve">recruited based on their Outcome Status </t>
    </r>
    <r>
      <rPr>
        <sz val="10"/>
        <color rgb="FF000000"/>
        <rFont val="Arial"/>
      </rPr>
      <t>(yes/no) and then finds out the odds that they were exposed to a certain determinant</t>
    </r>
  </si>
  <si>
    <t>- Odds Ratio</t>
  </si>
  <si>
    <t>Generalizability</t>
  </si>
  <si>
    <r>
      <t xml:space="preserve">in studies, it is the </t>
    </r>
    <r>
      <rPr>
        <i/>
        <sz val="10"/>
        <rFont val="Arial"/>
      </rPr>
      <t>application</t>
    </r>
    <r>
      <rPr>
        <sz val="10"/>
        <color rgb="FF000000"/>
        <rFont val="Arial"/>
      </rPr>
      <t xml:space="preserve"> of the results to either a significantly wider population or across different settings; it basically assess </t>
    </r>
    <r>
      <rPr>
        <i/>
        <sz val="10"/>
        <rFont val="Arial"/>
      </rPr>
      <t>how well</t>
    </r>
    <r>
      <rPr>
        <sz val="10"/>
        <color rgb="FF000000"/>
        <rFont val="Arial"/>
      </rPr>
      <t xml:space="preserve"> the results of a particular study applies to the general population</t>
    </r>
  </si>
  <si>
    <t>Hawk-Dove Game Theory</t>
  </si>
  <si>
    <t>explains reasons for actions in an environment of pure competition between individuals centered upon the struggle for a limited food resource; it includes:
- altruism
- spite
- cooperation
- selfishness</t>
  </si>
  <si>
    <t>cataplexy</t>
  </si>
  <si>
    <r>
      <t xml:space="preserve">a symptom of narcolepsy that invovles a </t>
    </r>
    <r>
      <rPr>
        <i/>
        <sz val="10"/>
        <rFont val="Arial"/>
      </rPr>
      <t>loss of muscle control</t>
    </r>
    <r>
      <rPr>
        <sz val="10"/>
        <color rgb="FF000000"/>
        <rFont val="Arial"/>
      </rPr>
      <t xml:space="preserve"> and a sudden intrusion of REM sleep during waking hours, usually caused by an emotional trigger</t>
    </r>
  </si>
  <si>
    <t>REM Rebound</t>
  </si>
  <si>
    <t>a symptom that occurs as a result of sleep deprivation that results in an earlier onset and greater duration of REM sleep compared to normal</t>
  </si>
  <si>
    <t>4 Theories of Emotion</t>
  </si>
  <si>
    <t>James-Lange Theory</t>
  </si>
  <si>
    <t>stimulus ---&gt; physiological response ---&gt; emotional response
"I see a ghost. My heart has started to beat fast. I feel threatened because my heart is racing."</t>
  </si>
  <si>
    <t>Cannon-Bard Theory</t>
  </si>
  <si>
    <r>
      <t xml:space="preserve">stimulus ---&gt; both physiological  </t>
    </r>
    <r>
      <rPr>
        <b/>
        <sz val="11"/>
        <rFont val="Arial"/>
      </rPr>
      <t>+</t>
    </r>
    <r>
      <rPr>
        <sz val="11"/>
        <rFont val="Arial"/>
      </rPr>
      <t xml:space="preserve"> </t>
    </r>
    <r>
      <rPr>
        <sz val="10"/>
        <color rgb="FF000000"/>
        <rFont val="Arial"/>
      </rPr>
      <t xml:space="preserve"> emotional response </t>
    </r>
    <r>
      <rPr>
        <u/>
        <sz val="10"/>
        <rFont val="Arial"/>
      </rPr>
      <t>simultaneously</t>
    </r>
    <r>
      <rPr>
        <sz val="10"/>
        <color rgb="FF000000"/>
        <rFont val="Arial"/>
      </rPr>
      <t xml:space="preserve"> 
"I see a ghost. My heart is beating fast AND I'm scared AT THE SAME DAMN TIME"
</t>
    </r>
    <r>
      <rPr>
        <i/>
        <sz val="10"/>
        <rFont val="Arial"/>
      </rPr>
      <t>(e.g. a person with a severed sympathetic nerve fiber can still feel scared)</t>
    </r>
  </si>
  <si>
    <t>Schachter-Singer Theory</t>
  </si>
  <si>
    <r>
      <t xml:space="preserve">stimulus ---&gt; physiological response and </t>
    </r>
    <r>
      <rPr>
        <i/>
        <sz val="10"/>
        <rFont val="Arial"/>
      </rPr>
      <t>identifying reason</t>
    </r>
    <r>
      <rPr>
        <sz val="10"/>
        <color rgb="FF000000"/>
        <rFont val="Arial"/>
      </rPr>
      <t xml:space="preserve"> of the stimulus ---&gt; emotional response
"I see a ghost. My heart is beating fast. I think to myself, is this situation a stressful situation (appraisal)? If yes, then I must be threatened by the ghost's presence."
•  Thefore, when your heart continues to race and you still feel nervous DESPITE telling yourself that taking the MCAT isn't a stressful situation, this </t>
    </r>
    <r>
      <rPr>
        <i/>
        <sz val="10"/>
        <rFont val="Arial"/>
      </rPr>
      <t>contradicts</t>
    </r>
    <r>
      <rPr>
        <sz val="10"/>
        <color rgb="FF000000"/>
        <rFont val="Arial"/>
      </rPr>
      <t xml:space="preserve"> the Schachter-Singer Theory.</t>
    </r>
  </si>
  <si>
    <t>Lazarus Theory</t>
  </si>
  <si>
    <t>stimulus ---&gt; cognitive appraisal ----&gt; emotion + physiological response</t>
  </si>
  <si>
    <t>Learning</t>
  </si>
  <si>
    <t>Observational Learning</t>
  </si>
  <si>
    <t>vicarious learning</t>
  </si>
  <si>
    <t>learning by observation</t>
  </si>
  <si>
    <t>observational learning
modeling
mirror neurons</t>
  </si>
  <si>
    <t>Language</t>
  </si>
  <si>
    <t>Components of Language</t>
  </si>
  <si>
    <t>pragmatics</t>
  </si>
  <si>
    <r>
      <t xml:space="preserve">in language, refers to the dependence of language on the </t>
    </r>
    <r>
      <rPr>
        <i/>
        <sz val="10"/>
        <rFont val="Arial"/>
      </rPr>
      <t>context</t>
    </r>
    <r>
      <rPr>
        <sz val="10"/>
        <color rgb="FF000000"/>
        <rFont val="Arial"/>
      </rPr>
      <t xml:space="preserve"> of a situation and pre-existing knowledge; the manner in which we speak may differ depending on the audience and our relationship to that audience </t>
    </r>
    <r>
      <rPr>
        <i/>
        <sz val="10"/>
        <rFont val="Arial"/>
      </rPr>
      <t>(e.g. "pardon me, do you mind if I share this seat with you?" vs. "Yo scoot over bud")</t>
    </r>
  </si>
  <si>
    <t>4 Theories of Language Development</t>
  </si>
  <si>
    <r>
      <rPr>
        <b/>
        <sz val="10"/>
        <rFont val="Arial"/>
      </rPr>
      <t xml:space="preserve">Linguistic Relativity Hypothesis 
</t>
    </r>
    <r>
      <rPr>
        <i/>
        <sz val="8"/>
        <rFont val="Arial"/>
      </rPr>
      <t>(also known as the Whorfian Hypothesis)</t>
    </r>
  </si>
  <si>
    <r>
      <t xml:space="preserve">suggests that our perception of reality is determined by the content of our language; basically, it is LANGUAGE that affects the way we think, rather than the other way around. </t>
    </r>
    <r>
      <rPr>
        <i/>
        <sz val="10"/>
        <rFont val="Arial"/>
      </rPr>
      <t>(e.g. the Inuit tribe's language has many different words for the different types of snow, while English language has very few. Thus, the Inuit culture has a greater understanding of the concept of snow)</t>
    </r>
  </si>
  <si>
    <t>Whorfian Hypothesis</t>
  </si>
  <si>
    <t>Nativist Theory</t>
  </si>
  <si>
    <r>
      <t xml:space="preserve">emphasizes the </t>
    </r>
    <r>
      <rPr>
        <i/>
        <sz val="10"/>
        <rFont val="Arial"/>
      </rPr>
      <t>innate</t>
    </r>
    <r>
      <rPr>
        <sz val="10"/>
        <color rgb="FF000000"/>
        <rFont val="Arial"/>
      </rPr>
      <t xml:space="preserve"> capacity to learn a language; language is ingrained in us </t>
    </r>
    <r>
      <rPr>
        <i/>
        <sz val="10"/>
        <rFont val="Arial"/>
      </rPr>
      <t>(e.g. deaf children form different cultures can still spontaneously create a system of signs for communication when brought together, indicating that their culture and environment did not play a role)</t>
    </r>
  </si>
  <si>
    <t>nature</t>
  </si>
  <si>
    <t>Learning Theory</t>
  </si>
  <si>
    <r>
      <t xml:space="preserve">emphasizes </t>
    </r>
    <r>
      <rPr>
        <i/>
        <sz val="10"/>
        <rFont val="Arial"/>
      </rPr>
      <t xml:space="preserve">operant conditioning </t>
    </r>
    <r>
      <rPr>
        <sz val="10"/>
        <color rgb="FF000000"/>
        <rFont val="Arial"/>
      </rPr>
      <t xml:space="preserve">in that all children have the </t>
    </r>
    <r>
      <rPr>
        <i/>
        <sz val="10"/>
        <rFont val="Arial"/>
      </rPr>
      <t xml:space="preserve">capacity </t>
    </r>
    <r>
      <rPr>
        <sz val="10"/>
        <color rgb="FF000000"/>
        <rFont val="Arial"/>
      </rPr>
      <t xml:space="preserve">to learn any language, BUT they only acquire the language that their parents or environment reinforce </t>
    </r>
    <r>
      <rPr>
        <i/>
        <sz val="10"/>
        <rFont val="Arial"/>
      </rPr>
      <t>(e.g. although all children could learn proper english, children in less afluent areas speak with slang and improper grammer because they adopt it from their surroundings)</t>
    </r>
  </si>
  <si>
    <t>nurture
operant conditioning</t>
  </si>
  <si>
    <t>Social Interactionist Theory</t>
  </si>
  <si>
    <r>
      <t xml:space="preserve">acknowledges both the social and biological processes of language acquisition </t>
    </r>
    <r>
      <rPr>
        <i/>
        <sz val="10"/>
        <rFont val="Arial"/>
      </rPr>
      <t>(e.g. language is learned by both biological and social factors)</t>
    </r>
  </si>
  <si>
    <t>nature + nurture</t>
  </si>
  <si>
    <t>Formation of Identity</t>
  </si>
  <si>
    <t>Cultural and Biosocial Development</t>
  </si>
  <si>
    <t>Zone of Proximal Development</t>
  </si>
  <si>
    <r>
      <t xml:space="preserve">concept coined by Vygotzky that refers to the skills and abilities that have not yet fully developed but are in the process of development. Gaining these skills requires the help of a </t>
    </r>
    <r>
      <rPr>
        <b/>
        <sz val="10"/>
        <rFont val="Arial"/>
      </rPr>
      <t>more-knowledgable other</t>
    </r>
    <r>
      <rPr>
        <sz val="10"/>
        <color rgb="FF000000"/>
        <rFont val="Arial"/>
      </rPr>
      <t xml:space="preserve">, typically a parent or adult </t>
    </r>
    <r>
      <rPr>
        <i/>
        <sz val="10"/>
        <rFont val="Arial"/>
      </rPr>
      <t>(e.g. a child may struggle to ride a bicycle on her own, but with the help and guidance of a parent she may be successful. Thus according to Vygotzky, this skill is currently within the child's zone of proximal development)</t>
    </r>
  </si>
  <si>
    <t>Lev Vygotsky
"More-Knowledgable Other"</t>
  </si>
  <si>
    <t>3 Theories of Motivation</t>
  </si>
  <si>
    <t>Instinct Theory</t>
  </si>
  <si>
    <r>
      <t xml:space="preserve">states that people perform certain behaviors because of instincts that are evolutionary programmed </t>
    </r>
    <r>
      <rPr>
        <i/>
        <sz val="10"/>
        <rFont val="Arial"/>
      </rPr>
      <t>(e.g. ducks migrating for the winter; bears hibernating)</t>
    </r>
  </si>
  <si>
    <t>Arousal Theory</t>
  </si>
  <si>
    <r>
      <t>states that people perform actions in order to maintain arousal at an optimal (medium) level,</t>
    </r>
    <r>
      <rPr>
        <i/>
        <sz val="10"/>
        <rFont val="Arial"/>
      </rPr>
      <t xml:space="preserve"> summarized by the Yerkes-Dodson Law</t>
    </r>
  </si>
  <si>
    <t>Yerkes-Dodson Law
social faciliation</t>
  </si>
  <si>
    <t>Drive Reduction Theory</t>
  </si>
  <si>
    <r>
      <t xml:space="preserve">states that </t>
    </r>
    <r>
      <rPr>
        <i/>
        <sz val="10"/>
        <rFont val="Arial"/>
      </rPr>
      <t>motivation</t>
    </r>
    <r>
      <rPr>
        <sz val="10"/>
        <color rgb="FF000000"/>
        <rFont val="Arial"/>
      </rPr>
      <t xml:space="preserve"> arises from the desire to eliminate uncomfortable internal states of tension </t>
    </r>
    <r>
      <rPr>
        <i/>
        <sz val="10"/>
        <rFont val="Arial"/>
      </rPr>
      <t>(e.g. my motivation for getting up and walking to the vending machine stemmed from my internal drive to reduce my thirstiness)</t>
    </r>
  </si>
  <si>
    <t>Anomie</t>
  </si>
  <si>
    <r>
      <t xml:space="preserve">a state of </t>
    </r>
    <r>
      <rPr>
        <i/>
        <sz val="10"/>
        <rFont val="Arial"/>
      </rPr>
      <t>normlessness</t>
    </r>
    <r>
      <rPr>
        <sz val="10"/>
        <color rgb="FF000000"/>
        <rFont val="Arial"/>
      </rPr>
      <t>; anomic conditions erode social solidarity by means of excessive individualsm, social inequality, and isolation</t>
    </r>
  </si>
  <si>
    <t>Consciousness-Altering Drugs</t>
  </si>
  <si>
    <t>Alcohol</t>
  </si>
  <si>
    <t>Wernicke-Korsakoff Syndrome</t>
  </si>
  <si>
    <r>
      <t xml:space="preserve">a brain disorder that results from </t>
    </r>
    <r>
      <rPr>
        <u/>
        <sz val="10"/>
        <rFont val="Arial"/>
      </rPr>
      <t>long-term alcohol abuse</t>
    </r>
    <r>
      <rPr>
        <sz val="10"/>
        <color rgb="FF000000"/>
        <rFont val="Arial"/>
      </rPr>
      <t xml:space="preserve"> that leads to a </t>
    </r>
    <r>
      <rPr>
        <u/>
        <sz val="10"/>
        <rFont val="Arial"/>
      </rPr>
      <t>deficiency in vitamin B</t>
    </r>
    <r>
      <rPr>
        <u/>
        <sz val="8"/>
        <rFont val="Arial"/>
      </rPr>
      <t>1</t>
    </r>
    <r>
      <rPr>
        <sz val="10"/>
        <color rgb="FF000000"/>
        <rFont val="Arial"/>
      </rPr>
      <t xml:space="preserve"> and is characterized by severe memory impairment with changes in mental status and loss of motor skills</t>
    </r>
  </si>
  <si>
    <t>Memory loss / dementia
Alcoholism</t>
  </si>
  <si>
    <t>Alcohol myopia</t>
  </si>
  <si>
    <r>
      <t xml:space="preserve">the inability to think logically about consequences and possible outcomes of one's actions due to alcohol intoxication </t>
    </r>
    <r>
      <rPr>
        <i/>
        <sz val="10"/>
        <rFont val="Arial"/>
      </rPr>
      <t>(e.g. "drunk texting" your ex; jumping down a staircase when drunk rather than down because you aren't forseeing the possibilty of a bad landing)</t>
    </r>
  </si>
  <si>
    <t>GABA</t>
  </si>
  <si>
    <t>causes hyperpolarization (inhibitory neurotransmitter)</t>
  </si>
  <si>
    <t>Signal Detection Theory</t>
  </si>
  <si>
    <r>
      <t xml:space="preserve">a theory of perception in which </t>
    </r>
    <r>
      <rPr>
        <i/>
        <sz val="10"/>
        <rFont val="Arial"/>
      </rPr>
      <t xml:space="preserve">internal (psychological) </t>
    </r>
    <r>
      <rPr>
        <sz val="10"/>
        <color rgb="FF000000"/>
        <rFont val="Arial"/>
      </rPr>
      <t xml:space="preserve">and </t>
    </r>
    <r>
      <rPr>
        <i/>
        <sz val="10"/>
        <rFont val="Arial"/>
      </rPr>
      <t>external</t>
    </r>
    <r>
      <rPr>
        <sz val="10"/>
        <color rgb="FF000000"/>
        <rFont val="Arial"/>
      </rPr>
      <t xml:space="preserve"> </t>
    </r>
    <r>
      <rPr>
        <i/>
        <sz val="10"/>
        <rFont val="Arial"/>
      </rPr>
      <t xml:space="preserve">(environmental) </t>
    </r>
    <r>
      <rPr>
        <sz val="10"/>
        <color rgb="FF000000"/>
        <rFont val="Arial"/>
      </rPr>
      <t>context BOTH play a role in how you perceive something</t>
    </r>
  </si>
  <si>
    <t>Trait Theory</t>
  </si>
  <si>
    <t>states that personality traits describe overall personality and describe it as a pattern of behavior</t>
  </si>
  <si>
    <t>Paraphilic Disorders</t>
  </si>
  <si>
    <t>getting turned on by weird shit (abnormal fetishes, like getting aroused by pain, pedophilia, etc.)</t>
  </si>
  <si>
    <t>Compliance</t>
  </si>
  <si>
    <t>Foot-In-The-Door Phenomenon</t>
  </si>
  <si>
    <r>
      <t xml:space="preserve">explains that you are more likely to be persuaded to perform a big task for someone when asked to perform a small task FIRST
</t>
    </r>
    <r>
      <rPr>
        <i/>
        <u/>
        <sz val="10"/>
        <rFont val="Arial"/>
      </rPr>
      <t xml:space="preserve">ex: if getting a random girl's phone number is considered a large task then:
</t>
    </r>
    <r>
      <rPr>
        <b/>
        <i/>
        <sz val="10"/>
        <rFont val="Arial"/>
      </rPr>
      <t>without foot-in-door technique</t>
    </r>
    <r>
      <rPr>
        <i/>
        <sz val="10"/>
        <rFont val="Arial"/>
      </rPr>
      <t xml:space="preserve">: </t>
    </r>
    <r>
      <rPr>
        <i/>
        <sz val="10"/>
        <color rgb="FF073763"/>
        <rFont val="Arial"/>
      </rPr>
      <t xml:space="preserve">"hey can I get your phone number?" </t>
    </r>
    <r>
      <rPr>
        <i/>
        <sz val="10"/>
        <color rgb="FFA64D79"/>
        <rFont val="Arial"/>
      </rPr>
      <t>"no"</t>
    </r>
    <r>
      <rPr>
        <i/>
        <sz val="10"/>
        <rFont val="Arial"/>
      </rPr>
      <t xml:space="preserve">
</t>
    </r>
    <r>
      <rPr>
        <b/>
        <i/>
        <sz val="10"/>
        <rFont val="Arial"/>
      </rPr>
      <t>with foot-in-door technique</t>
    </r>
    <r>
      <rPr>
        <i/>
        <sz val="10"/>
        <rFont val="Arial"/>
      </rPr>
      <t xml:space="preserve">:  </t>
    </r>
    <r>
      <rPr>
        <i/>
        <sz val="10"/>
        <color rgb="FF073763"/>
        <rFont val="Arial"/>
      </rPr>
      <t>"would you like to go out for coffee?"</t>
    </r>
    <r>
      <rPr>
        <i/>
        <sz val="10"/>
        <rFont val="Arial"/>
      </rPr>
      <t xml:space="preserve"> </t>
    </r>
    <r>
      <rPr>
        <i/>
        <sz val="10"/>
        <color rgb="FFA64D79"/>
        <rFont val="Arial"/>
      </rPr>
      <t xml:space="preserve">"okay" </t>
    </r>
    <r>
      <rPr>
        <i/>
        <sz val="10"/>
        <color rgb="FF073763"/>
        <rFont val="Arial"/>
      </rPr>
      <t>"sounds like a plan, can I get your number first?"</t>
    </r>
    <r>
      <rPr>
        <i/>
        <sz val="10"/>
        <rFont val="Arial"/>
      </rPr>
      <t xml:space="preserve"> </t>
    </r>
    <r>
      <rPr>
        <i/>
        <sz val="10"/>
        <color rgb="FFA64D79"/>
        <rFont val="Arial"/>
      </rPr>
      <t>"sure"</t>
    </r>
  </si>
  <si>
    <t>Door-In-The-Face Phenomenon</t>
  </si>
  <si>
    <r>
      <t xml:space="preserve">opposite of Foot-In-The-Door Phenomenon; large favor is asked first, and then smaller favor second
</t>
    </r>
    <r>
      <rPr>
        <i/>
        <sz val="10"/>
        <rFont val="Arial"/>
      </rPr>
      <t>hey mom, can I have a new car?
"no."
well then can I have 5 bucks?
"okay fine.."</t>
    </r>
  </si>
  <si>
    <r>
      <rPr>
        <sz val="10"/>
        <rFont val="Arial"/>
      </rPr>
      <t xml:space="preserve">Spearman's </t>
    </r>
    <r>
      <rPr>
        <b/>
        <sz val="10"/>
        <rFont val="Arial"/>
      </rPr>
      <t>Theory of General Intelligence</t>
    </r>
  </si>
  <si>
    <r>
      <t xml:space="preserve">there is one general intelligence called a </t>
    </r>
    <r>
      <rPr>
        <b/>
        <sz val="10"/>
        <rFont val="Arial"/>
      </rPr>
      <t xml:space="preserve">g-factor </t>
    </r>
    <r>
      <rPr>
        <sz val="10"/>
        <color rgb="FF000000"/>
        <rFont val="Arial"/>
      </rPr>
      <t>that people have.  This theory is HIGHLY supported by research evidence because people who tend to excel in one area (like reading), also tend to do well in other areas (like math).</t>
    </r>
  </si>
  <si>
    <t>Charles Spearman
• g-factor</t>
  </si>
  <si>
    <t xml:space="preserve">Strong </t>
  </si>
  <si>
    <r>
      <rPr>
        <sz val="10"/>
        <rFont val="Arial"/>
      </rPr>
      <t>L.L. Thurnstone's</t>
    </r>
    <r>
      <rPr>
        <b/>
        <sz val="10"/>
        <rFont val="Arial"/>
      </rPr>
      <t xml:space="preserve"> Theory of Primary Mental Abilities</t>
    </r>
  </si>
  <si>
    <t>7 factor theory of intelligence; factors all depend on each other</t>
  </si>
  <si>
    <t>L.L. Thurnstone</t>
  </si>
  <si>
    <r>
      <rPr>
        <sz val="10"/>
        <rFont val="Arial"/>
      </rPr>
      <t xml:space="preserve">Garner's </t>
    </r>
    <r>
      <rPr>
        <b/>
        <sz val="10"/>
        <rFont val="Arial"/>
      </rPr>
      <t>Theory of Multiple Intelligence</t>
    </r>
  </si>
  <si>
    <t>7-9 INDEPENDENT intelligences (they do NOT affect one another)</t>
  </si>
  <si>
    <t>Howard Gardner</t>
  </si>
  <si>
    <r>
      <rPr>
        <sz val="10"/>
        <rFont val="Arial"/>
      </rPr>
      <t>Sternberg's</t>
    </r>
    <r>
      <rPr>
        <b/>
        <sz val="10"/>
        <rFont val="Arial"/>
      </rPr>
      <t xml:space="preserve"> Triarchic Theory of Intelligence</t>
    </r>
  </si>
  <si>
    <t>3 independent intelligences that lead to real world success:
• analytical intelligence
• practical intelligence
• creative intelligence</t>
  </si>
  <si>
    <t>Robert Sternberg</t>
  </si>
  <si>
    <t>Associated names to know:</t>
  </si>
  <si>
    <t>Theory:</t>
  </si>
  <si>
    <r>
      <rPr>
        <b/>
        <sz val="10"/>
        <color rgb="FFFFFFFF"/>
        <rFont val="Arial"/>
      </rPr>
      <t xml:space="preserve">applied to </t>
    </r>
    <r>
      <rPr>
        <b/>
        <sz val="13"/>
        <color rgb="FFFFFFFF"/>
        <rFont val="Arial"/>
      </rPr>
      <t>Language</t>
    </r>
  </si>
  <si>
    <r>
      <rPr>
        <b/>
        <sz val="10"/>
        <color rgb="FFFFFFFF"/>
        <rFont val="Arial"/>
      </rPr>
      <t xml:space="preserve">applied to </t>
    </r>
    <r>
      <rPr>
        <b/>
        <sz val="13"/>
        <color rgb="FFFFFFFF"/>
        <rFont val="Arial"/>
      </rPr>
      <t>Behavior</t>
    </r>
    <r>
      <rPr>
        <b/>
        <sz val="10"/>
        <color rgb="FFFFFFFF"/>
        <rFont val="Arial"/>
      </rPr>
      <t>:</t>
    </r>
  </si>
  <si>
    <r>
      <rPr>
        <b/>
        <sz val="10"/>
        <color rgb="FFFFFFFF"/>
        <rFont val="Arial"/>
      </rPr>
      <t xml:space="preserve">applied to </t>
    </r>
    <r>
      <rPr>
        <b/>
        <sz val="13"/>
        <color rgb="FFFFFFFF"/>
        <rFont val="Arial"/>
      </rPr>
      <t>Personality</t>
    </r>
    <r>
      <rPr>
        <b/>
        <sz val="10"/>
        <color rgb="FFFFFFFF"/>
        <rFont val="Arial"/>
      </rPr>
      <t>:</t>
    </r>
  </si>
  <si>
    <r>
      <rPr>
        <b/>
        <sz val="10"/>
        <color rgb="FFFFFFFF"/>
        <rFont val="Arial"/>
      </rPr>
      <t xml:space="preserve">applied to </t>
    </r>
    <r>
      <rPr>
        <b/>
        <sz val="13"/>
        <color rgb="FFFFFFFF"/>
        <rFont val="Arial"/>
      </rPr>
      <t>Attitudes</t>
    </r>
    <r>
      <rPr>
        <b/>
        <sz val="10"/>
        <color rgb="FFFFFFFF"/>
        <rFont val="Arial"/>
      </rPr>
      <t>:</t>
    </r>
  </si>
  <si>
    <r>
      <rPr>
        <b/>
        <sz val="10"/>
        <color rgb="FFFFFFFF"/>
        <rFont val="Arial"/>
      </rPr>
      <t xml:space="preserve">applied to </t>
    </r>
    <r>
      <rPr>
        <b/>
        <sz val="13"/>
        <color rgb="FFFFFFFF"/>
        <rFont val="Arial"/>
      </rPr>
      <t>Society</t>
    </r>
    <r>
      <rPr>
        <b/>
        <sz val="10"/>
        <color rgb="FFFFFFFF"/>
        <rFont val="Arial"/>
      </rPr>
      <t>:</t>
    </r>
  </si>
  <si>
    <r>
      <rPr>
        <b/>
        <sz val="10"/>
        <color rgb="FFFFFFFF"/>
        <rFont val="Arial"/>
      </rPr>
      <t xml:space="preserve">applied to </t>
    </r>
    <r>
      <rPr>
        <b/>
        <sz val="13"/>
        <color rgb="FFFFFFFF"/>
        <rFont val="Arial"/>
      </rPr>
      <t>Dreams</t>
    </r>
    <r>
      <rPr>
        <b/>
        <sz val="10"/>
        <color rgb="FFFFFFFF"/>
        <rFont val="Arial"/>
      </rPr>
      <t>:</t>
    </r>
  </si>
  <si>
    <t>Overarching Focus:</t>
  </si>
  <si>
    <t>Functional Theory</t>
  </si>
  <si>
    <r>
      <rPr>
        <sz val="10"/>
        <rFont val="Arial"/>
      </rPr>
      <t xml:space="preserve">Attitudes serve four </t>
    </r>
    <r>
      <rPr>
        <b/>
        <sz val="10"/>
        <rFont val="Arial"/>
      </rPr>
      <t>functions</t>
    </r>
    <r>
      <rPr>
        <sz val="10"/>
        <rFont val="Arial"/>
      </rPr>
      <t xml:space="preserve">:
• Knowledge
• ego expression
• adaptation
• ego defense. </t>
    </r>
  </si>
  <si>
    <t>Deviance from norms is necessary to establish firm boundaries within a society, promote unity, or even social change.</t>
  </si>
  <si>
    <t xml:space="preserve">views parts of psychology/sociology like a human body:  when indiviudal parts work cohesively together, the total whole is in equilibrium and harmony. </t>
  </si>
  <si>
    <t>• Noam Chomsky</t>
  </si>
  <si>
    <t>Biological Theory</t>
  </si>
  <si>
    <r>
      <rPr>
        <sz val="10"/>
        <rFont val="Arial"/>
      </rPr>
      <t xml:space="preserve">Language is innate. Born with </t>
    </r>
    <r>
      <rPr>
        <b/>
        <sz val="10"/>
        <color rgb="FFFF0000"/>
        <rFont val="Arial"/>
      </rPr>
      <t xml:space="preserve">Language Acquisition Device </t>
    </r>
    <r>
      <rPr>
        <b/>
        <sz val="10"/>
        <rFont val="Arial"/>
      </rPr>
      <t xml:space="preserve">(LAD) </t>
    </r>
    <r>
      <rPr>
        <sz val="10"/>
        <rFont val="Arial"/>
      </rPr>
      <t>that is active during the "</t>
    </r>
    <r>
      <rPr>
        <b/>
        <sz val="10"/>
        <color rgb="FFFF0000"/>
        <rFont val="Arial"/>
      </rPr>
      <t>critical period</t>
    </r>
    <r>
      <rPr>
        <sz val="10"/>
        <rFont val="Arial"/>
      </rPr>
      <t xml:space="preserve">" from birth to age 8-9 years old. LAD specializes for your language once you start using it. States that all languages share a universal grammar with basic elements like nouns, verbs, adjectives, etc. 
</t>
    </r>
    <r>
      <rPr>
        <b/>
        <sz val="10"/>
        <rFont val="Arial"/>
      </rPr>
      <t>• Nativist theory of language:</t>
    </r>
    <r>
      <rPr>
        <sz val="10"/>
        <rFont val="Arial"/>
      </rPr>
      <t xml:space="preserve"> language is innate</t>
    </r>
  </si>
  <si>
    <t>You act like your parents because you have the same genes as them</t>
  </si>
  <si>
    <t>Personality traits are related to genes and genetics.</t>
  </si>
  <si>
    <t>You adopt your attitudes about things from your parents.</t>
  </si>
  <si>
    <t>Dreams act as threat simulation to help you prepare for real world dangers and possibilities. Dreams act as simulations to help you to problem solve</t>
  </si>
  <si>
    <r>
      <rPr>
        <i/>
        <sz val="10"/>
        <rFont val="Arial"/>
      </rPr>
      <t xml:space="preserve">• genetics
• evolution
(associated with </t>
    </r>
    <r>
      <rPr>
        <b/>
        <i/>
        <sz val="10"/>
        <rFont val="Arial"/>
      </rPr>
      <t>NATURE</t>
    </r>
    <r>
      <rPr>
        <i/>
        <sz val="10"/>
        <rFont val="Arial"/>
      </rPr>
      <t>)</t>
    </r>
  </si>
  <si>
    <t>• B.F. Skinner
• Ivan Pavlov
• Albert Bandura</t>
  </si>
  <si>
    <t>Behavioral Theory</t>
  </si>
  <si>
    <r>
      <rPr>
        <sz val="10"/>
        <rFont val="Arial"/>
      </rPr>
      <t xml:space="preserve">AKA "Learning Theory". Children aren't born with anything, they only acquire language through </t>
    </r>
    <r>
      <rPr>
        <sz val="10"/>
        <color rgb="FFFF0000"/>
        <rFont val="Arial"/>
      </rPr>
      <t>Operant Conditioning</t>
    </r>
    <r>
      <rPr>
        <sz val="10"/>
        <rFont val="Arial"/>
      </rPr>
      <t>. Reinforcement comes from parent's smiling and excitement when baby says "Mama"</t>
    </r>
  </si>
  <si>
    <t>Operant Conditioning (your actions are shaped by reinforcements and punishments you've received and learned from)</t>
  </si>
  <si>
    <r>
      <rPr>
        <sz val="10"/>
        <rFont val="Arial"/>
      </rPr>
      <t xml:space="preserve">Personality is learned through </t>
    </r>
    <r>
      <rPr>
        <sz val="10"/>
        <color rgb="FFFF0000"/>
        <rFont val="Arial"/>
      </rPr>
      <t>Operant Conditioning</t>
    </r>
    <r>
      <rPr>
        <sz val="10"/>
        <rFont val="Arial"/>
      </rPr>
      <t>. The environment influences behavior. Token economies act as a good therapy to change personality.</t>
    </r>
  </si>
  <si>
    <r>
      <rPr>
        <i/>
        <sz val="10"/>
        <rFont val="Arial"/>
      </rPr>
      <t xml:space="preserve">•  Operant Conditioning
•  Classical Conditioning
•  Observational Learning
(associated with </t>
    </r>
    <r>
      <rPr>
        <b/>
        <i/>
        <sz val="10"/>
        <rFont val="Arial"/>
      </rPr>
      <t>NURTURE</t>
    </r>
    <r>
      <rPr>
        <i/>
        <sz val="10"/>
        <rFont val="Arial"/>
      </rPr>
      <t>)</t>
    </r>
  </si>
  <si>
    <t>• Vygotsky</t>
  </si>
  <si>
    <t>Social Cognitive Theory/
Interactionalist Approach</t>
  </si>
  <si>
    <r>
      <rPr>
        <sz val="10"/>
        <color rgb="FFFF0000"/>
        <rFont val="Arial"/>
      </rPr>
      <t>BOTH biological AND social factors have to interact</t>
    </r>
    <r>
      <rPr>
        <sz val="10"/>
        <rFont val="Arial"/>
      </rPr>
      <t xml:space="preserve">. Children's desire to communicate with others, such as adults in their life, motivates them to learn language. 
Believe that children develop language through </t>
    </r>
    <r>
      <rPr>
        <b/>
        <sz val="10"/>
        <rFont val="Arial"/>
      </rPr>
      <t>social</t>
    </r>
    <r>
      <rPr>
        <sz val="10"/>
        <rFont val="Arial"/>
      </rPr>
      <t xml:space="preserve"> </t>
    </r>
    <r>
      <rPr>
        <b/>
        <sz val="10"/>
        <rFont val="Arial"/>
      </rPr>
      <t>interaction</t>
    </r>
    <r>
      <rPr>
        <sz val="10"/>
        <rFont val="Arial"/>
      </rPr>
      <t xml:space="preserve"> with adults who already know the language. Only through the interaction do children learn to connect the thoughts and the language they eventually learn.</t>
    </r>
  </si>
  <si>
    <r>
      <rPr>
        <sz val="10"/>
        <color rgb="FFFF0000"/>
        <rFont val="Arial"/>
      </rPr>
      <t>Interactions</t>
    </r>
    <r>
      <rPr>
        <sz val="10"/>
        <rFont val="Arial"/>
      </rPr>
      <t xml:space="preserve"> </t>
    </r>
    <r>
      <rPr>
        <sz val="10"/>
        <color rgb="FFFF0000"/>
        <rFont val="Arial"/>
      </rPr>
      <t>with</t>
    </r>
    <r>
      <rPr>
        <sz val="10"/>
        <rFont val="Arial"/>
      </rPr>
      <t xml:space="preserve"> </t>
    </r>
    <r>
      <rPr>
        <sz val="10"/>
        <color rgb="FFFF0000"/>
        <rFont val="Arial"/>
      </rPr>
      <t>environment</t>
    </r>
    <r>
      <rPr>
        <sz val="10"/>
        <rFont val="Arial"/>
      </rPr>
      <t xml:space="preserve"> dictate personality. Locus of control is considered very influential: does a person feel in control of his or her environment or not? Past behavior in similar situations is a strong predictor of future behavior.</t>
    </r>
  </si>
  <si>
    <r>
      <rPr>
        <sz val="10"/>
        <rFont val="Arial"/>
      </rPr>
      <t xml:space="preserve">People learn how to behave and shape attitudes by </t>
    </r>
    <r>
      <rPr>
        <sz val="10"/>
        <color rgb="FFFF0000"/>
        <rFont val="Arial"/>
      </rPr>
      <t>observing</t>
    </r>
    <r>
      <rPr>
        <sz val="10"/>
        <rFont val="Arial"/>
      </rPr>
      <t xml:space="preserve"> the behaviors of others. Three factors: Behavioral, environmental, and personal. All reciprocate and affect one another to develop attitude.
</t>
    </r>
    <r>
      <rPr>
        <i/>
        <sz val="10"/>
        <rFont val="Arial"/>
      </rPr>
      <t>For example: Work ethic (behavior) is affected by collegues work ethic and their previous attitudes towards work (personal) as well as the systems and infrastructure of the company (environmental). Reciprically, this behavior may change the employee's attitude towards work (personal) and the systems within the company (environment)</t>
    </r>
  </si>
  <si>
    <r>
      <rPr>
        <b/>
        <i/>
        <sz val="10"/>
        <rFont val="Arial"/>
      </rPr>
      <t>NATURE</t>
    </r>
    <r>
      <rPr>
        <i/>
        <sz val="10"/>
        <rFont val="Arial"/>
      </rPr>
      <t xml:space="preserve"> + </t>
    </r>
    <r>
      <rPr>
        <b/>
        <i/>
        <sz val="10"/>
        <rFont val="Arial"/>
      </rPr>
      <t xml:space="preserve">NUTURE
</t>
    </r>
    <r>
      <rPr>
        <i/>
        <sz val="10"/>
        <rFont val="Arial"/>
      </rPr>
      <t>(both play a role; both need to be examined)</t>
    </r>
  </si>
  <si>
    <t>• Sigmund Freud
• Carl Jung
• Karen Horney
• Myers-Briggs</t>
  </si>
  <si>
    <t>Psychoanalytic Theory</t>
  </si>
  <si>
    <r>
      <rPr>
        <sz val="10"/>
        <rFont val="Arial"/>
      </rPr>
      <t xml:space="preserve">Subconscious dominates personality with the </t>
    </r>
    <r>
      <rPr>
        <b/>
        <sz val="10"/>
        <rFont val="Arial"/>
      </rPr>
      <t>id</t>
    </r>
    <r>
      <rPr>
        <sz val="10"/>
        <rFont val="Arial"/>
      </rPr>
      <t xml:space="preserve">, </t>
    </r>
    <r>
      <rPr>
        <b/>
        <sz val="10"/>
        <rFont val="Arial"/>
      </rPr>
      <t>ego</t>
    </r>
    <r>
      <rPr>
        <sz val="10"/>
        <rFont val="Arial"/>
      </rPr>
      <t xml:space="preserve">, and </t>
    </r>
    <r>
      <rPr>
        <b/>
        <sz val="10"/>
        <rFont val="Arial"/>
      </rPr>
      <t>superego</t>
    </r>
    <r>
      <rPr>
        <sz val="10"/>
        <rFont val="Arial"/>
      </rPr>
      <t xml:space="preserve"> (according to Freud).</t>
    </r>
  </si>
  <si>
    <r>
      <rPr>
        <sz val="10"/>
        <rFont val="Arial"/>
      </rPr>
      <t xml:space="preserve">Dreams are our unconsious thoughts and desires that need to be intepreted in order to help us understand what our unconscious is trying to tell us.
•  </t>
    </r>
    <r>
      <rPr>
        <b/>
        <sz val="10"/>
        <rFont val="Arial"/>
      </rPr>
      <t xml:space="preserve">Manifest content </t>
    </r>
    <r>
      <rPr>
        <sz val="10"/>
        <rFont val="Arial"/>
      </rPr>
      <t xml:space="preserve">– what actually happens in the dream (scary monster chasing you)
•  </t>
    </r>
    <r>
      <rPr>
        <b/>
        <sz val="10"/>
        <rFont val="Arial"/>
      </rPr>
      <t>Latent content</t>
    </r>
    <r>
      <rPr>
        <sz val="10"/>
        <rFont val="Arial"/>
      </rPr>
      <t xml:space="preserve"> – what the hidden meaning is (your job pushing you out) 
Contrasts the </t>
    </r>
    <r>
      <rPr>
        <b/>
        <sz val="10"/>
        <rFont val="Arial"/>
      </rPr>
      <t>Activation Synthesis Hypothesis</t>
    </r>
    <r>
      <rPr>
        <sz val="10"/>
        <rFont val="Arial"/>
      </rPr>
      <t>, which states that the frontal cortex tries to interpret random brain activity during sleep anyway even though the activity is random and has no meaning</t>
    </r>
  </si>
  <si>
    <r>
      <rPr>
        <b/>
        <i/>
        <sz val="10"/>
        <rFont val="Arial"/>
      </rPr>
      <t>UNCONSCIOUS</t>
    </r>
    <r>
      <rPr>
        <i/>
        <sz val="10"/>
        <rFont val="Arial"/>
      </rPr>
      <t xml:space="preserve"> thoughts, urges, and desires</t>
    </r>
  </si>
  <si>
    <t>• Gesalt
• Maslow
• George Kelly
• Carl Rogers</t>
  </si>
  <si>
    <t>Humanistic Theory</t>
  </si>
  <si>
    <t>Holistic View of personality. A person is not broken down into traits or specific parts, but should be approached from a holisting perspective. Look at past experiences of person, the sum of multiple influences such as environment.</t>
  </si>
  <si>
    <r>
      <rPr>
        <i/>
        <sz val="10"/>
        <rFont val="Arial"/>
      </rPr>
      <t>Humans are inherently good and strive towards</t>
    </r>
    <r>
      <rPr>
        <b/>
        <i/>
        <sz val="11"/>
        <rFont val="Arial"/>
      </rPr>
      <t xml:space="preserve"> </t>
    </r>
    <r>
      <rPr>
        <b/>
        <i/>
        <sz val="13"/>
        <rFont val="Arial"/>
      </rPr>
      <t>self-actualization</t>
    </r>
    <r>
      <rPr>
        <i/>
        <sz val="13"/>
        <rFont val="Arial"/>
      </rPr>
      <t xml:space="preserve"> </t>
    </r>
    <r>
      <rPr>
        <i/>
        <sz val="10"/>
        <rFont val="Arial"/>
      </rPr>
      <t>(reaching their full damn potential)</t>
    </r>
  </si>
  <si>
    <t>Under 1 Year-Old</t>
  </si>
  <si>
    <t>1 Year-Old</t>
  </si>
  <si>
    <t>Birth</t>
  </si>
  <si>
    <t>1 
Month</t>
  </si>
  <si>
    <t>2 Months</t>
  </si>
  <si>
    <t>3 Months</t>
  </si>
  <si>
    <t>4 Months</t>
  </si>
  <si>
    <t>5 Months</t>
  </si>
  <si>
    <t>6 Months</t>
  </si>
  <si>
    <t>7 Months</t>
  </si>
  <si>
    <t>8 Months</t>
  </si>
  <si>
    <t>9 Months</t>
  </si>
  <si>
    <t>10 Months</t>
  </si>
  <si>
    <t>11 Months</t>
  </si>
  <si>
    <t>12 Months</t>
  </si>
  <si>
    <t>13 Months</t>
  </si>
  <si>
    <t>14 Months</t>
  </si>
  <si>
    <t>15 Months</t>
  </si>
  <si>
    <t>16 Months</t>
  </si>
  <si>
    <t>17 Months</t>
  </si>
  <si>
    <t>18 Months</t>
  </si>
  <si>
    <t>19 Months</t>
  </si>
  <si>
    <t>20 Months</t>
  </si>
  <si>
    <t>21 Months</t>
  </si>
  <si>
    <t>22 Months</t>
  </si>
  <si>
    <t>23 Months</t>
  </si>
  <si>
    <t>2 Years</t>
  </si>
  <si>
    <t>3 Years</t>
  </si>
  <si>
    <t>4 Years</t>
  </si>
  <si>
    <t>5 Years</t>
  </si>
  <si>
    <t>6 Years</t>
  </si>
  <si>
    <t>7 Years</t>
  </si>
  <si>
    <t>8 Years</t>
  </si>
  <si>
    <t>9 Years</t>
  </si>
  <si>
    <t>10 Years</t>
  </si>
  <si>
    <t>11 Years</t>
  </si>
  <si>
    <r>
      <rPr>
        <b/>
        <sz val="12"/>
        <rFont val="Arial"/>
      </rPr>
      <t xml:space="preserve">Puberty/Adolescence
</t>
    </r>
    <r>
      <rPr>
        <sz val="10"/>
        <rFont val="Arial"/>
      </rPr>
      <t>(12 -- 20 years old)</t>
    </r>
  </si>
  <si>
    <r>
      <rPr>
        <b/>
        <sz val="12"/>
        <rFont val="Arial"/>
      </rPr>
      <t>Adulthood</t>
    </r>
    <r>
      <rPr>
        <b/>
        <sz val="10"/>
        <rFont val="Arial"/>
      </rPr>
      <t xml:space="preserve">
</t>
    </r>
    <r>
      <rPr>
        <sz val="10"/>
        <rFont val="Arial"/>
      </rPr>
      <t>(20 -- 40 years old)</t>
    </r>
  </si>
  <si>
    <r>
      <rPr>
        <b/>
        <sz val="12"/>
        <rFont val="Arial"/>
      </rPr>
      <t xml:space="preserve">Middle Aged
</t>
    </r>
    <r>
      <rPr>
        <sz val="10"/>
        <rFont val="Arial"/>
      </rPr>
      <t>(40 -- 65 years old)</t>
    </r>
  </si>
  <si>
    <r>
      <rPr>
        <b/>
        <sz val="12"/>
        <rFont val="Arial"/>
      </rPr>
      <t xml:space="preserve">Old Age
</t>
    </r>
    <r>
      <rPr>
        <sz val="10"/>
        <rFont val="Arial"/>
      </rPr>
      <t>(65+ years old)</t>
    </r>
  </si>
  <si>
    <r>
      <rPr>
        <b/>
        <i/>
        <sz val="10"/>
        <color rgb="FF7F6000"/>
        <rFont val="Arial"/>
      </rPr>
      <t>Language</t>
    </r>
    <r>
      <rPr>
        <b/>
        <i/>
        <sz val="10"/>
        <rFont val="Arial"/>
      </rPr>
      <t xml:space="preserve"> </t>
    </r>
    <r>
      <rPr>
        <b/>
        <sz val="10"/>
        <rFont val="Arial"/>
      </rPr>
      <t>Development</t>
    </r>
  </si>
  <si>
    <t>Babbling</t>
  </si>
  <si>
    <t>One word per month</t>
  </si>
  <si>
    <r>
      <t>"</t>
    </r>
    <r>
      <rPr>
        <b/>
        <sz val="10"/>
        <rFont val="Arial"/>
      </rPr>
      <t>Exposion of Language</t>
    </r>
    <r>
      <rPr>
        <sz val="10"/>
        <color rgb="FF000000"/>
        <rFont val="Arial"/>
      </rPr>
      <t>" and combining words</t>
    </r>
  </si>
  <si>
    <t>2 word phrases</t>
  </si>
  <si>
    <r>
      <t>Longer Sentences of</t>
    </r>
    <r>
      <rPr>
        <b/>
        <sz val="10"/>
        <rFont val="Arial"/>
      </rPr>
      <t xml:space="preserve"> 3+</t>
    </r>
    <r>
      <rPr>
        <sz val="10"/>
        <color rgb="FF000000"/>
        <rFont val="Arial"/>
      </rPr>
      <t xml:space="preserve"> words</t>
    </r>
  </si>
  <si>
    <t>concept of big &amp; small, names gender</t>
  </si>
  <si>
    <t>Language Rules are largely mastered after ~5 years old</t>
  </si>
  <si>
    <r>
      <rPr>
        <b/>
        <i/>
        <sz val="10"/>
        <color rgb="FFCC4125"/>
        <rFont val="Arial"/>
      </rPr>
      <t>Motor</t>
    </r>
    <r>
      <rPr>
        <b/>
        <sz val="10"/>
        <rFont val="Arial"/>
      </rPr>
      <t xml:space="preserve"> Development</t>
    </r>
  </si>
  <si>
    <t>Head Up, Chest Up</t>
  </si>
  <si>
    <t>Sit Up</t>
  </si>
  <si>
    <t>Stand on their own</t>
  </si>
  <si>
    <t>Roll Over</t>
  </si>
  <si>
    <t>Stand with Support</t>
  </si>
  <si>
    <t>Walk alone</t>
  </si>
  <si>
    <t>Pull up to standing position</t>
  </si>
  <si>
    <t>Crawling</t>
  </si>
  <si>
    <t>Walk while holding onto furniture</t>
  </si>
  <si>
    <r>
      <rPr>
        <b/>
        <sz val="12"/>
        <color rgb="FFB704C3"/>
        <rFont val="Arial"/>
      </rPr>
      <t>Kohlberg's</t>
    </r>
    <r>
      <rPr>
        <b/>
        <sz val="10"/>
        <color rgb="FF8E7CC3"/>
        <rFont val="Arial"/>
      </rPr>
      <t xml:space="preserve"> </t>
    </r>
    <r>
      <rPr>
        <b/>
        <i/>
        <sz val="10"/>
        <rFont val="Arial"/>
      </rPr>
      <t>Moral</t>
    </r>
    <r>
      <rPr>
        <b/>
        <sz val="10"/>
        <rFont val="Arial"/>
      </rPr>
      <t xml:space="preserve"> Development
</t>
    </r>
    <r>
      <rPr>
        <i/>
        <sz val="8"/>
        <color rgb="FF674EA7"/>
        <rFont val="Arial"/>
      </rPr>
      <t>(3 phases, each w/ 2 sub-stages)</t>
    </r>
  </si>
  <si>
    <r>
      <rPr>
        <b/>
        <i/>
        <sz val="12"/>
        <rFont val="Arial"/>
      </rPr>
      <t>Pre</t>
    </r>
    <r>
      <rPr>
        <sz val="12"/>
        <rFont val="Arial"/>
      </rPr>
      <t>-</t>
    </r>
    <r>
      <rPr>
        <b/>
        <sz val="12"/>
        <rFont val="Arial"/>
      </rPr>
      <t>Conventional</t>
    </r>
    <r>
      <rPr>
        <sz val="10"/>
        <color rgb="FF000000"/>
        <rFont val="Arial"/>
      </rPr>
      <t xml:space="preserve"> </t>
    </r>
    <r>
      <rPr>
        <sz val="10"/>
        <color rgb="FFA61C00"/>
        <rFont val="Arial"/>
      </rPr>
      <t xml:space="preserve"> </t>
    </r>
    <r>
      <rPr>
        <i/>
        <sz val="9"/>
        <color rgb="FFA61C00"/>
        <rFont val="Arial"/>
      </rPr>
      <t>(selfish)</t>
    </r>
    <r>
      <rPr>
        <sz val="10"/>
        <color rgb="FF000000"/>
        <rFont val="Arial"/>
      </rPr>
      <t xml:space="preserve">
Stage 1, </t>
    </r>
    <r>
      <rPr>
        <b/>
        <sz val="10"/>
        <rFont val="Arial"/>
      </rPr>
      <t>Obedience</t>
    </r>
    <r>
      <rPr>
        <sz val="10"/>
        <color rgb="FF000000"/>
        <rFont val="Arial"/>
      </rPr>
      <t>:  concerned with</t>
    </r>
    <r>
      <rPr>
        <i/>
        <sz val="10"/>
        <rFont val="Arial"/>
      </rPr>
      <t xml:space="preserve"> avoiding punishment</t>
    </r>
    <r>
      <rPr>
        <sz val="10"/>
        <color rgb="FF000000"/>
        <rFont val="Arial"/>
      </rPr>
      <t xml:space="preserve">
Stage 2,  </t>
    </r>
    <r>
      <rPr>
        <b/>
        <sz val="10"/>
        <rFont val="Arial"/>
      </rPr>
      <t>Self-interest</t>
    </r>
    <r>
      <rPr>
        <sz val="10"/>
        <color rgb="FF000000"/>
        <rFont val="Arial"/>
      </rPr>
      <t xml:space="preserve">:  </t>
    </r>
    <r>
      <rPr>
        <i/>
        <sz val="10"/>
        <rFont val="Arial"/>
      </rPr>
      <t>concerned with rewards</t>
    </r>
    <r>
      <rPr>
        <sz val="10"/>
        <color rgb="FF000000"/>
        <rFont val="Arial"/>
      </rPr>
      <t>. Also called "instrumental relativist stage" based on concepts of "i'll scratch your back, you scratch mine"</t>
    </r>
  </si>
  <si>
    <r>
      <rPr>
        <b/>
        <sz val="12"/>
        <rFont val="Arial"/>
      </rPr>
      <t>Conventional</t>
    </r>
    <r>
      <rPr>
        <b/>
        <sz val="12"/>
        <color rgb="FFA61C00"/>
        <rFont val="Arial"/>
      </rPr>
      <t xml:space="preserve"> </t>
    </r>
    <r>
      <rPr>
        <sz val="9"/>
        <color rgb="FFA61C00"/>
        <rFont val="Arial"/>
      </rPr>
      <t xml:space="preserve"> </t>
    </r>
    <r>
      <rPr>
        <i/>
        <sz val="9"/>
        <color rgb="FFA61C00"/>
        <rFont val="Arial"/>
      </rPr>
      <t>(social norms)</t>
    </r>
    <r>
      <rPr>
        <sz val="10"/>
        <color rgb="FFA61C00"/>
        <rFont val="Arial"/>
      </rPr>
      <t xml:space="preserve">
</t>
    </r>
    <r>
      <rPr>
        <sz val="10"/>
        <color rgb="FF000000"/>
        <rFont val="Arial"/>
      </rPr>
      <t xml:space="preserve">Stage 3, </t>
    </r>
    <r>
      <rPr>
        <b/>
        <sz val="10"/>
        <rFont val="Arial"/>
      </rPr>
      <t>Conformity</t>
    </r>
    <r>
      <rPr>
        <sz val="10"/>
        <color rgb="FF000000"/>
        <rFont val="Arial"/>
      </rPr>
      <t xml:space="preserve">:  seeks approval of others; social norms
Stage 4, </t>
    </r>
    <r>
      <rPr>
        <b/>
        <sz val="10"/>
        <rFont val="Arial"/>
      </rPr>
      <t>Law and Order</t>
    </r>
    <r>
      <rPr>
        <sz val="10"/>
        <color rgb="FF000000"/>
        <rFont val="Arial"/>
      </rPr>
      <t>:  social order is important</t>
    </r>
  </si>
  <si>
    <r>
      <rPr>
        <b/>
        <i/>
        <sz val="12"/>
        <rFont val="Arial"/>
      </rPr>
      <t>Post</t>
    </r>
    <r>
      <rPr>
        <i/>
        <sz val="12"/>
        <rFont val="Arial"/>
      </rPr>
      <t>-</t>
    </r>
    <r>
      <rPr>
        <b/>
        <sz val="12"/>
        <rFont val="Arial"/>
      </rPr>
      <t xml:space="preserve">Conventional
</t>
    </r>
    <r>
      <rPr>
        <b/>
        <i/>
        <sz val="9"/>
        <color rgb="FFA61C00"/>
        <rFont val="Arial"/>
      </rPr>
      <t xml:space="preserve">(not everyone achieves this; involves more </t>
    </r>
    <r>
      <rPr>
        <b/>
        <i/>
        <u/>
        <sz val="9"/>
        <color rgb="FFA61C00"/>
        <rFont val="Arial"/>
      </rPr>
      <t>higher</t>
    </r>
    <r>
      <rPr>
        <b/>
        <i/>
        <sz val="9"/>
        <color rgb="FFA61C00"/>
        <rFont val="Arial"/>
      </rPr>
      <t>-</t>
    </r>
    <r>
      <rPr>
        <b/>
        <i/>
        <u/>
        <sz val="9"/>
        <color rgb="FFA61C00"/>
        <rFont val="Arial"/>
      </rPr>
      <t>level</t>
    </r>
    <r>
      <rPr>
        <b/>
        <i/>
        <sz val="9"/>
        <color rgb="FFA61C00"/>
        <rFont val="Arial"/>
      </rPr>
      <t xml:space="preserve"> thinking than the average population)</t>
    </r>
    <r>
      <rPr>
        <b/>
        <sz val="10"/>
        <rFont val="Arial"/>
      </rPr>
      <t xml:space="preserve">
</t>
    </r>
    <r>
      <rPr>
        <sz val="10"/>
        <color rgb="FF000000"/>
        <rFont val="Arial"/>
      </rPr>
      <t xml:space="preserve">Stage 5, </t>
    </r>
    <r>
      <rPr>
        <b/>
        <sz val="10"/>
        <rFont val="Arial"/>
      </rPr>
      <t>Social Contrac</t>
    </r>
    <r>
      <rPr>
        <sz val="10"/>
        <color rgb="FF000000"/>
        <rFont val="Arial"/>
      </rPr>
      <t xml:space="preserve">t:  views moral rules as conventions designed to </t>
    </r>
    <r>
      <rPr>
        <i/>
        <sz val="10"/>
        <rFont val="Arial"/>
      </rPr>
      <t>ensure greater good</t>
    </r>
    <r>
      <rPr>
        <sz val="10"/>
        <color rgb="FF000000"/>
        <rFont val="Arial"/>
      </rPr>
      <t xml:space="preserve"> with reasoning focused on individual rights.
Stage 6, </t>
    </r>
    <r>
      <rPr>
        <b/>
        <sz val="10"/>
        <rFont val="Arial"/>
      </rPr>
      <t>Universial Human Ethics</t>
    </r>
    <r>
      <rPr>
        <sz val="10"/>
        <color rgb="FF000000"/>
        <rFont val="Arial"/>
      </rPr>
      <t xml:space="preserve">:  reasons that decisions should be made in consideration of </t>
    </r>
    <r>
      <rPr>
        <i/>
        <sz val="10"/>
        <rFont val="Arial"/>
      </rPr>
      <t>abstract principles</t>
    </r>
  </si>
  <si>
    <r>
      <rPr>
        <b/>
        <sz val="12"/>
        <color rgb="FF1155CC"/>
        <rFont val="Arial"/>
      </rPr>
      <t>Piaget's</t>
    </r>
    <r>
      <rPr>
        <b/>
        <sz val="11"/>
        <color rgb="FF1155CC"/>
        <rFont val="Arial"/>
      </rPr>
      <t xml:space="preserve"> </t>
    </r>
    <r>
      <rPr>
        <b/>
        <i/>
        <sz val="10"/>
        <rFont val="Arial"/>
      </rPr>
      <t>Cognitive</t>
    </r>
    <r>
      <rPr>
        <b/>
        <sz val="10"/>
        <rFont val="Arial"/>
      </rPr>
      <t xml:space="preserve"> Development
</t>
    </r>
    <r>
      <rPr>
        <i/>
        <sz val="10"/>
        <color rgb="FF1155CC"/>
        <rFont val="Arial"/>
      </rPr>
      <t>(4 stages)</t>
    </r>
  </si>
  <si>
    <r>
      <rPr>
        <b/>
        <sz val="12"/>
        <rFont val="Arial"/>
      </rPr>
      <t>Sensorimotor</t>
    </r>
    <r>
      <rPr>
        <sz val="10"/>
        <color rgb="FF000000"/>
        <rFont val="Arial"/>
      </rPr>
      <t xml:space="preserve"> Stage
Children learn to use senses and move around. </t>
    </r>
    <r>
      <rPr>
        <sz val="10"/>
        <color rgb="FFCC4125"/>
        <rFont val="Arial"/>
      </rPr>
      <t xml:space="preserve">DOES NOT understand </t>
    </r>
    <r>
      <rPr>
        <b/>
        <sz val="10"/>
        <color rgb="FFCC4125"/>
        <rFont val="Arial"/>
      </rPr>
      <t>object</t>
    </r>
    <r>
      <rPr>
        <sz val="10"/>
        <color rgb="FFCC4125"/>
        <rFont val="Arial"/>
      </rPr>
      <t xml:space="preserve"> </t>
    </r>
    <r>
      <rPr>
        <b/>
        <sz val="10"/>
        <color rgb="FFCC4125"/>
        <rFont val="Arial"/>
      </rPr>
      <t>permanence</t>
    </r>
    <r>
      <rPr>
        <sz val="10"/>
        <color rgb="FFCC4125"/>
        <rFont val="Arial"/>
      </rPr>
      <t xml:space="preserve"> yet </t>
    </r>
    <r>
      <rPr>
        <i/>
        <sz val="10"/>
        <color rgb="FFCC4125"/>
        <rFont val="Arial"/>
      </rPr>
      <t>(this is why they're amused by playing Peek-A-Boo)</t>
    </r>
    <r>
      <rPr>
        <sz val="10"/>
        <color rgb="FF000000"/>
        <rFont val="Arial"/>
      </rPr>
      <t xml:space="preserve">.  Has Stranger Anxiety.  </t>
    </r>
    <r>
      <rPr>
        <b/>
        <sz val="10"/>
        <rFont val="Arial"/>
      </rPr>
      <t>Ends once Object Permanence is fully developed</t>
    </r>
    <r>
      <rPr>
        <sz val="10"/>
        <color rgb="FF000000"/>
        <rFont val="Arial"/>
      </rPr>
      <t xml:space="preserve">.
Performs </t>
    </r>
    <r>
      <rPr>
        <b/>
        <sz val="10"/>
        <color rgb="FF38761D"/>
        <rFont val="Arial"/>
      </rPr>
      <t>Circular Reactions</t>
    </r>
    <r>
      <rPr>
        <sz val="10"/>
        <color rgb="FF38761D"/>
        <rFont val="Arial"/>
      </rPr>
      <t xml:space="preserve"> to adopt their motor skills and senses</t>
    </r>
    <r>
      <rPr>
        <b/>
        <sz val="10"/>
        <color rgb="FF38761D"/>
        <rFont val="Arial"/>
      </rPr>
      <t>:</t>
    </r>
    <r>
      <rPr>
        <sz val="10"/>
        <color rgb="FF000000"/>
        <rFont val="Arial"/>
      </rPr>
      <t xml:space="preserve">
</t>
    </r>
    <r>
      <rPr>
        <b/>
        <i/>
        <sz val="10"/>
        <rFont val="Arial"/>
      </rPr>
      <t>Primary Circular Reactions</t>
    </r>
    <r>
      <rPr>
        <sz val="10"/>
        <color rgb="FF000000"/>
        <rFont val="Arial"/>
      </rPr>
      <t xml:space="preserve">: Soothing--enjoys how something feels, sounds, or looks.  
 </t>
    </r>
    <r>
      <rPr>
        <b/>
        <i/>
        <sz val="10"/>
        <rFont val="Arial"/>
      </rPr>
      <t>Secondary Circular Reactions</t>
    </r>
    <r>
      <rPr>
        <sz val="10"/>
        <color rgb="FF000000"/>
        <rFont val="Arial"/>
      </rPr>
      <t>: Get response from environment such as parent picking up toy after it's thrown.</t>
    </r>
  </si>
  <si>
    <r>
      <rPr>
        <b/>
        <i/>
        <sz val="12"/>
        <rFont val="Arial"/>
      </rPr>
      <t>Pre</t>
    </r>
    <r>
      <rPr>
        <sz val="12"/>
        <rFont val="Arial"/>
      </rPr>
      <t>-</t>
    </r>
    <r>
      <rPr>
        <b/>
        <sz val="12"/>
        <rFont val="Arial"/>
      </rPr>
      <t>Operational</t>
    </r>
    <r>
      <rPr>
        <sz val="10"/>
        <color rgb="FF000000"/>
        <rFont val="Arial"/>
      </rPr>
      <t xml:space="preserve"> Stage
</t>
    </r>
    <r>
      <rPr>
        <i/>
        <sz val="10"/>
        <rFont val="Arial"/>
      </rPr>
      <t>Begins</t>
    </r>
    <r>
      <rPr>
        <sz val="10"/>
        <color rgb="FF000000"/>
        <rFont val="Arial"/>
      </rPr>
      <t xml:space="preserve"> after children understand </t>
    </r>
    <r>
      <rPr>
        <b/>
        <sz val="10"/>
        <color rgb="FF38761D"/>
        <rFont val="Arial"/>
      </rPr>
      <t>Object Permanence</t>
    </r>
    <r>
      <rPr>
        <sz val="10"/>
        <color rgb="FF000000"/>
        <rFont val="Arial"/>
      </rPr>
      <t xml:space="preserve">. They start to develop </t>
    </r>
    <r>
      <rPr>
        <b/>
        <sz val="10"/>
        <color rgb="FF38761D"/>
        <rFont val="Arial"/>
      </rPr>
      <t>pretend-play</t>
    </r>
    <r>
      <rPr>
        <sz val="10"/>
        <color rgb="FF000000"/>
        <rFont val="Arial"/>
      </rPr>
      <t xml:space="preserve">, imagination, symbolic thinking (symbols to represent things such as the alphabet). Very </t>
    </r>
    <r>
      <rPr>
        <b/>
        <sz val="10"/>
        <color rgb="FF38761D"/>
        <rFont val="Arial"/>
      </rPr>
      <t>Egocentric</t>
    </r>
    <r>
      <rPr>
        <sz val="10"/>
        <color rgb="FF000000"/>
        <rFont val="Arial"/>
      </rPr>
      <t xml:space="preserve">. </t>
    </r>
    <r>
      <rPr>
        <b/>
        <sz val="10"/>
        <color rgb="FF38761D"/>
        <rFont val="Arial"/>
      </rPr>
      <t>Centration</t>
    </r>
    <r>
      <rPr>
        <sz val="10"/>
        <color rgb="FF000000"/>
        <rFont val="Arial"/>
      </rPr>
      <t xml:space="preserve"> (tendency to focus on one, narrow aspect of a phenomenon).</t>
    </r>
    <r>
      <rPr>
        <sz val="10"/>
        <color rgb="FFFF0000"/>
        <rFont val="Arial"/>
      </rPr>
      <t xml:space="preserve"> </t>
    </r>
    <r>
      <rPr>
        <sz val="10"/>
        <color rgb="FFCC4125"/>
        <rFont val="Arial"/>
      </rPr>
      <t xml:space="preserve">DOES NOT yet understand </t>
    </r>
    <r>
      <rPr>
        <b/>
        <sz val="10"/>
        <color rgb="FFCC4125"/>
        <rFont val="Arial"/>
      </rPr>
      <t>conservation</t>
    </r>
    <r>
      <rPr>
        <sz val="10"/>
        <color rgb="FFCC4125"/>
        <rFont val="Arial"/>
      </rPr>
      <t xml:space="preserve"> </t>
    </r>
    <r>
      <rPr>
        <b/>
        <sz val="10"/>
        <color rgb="FFCC4125"/>
        <rFont val="Arial"/>
      </rPr>
      <t>water-beaker experiment</t>
    </r>
    <r>
      <rPr>
        <sz val="10"/>
        <color rgb="FFFF0000"/>
        <rFont val="Arial"/>
      </rPr>
      <t>.</t>
    </r>
  </si>
  <si>
    <r>
      <rPr>
        <b/>
        <i/>
        <sz val="12"/>
        <rFont val="Arial"/>
      </rPr>
      <t>Concrete</t>
    </r>
    <r>
      <rPr>
        <b/>
        <sz val="12"/>
        <rFont val="Arial"/>
      </rPr>
      <t xml:space="preserve"> Operational</t>
    </r>
    <r>
      <rPr>
        <sz val="10"/>
        <color rgb="FF000000"/>
        <rFont val="Arial"/>
      </rPr>
      <t xml:space="preserve"> Stage
</t>
    </r>
    <r>
      <rPr>
        <i/>
        <sz val="10"/>
        <rFont val="Arial"/>
      </rPr>
      <t>Begins</t>
    </r>
    <r>
      <rPr>
        <sz val="10"/>
        <color rgb="FF000000"/>
        <rFont val="Arial"/>
      </rPr>
      <t xml:space="preserve"> when children understand </t>
    </r>
    <r>
      <rPr>
        <b/>
        <sz val="10"/>
        <color rgb="FF38761D"/>
        <rFont val="Arial"/>
      </rPr>
      <t xml:space="preserve">Conservation water-beaker experiment </t>
    </r>
    <r>
      <rPr>
        <sz val="10"/>
        <color rgb="FF000000"/>
        <rFont val="Arial"/>
      </rPr>
      <t>and begins to learn empathy. They are able to</t>
    </r>
    <r>
      <rPr>
        <b/>
        <sz val="10"/>
        <rFont val="Arial"/>
      </rPr>
      <t xml:space="preserve"> </t>
    </r>
    <r>
      <rPr>
        <b/>
        <sz val="10"/>
        <color rgb="FF38761D"/>
        <rFont val="Arial"/>
      </rPr>
      <t>reason using math skills</t>
    </r>
    <r>
      <rPr>
        <sz val="10"/>
        <color rgb="FF000000"/>
        <rFont val="Arial"/>
      </rPr>
      <t xml:space="preserve">. Can grasp logical events. </t>
    </r>
    <r>
      <rPr>
        <sz val="10"/>
        <color rgb="FFA61C00"/>
        <rFont val="Arial"/>
      </rPr>
      <t>DOES NOT yet have</t>
    </r>
    <r>
      <rPr>
        <b/>
        <sz val="10"/>
        <color rgb="FFA61C00"/>
        <rFont val="Arial"/>
      </rPr>
      <t xml:space="preserve"> </t>
    </r>
    <r>
      <rPr>
        <sz val="10"/>
        <color rgb="FFA61C00"/>
        <rFont val="Arial"/>
      </rPr>
      <t>hypothetical</t>
    </r>
    <r>
      <rPr>
        <b/>
        <sz val="10"/>
        <color rgb="FFA61C00"/>
        <rFont val="Arial"/>
      </rPr>
      <t xml:space="preserve"> </t>
    </r>
    <r>
      <rPr>
        <sz val="10"/>
        <color rgb="FFA61C00"/>
        <rFont val="Arial"/>
      </rPr>
      <t>reasoning or abstract thought.</t>
    </r>
  </si>
  <si>
    <r>
      <rPr>
        <b/>
        <i/>
        <sz val="12"/>
        <rFont val="Arial"/>
      </rPr>
      <t>Formal</t>
    </r>
    <r>
      <rPr>
        <b/>
        <sz val="12"/>
        <rFont val="Arial"/>
      </rPr>
      <t xml:space="preserve"> Operational</t>
    </r>
    <r>
      <rPr>
        <sz val="10"/>
        <color rgb="FF000000"/>
        <rFont val="Arial"/>
      </rPr>
      <t xml:space="preserve"> Stage
Think </t>
    </r>
    <r>
      <rPr>
        <b/>
        <sz val="10"/>
        <color rgb="FF38761D"/>
        <rFont val="Arial"/>
      </rPr>
      <t>abstractly</t>
    </r>
    <r>
      <rPr>
        <b/>
        <sz val="10"/>
        <rFont val="Arial"/>
      </rPr>
      <t xml:space="preserve">, </t>
    </r>
    <r>
      <rPr>
        <b/>
        <sz val="10"/>
        <color rgb="FF38761D"/>
        <rFont val="Arial"/>
      </rPr>
      <t>moral reasoning</t>
    </r>
    <r>
      <rPr>
        <sz val="10"/>
        <color rgb="FF000000"/>
        <rFont val="Arial"/>
      </rPr>
      <t xml:space="preserve">, the reason for consequences. </t>
    </r>
    <r>
      <rPr>
        <b/>
        <sz val="10"/>
        <color rgb="FF38761D"/>
        <rFont val="Arial"/>
      </rPr>
      <t>Can perform experiments</t>
    </r>
    <r>
      <rPr>
        <sz val="10"/>
        <color rgb="FF000000"/>
        <rFont val="Arial"/>
      </rPr>
      <t xml:space="preserve"> with controls to solve a problem logically. </t>
    </r>
  </si>
  <si>
    <r>
      <rPr>
        <b/>
        <sz val="12"/>
        <color rgb="FF38761D"/>
        <rFont val="Arial"/>
      </rPr>
      <t>Freud's</t>
    </r>
    <r>
      <rPr>
        <b/>
        <sz val="10"/>
        <color rgb="FF6AA84F"/>
        <rFont val="Arial"/>
      </rPr>
      <t xml:space="preserve"> </t>
    </r>
    <r>
      <rPr>
        <b/>
        <i/>
        <sz val="10"/>
        <rFont val="Arial"/>
      </rPr>
      <t>Psychosexual</t>
    </r>
    <r>
      <rPr>
        <b/>
        <sz val="10"/>
        <rFont val="Arial"/>
      </rPr>
      <t xml:space="preserve"> Development
</t>
    </r>
    <r>
      <rPr>
        <i/>
        <sz val="10"/>
        <color rgb="FF38761D"/>
        <rFont val="Arial"/>
      </rPr>
      <t>(5 stages)</t>
    </r>
  </si>
  <si>
    <r>
      <rPr>
        <b/>
        <sz val="12"/>
        <rFont val="Arial"/>
      </rPr>
      <t>Oral</t>
    </r>
    <r>
      <rPr>
        <sz val="10"/>
        <color rgb="FF000000"/>
        <rFont val="Arial"/>
      </rPr>
      <t xml:space="preserve"> stage
Focused around rooting/sucking reflex. Pleasure from oral stimulation. If fixation, issue with dependency or aggression. 
</t>
    </r>
    <r>
      <rPr>
        <i/>
        <sz val="10"/>
        <rFont val="Arial"/>
      </rPr>
      <t>(signs of oral neurosis:  smoking, biting fingers/nails, sucking thumb, over-eating)</t>
    </r>
  </si>
  <si>
    <r>
      <rPr>
        <b/>
        <sz val="12"/>
        <rFont val="Arial"/>
      </rPr>
      <t>Anal</t>
    </r>
    <r>
      <rPr>
        <sz val="10"/>
        <color rgb="FF000000"/>
        <rFont val="Arial"/>
      </rPr>
      <t xml:space="preserve"> Stage
Toilet training. Learns control and independence. Serves as basis for competent, productive, creative adults. If fixation occurs, problems with orderiness and messiness.
</t>
    </r>
    <r>
      <rPr>
        <i/>
        <sz val="10"/>
        <rFont val="Arial"/>
      </rPr>
      <t>(remember: someone who is "anal" is someone who is orderly and controling, and not messy)</t>
    </r>
  </si>
  <si>
    <r>
      <rPr>
        <b/>
        <sz val="12"/>
        <rFont val="Arial"/>
      </rPr>
      <t>Phallic</t>
    </r>
    <r>
      <rPr>
        <sz val="10"/>
        <color rgb="FF000000"/>
        <rFont val="Arial"/>
      </rPr>
      <t xml:space="preserve"> Stage (</t>
    </r>
    <r>
      <rPr>
        <i/>
        <sz val="10"/>
        <rFont val="Arial"/>
      </rPr>
      <t>Oedipal</t>
    </r>
    <r>
      <rPr>
        <sz val="10"/>
        <color rgb="FF000000"/>
        <rFont val="Arial"/>
      </rPr>
      <t xml:space="preserve">)
Discovers a difference between males and females. </t>
    </r>
    <r>
      <rPr>
        <b/>
        <sz val="10"/>
        <rFont val="Arial"/>
      </rPr>
      <t>Oedipus or Electra Complex</t>
    </r>
    <r>
      <rPr>
        <sz val="10"/>
        <color rgb="FF000000"/>
        <rFont val="Arial"/>
      </rPr>
      <t xml:space="preserve">. Child identifies with same-sex parent and develops similar characteristics. Morality. If fixation occurs, homosexuality or exhibitionism, aka showing off to get attention.
</t>
    </r>
    <r>
      <rPr>
        <i/>
        <sz val="10"/>
        <rFont val="Arial"/>
      </rPr>
      <t>("phallic" literally means erect. You can remember phallic stage is associated with developing a sexual identity by remembering an erect penis")</t>
    </r>
  </si>
  <si>
    <r>
      <rPr>
        <b/>
        <sz val="12"/>
        <rFont val="Arial"/>
      </rPr>
      <t>Latency</t>
    </r>
    <r>
      <rPr>
        <sz val="10"/>
        <color rgb="FF000000"/>
        <rFont val="Arial"/>
      </rPr>
      <t xml:space="preserve"> Period
Children release libido in hobbies or interests. Play is between same-gender children. Develop social skills. Fixation at this stage doesn't develop into adult psychosis
</t>
    </r>
    <r>
      <rPr>
        <i/>
        <sz val="10"/>
        <rFont val="Arial"/>
      </rPr>
      <t>(remember: to be "latent" means to be hidden; therefore the symtoms of fixation at this stage are "hidden" and are unseen)</t>
    </r>
  </si>
  <si>
    <r>
      <rPr>
        <b/>
        <sz val="12"/>
        <rFont val="Arial"/>
      </rPr>
      <t>Genital</t>
    </r>
    <r>
      <rPr>
        <sz val="10"/>
        <color rgb="FF000000"/>
        <rFont val="Arial"/>
      </rPr>
      <t xml:space="preserve"> Stage
Focus on developing strong sexual interests. Focus on needs of others. Fixation leads to homosexuality, asexuality, or fetishes.
</t>
    </r>
    <r>
      <rPr>
        <i/>
        <sz val="10"/>
        <rFont val="Arial"/>
      </rPr>
      <t xml:space="preserve">(you can remember this stage because focusing on the "genitals" is considered a sexual interest, and that fixation on the wrong gentials leads to homesexuality) </t>
    </r>
  </si>
  <si>
    <r>
      <rPr>
        <b/>
        <sz val="12"/>
        <color rgb="FFE69400"/>
        <rFont val="Arial"/>
      </rPr>
      <t>Erik Erikson's</t>
    </r>
    <r>
      <rPr>
        <b/>
        <sz val="10"/>
        <rFont val="Arial"/>
      </rPr>
      <t xml:space="preserve"> </t>
    </r>
    <r>
      <rPr>
        <b/>
        <i/>
        <sz val="10"/>
        <rFont val="Arial"/>
      </rPr>
      <t>Psychosocial</t>
    </r>
    <r>
      <rPr>
        <b/>
        <sz val="10"/>
        <rFont val="Arial"/>
      </rPr>
      <t xml:space="preserve"> Stages of Personality Development
</t>
    </r>
    <r>
      <rPr>
        <i/>
        <sz val="10"/>
        <color rgb="FFB45F06"/>
        <rFont val="Arial"/>
      </rPr>
      <t>(8 stages)</t>
    </r>
  </si>
  <si>
    <r>
      <rPr>
        <b/>
        <sz val="12"/>
        <rFont val="Arial"/>
      </rPr>
      <t xml:space="preserve">Trust </t>
    </r>
    <r>
      <rPr>
        <sz val="10"/>
        <color rgb="FF000000"/>
        <rFont val="Arial"/>
      </rPr>
      <t xml:space="preserve">vs. </t>
    </r>
    <r>
      <rPr>
        <b/>
        <sz val="12"/>
        <rFont val="Arial"/>
      </rPr>
      <t>Mistrust</t>
    </r>
    <r>
      <rPr>
        <sz val="10"/>
        <color rgb="FF000000"/>
        <rFont val="Arial"/>
      </rPr>
      <t xml:space="preserve">
If trust wins, the child will be able to trust himself and his environment.
If mistrust wins, child will be suspicious of the world.
</t>
    </r>
    <r>
      <rPr>
        <i/>
        <u/>
        <sz val="10"/>
        <color rgb="FFFF0000"/>
        <rFont val="Arial"/>
      </rPr>
      <t xml:space="preserve">mnemonic (PEGWORD system):
</t>
    </r>
    <r>
      <rPr>
        <i/>
        <sz val="10"/>
        <color rgb="FFFF0000"/>
        <rFont val="Arial"/>
      </rPr>
      <t xml:space="preserve">•  1 is Bun
•  a </t>
    </r>
    <r>
      <rPr>
        <b/>
        <i/>
        <sz val="10"/>
        <color rgb="FFFF0000"/>
        <rFont val="Arial"/>
      </rPr>
      <t>RUST</t>
    </r>
    <r>
      <rPr>
        <i/>
        <sz val="10"/>
        <color rgb="FFFF0000"/>
        <rFont val="Arial"/>
      </rPr>
      <t xml:space="preserve">y colored </t>
    </r>
    <r>
      <rPr>
        <b/>
        <i/>
        <sz val="10"/>
        <color rgb="FFFF0000"/>
        <rFont val="Arial"/>
      </rPr>
      <t>Bun</t>
    </r>
  </si>
  <si>
    <r>
      <rPr>
        <b/>
        <sz val="12"/>
        <rFont val="Arial"/>
      </rPr>
      <t xml:space="preserve">Autonomy </t>
    </r>
    <r>
      <rPr>
        <sz val="10"/>
        <color rgb="FF000000"/>
        <rFont val="Arial"/>
      </rPr>
      <t xml:space="preserve">vs. </t>
    </r>
    <r>
      <rPr>
        <b/>
        <sz val="12"/>
        <rFont val="Arial"/>
      </rPr>
      <t xml:space="preserve">Shame and Doubt
</t>
    </r>
    <r>
      <rPr>
        <sz val="10"/>
        <color rgb="FF000000"/>
        <rFont val="Arial"/>
      </rPr>
      <t xml:space="preserve">
Feeling able to exert control over your world and have freedom of choice   vs.   sense of doubt a feeling of lacking control
</t>
    </r>
    <r>
      <rPr>
        <i/>
        <sz val="10"/>
        <rFont val="Arial"/>
      </rPr>
      <t xml:space="preserve">(internal locus of control)   vs.   (external locus of control)
</t>
    </r>
    <r>
      <rPr>
        <i/>
        <u/>
        <sz val="10"/>
        <color rgb="FFFF0000"/>
        <rFont val="Arial"/>
      </rPr>
      <t xml:space="preserve">mnemonic (PEGWORD system):
</t>
    </r>
    <r>
      <rPr>
        <i/>
        <sz val="10"/>
        <color rgb="FFFF0000"/>
        <rFont val="Arial"/>
      </rPr>
      <t xml:space="preserve">•  2 is Shoe
•  an </t>
    </r>
    <r>
      <rPr>
        <b/>
        <i/>
        <sz val="10"/>
        <color rgb="FFFF0000"/>
        <rFont val="Arial"/>
      </rPr>
      <t>AUTO</t>
    </r>
    <r>
      <rPr>
        <i/>
        <sz val="10"/>
        <color rgb="FFFF0000"/>
        <rFont val="Arial"/>
      </rPr>
      <t xml:space="preserve">mobile, shaped like a shoe, driven by </t>
    </r>
    <r>
      <rPr>
        <b/>
        <i/>
        <sz val="10"/>
        <color rgb="FFFF0000"/>
        <rFont val="Arial"/>
      </rPr>
      <t>DOUBTFUL</t>
    </r>
    <r>
      <rPr>
        <i/>
        <sz val="10"/>
        <color rgb="FFFF0000"/>
        <rFont val="Arial"/>
      </rPr>
      <t xml:space="preserve"> </t>
    </r>
    <r>
      <rPr>
        <b/>
        <i/>
        <sz val="10"/>
        <color rgb="FFFF0000"/>
        <rFont val="Arial"/>
      </rPr>
      <t>SHA[N][E]</t>
    </r>
  </si>
  <si>
    <r>
      <rPr>
        <b/>
        <sz val="12"/>
        <rFont val="Arial"/>
      </rPr>
      <t xml:space="preserve">Initiative </t>
    </r>
    <r>
      <rPr>
        <sz val="10"/>
        <color rgb="FF000000"/>
        <rFont val="Arial"/>
      </rPr>
      <t>vs.</t>
    </r>
    <r>
      <rPr>
        <b/>
        <sz val="12"/>
        <rFont val="Arial"/>
      </rPr>
      <t xml:space="preserve"> Guilt
</t>
    </r>
    <r>
      <rPr>
        <sz val="10"/>
        <color rgb="FF000000"/>
        <rFont val="Arial"/>
      </rPr>
      <t xml:space="preserve">
Sense of </t>
    </r>
    <r>
      <rPr>
        <b/>
        <sz val="10"/>
        <rFont val="Arial"/>
      </rPr>
      <t>purpose</t>
    </r>
    <r>
      <rPr>
        <sz val="10"/>
        <color rgb="FF000000"/>
        <rFont val="Arial"/>
      </rPr>
      <t xml:space="preserve">, ability to </t>
    </r>
    <r>
      <rPr>
        <i/>
        <sz val="10"/>
        <rFont val="Arial"/>
      </rPr>
      <t>initiate</t>
    </r>
    <r>
      <rPr>
        <sz val="10"/>
        <color rgb="FF000000"/>
        <rFont val="Arial"/>
      </rPr>
      <t xml:space="preserve"> activities, enjoy accomplishments   vs.   fear of punishment, overcompensate by showing off
</t>
    </r>
    <r>
      <rPr>
        <i/>
        <u/>
        <sz val="10"/>
        <color rgb="FFFF0000"/>
        <rFont val="Arial"/>
      </rPr>
      <t xml:space="preserve">mnemonic (PEGWORD system):
</t>
    </r>
    <r>
      <rPr>
        <i/>
        <sz val="10"/>
        <color rgb="FFFF0000"/>
        <rFont val="Arial"/>
      </rPr>
      <t xml:space="preserve">•  3 is Tree
•  a Tree house is a good </t>
    </r>
    <r>
      <rPr>
        <b/>
        <i/>
        <sz val="10"/>
        <color rgb="FFFF0000"/>
        <rFont val="Arial"/>
      </rPr>
      <t>INN</t>
    </r>
    <r>
      <rPr>
        <i/>
        <sz val="10"/>
        <color rgb="FFFF0000"/>
        <rFont val="Arial"/>
      </rPr>
      <t xml:space="preserve"> if it provides </t>
    </r>
    <r>
      <rPr>
        <b/>
        <i/>
        <sz val="10"/>
        <color rgb="FFFF0000"/>
        <rFont val="Arial"/>
      </rPr>
      <t>[Q]UILTED</t>
    </r>
    <r>
      <rPr>
        <i/>
        <sz val="10"/>
        <color rgb="FFFF0000"/>
        <rFont val="Arial"/>
      </rPr>
      <t xml:space="preserve"> blankets</t>
    </r>
  </si>
  <si>
    <r>
      <rPr>
        <b/>
        <sz val="12"/>
        <rFont val="Arial"/>
      </rPr>
      <t xml:space="preserve">Industry </t>
    </r>
    <r>
      <rPr>
        <sz val="10"/>
        <color rgb="FF000000"/>
        <rFont val="Arial"/>
      </rPr>
      <t>vs.</t>
    </r>
    <r>
      <rPr>
        <b/>
        <sz val="12"/>
        <rFont val="Arial"/>
      </rPr>
      <t xml:space="preserve"> Inferiority
</t>
    </r>
    <r>
      <rPr>
        <sz val="10"/>
        <color rgb="FF000000"/>
        <rFont val="Arial"/>
      </rPr>
      <t xml:space="preserve">
Competent feeling; able to affect the world as the child desires   vs.   inadequacy, inability to act competently, low self-esteem
</t>
    </r>
    <r>
      <rPr>
        <i/>
        <sz val="10"/>
        <rFont val="Arial"/>
      </rPr>
      <t xml:space="preserve">(high self-efficacy)   vs.   (low self-efficacy)
</t>
    </r>
    <r>
      <rPr>
        <sz val="10"/>
        <color rgb="FFFF0000"/>
        <rFont val="Arial"/>
      </rPr>
      <t xml:space="preserve">
</t>
    </r>
    <r>
      <rPr>
        <i/>
        <u/>
        <sz val="10"/>
        <color rgb="FFFF0000"/>
        <rFont val="Arial"/>
      </rPr>
      <t xml:space="preserve">mnemonic (PEGWORD system):
</t>
    </r>
    <r>
      <rPr>
        <i/>
        <sz val="10"/>
        <color rgb="FFFF0000"/>
        <rFont val="Arial"/>
      </rPr>
      <t xml:space="preserve">•  4 is Floor
•  in the cleaning </t>
    </r>
    <r>
      <rPr>
        <b/>
        <i/>
        <sz val="10"/>
        <color rgb="FFFF0000"/>
        <rFont val="Arial"/>
      </rPr>
      <t>INDUSTRY</t>
    </r>
    <r>
      <rPr>
        <i/>
        <sz val="10"/>
        <color rgb="FFFF0000"/>
        <rFont val="Arial"/>
      </rPr>
      <t>, dirty/</t>
    </r>
    <r>
      <rPr>
        <b/>
        <i/>
        <sz val="10"/>
        <color rgb="FFFF0000"/>
        <rFont val="Arial"/>
      </rPr>
      <t>dust</t>
    </r>
    <r>
      <rPr>
        <i/>
        <sz val="10"/>
        <color rgb="FFFF0000"/>
        <rFont val="Arial"/>
      </rPr>
      <t xml:space="preserve">y floor is </t>
    </r>
    <r>
      <rPr>
        <b/>
        <i/>
        <sz val="10"/>
        <color rgb="FFFF0000"/>
        <rFont val="Arial"/>
      </rPr>
      <t xml:space="preserve">INFERIOR </t>
    </r>
    <r>
      <rPr>
        <i/>
        <sz val="10"/>
        <color rgb="FFFF0000"/>
        <rFont val="Arial"/>
      </rPr>
      <t>to a clean one</t>
    </r>
  </si>
  <si>
    <r>
      <rPr>
        <b/>
        <sz val="12"/>
        <rFont val="Arial"/>
      </rPr>
      <t xml:space="preserve">Identity </t>
    </r>
    <r>
      <rPr>
        <sz val="10"/>
        <color rgb="FF000000"/>
        <rFont val="Arial"/>
      </rPr>
      <t xml:space="preserve">vs. </t>
    </r>
    <r>
      <rPr>
        <b/>
        <sz val="12"/>
        <rFont val="Arial"/>
      </rPr>
      <t xml:space="preserve">Role Confusion
</t>
    </r>
    <r>
      <rPr>
        <sz val="10"/>
        <color rgb="FF000000"/>
        <rFont val="Arial"/>
      </rPr>
      <t xml:space="preserve">
Erikson called this stage the "</t>
    </r>
    <r>
      <rPr>
        <b/>
        <sz val="10"/>
        <rFont val="Arial"/>
      </rPr>
      <t>Physiological revolution</t>
    </r>
    <r>
      <rPr>
        <sz val="10"/>
        <color rgb="FF000000"/>
        <rFont val="Arial"/>
      </rPr>
      <t xml:space="preserve">" bc the body goes through changes w/ puberty.
Unique and integrated person with sustained loyalties    vs.    confused identity, amorphous personality
</t>
    </r>
    <r>
      <rPr>
        <i/>
        <sz val="10"/>
        <rFont val="Arial"/>
      </rPr>
      <t xml:space="preserve">(a stable identity)   vs.   (not really sure who "you" are)
</t>
    </r>
    <r>
      <rPr>
        <sz val="10"/>
        <color rgb="FF000000"/>
        <rFont val="Arial"/>
      </rPr>
      <t xml:space="preserve">
</t>
    </r>
    <r>
      <rPr>
        <i/>
        <u/>
        <sz val="10"/>
        <color rgb="FFFF0000"/>
        <rFont val="Arial"/>
      </rPr>
      <t xml:space="preserve">mnemonic (PEGWORD system):
</t>
    </r>
    <r>
      <rPr>
        <i/>
        <sz val="10"/>
        <color rgb="FFFF0000"/>
        <rFont val="Arial"/>
      </rPr>
      <t xml:space="preserve">•  5 is Guy
•  an undecided gay Guy has </t>
    </r>
    <r>
      <rPr>
        <b/>
        <i/>
        <sz val="10"/>
        <color rgb="FFFF0000"/>
        <rFont val="Arial"/>
      </rPr>
      <t>ROLE CONFUSION</t>
    </r>
    <r>
      <rPr>
        <i/>
        <sz val="10"/>
        <color rgb="FFFF0000"/>
        <rFont val="Arial"/>
      </rPr>
      <t xml:space="preserve"> about his </t>
    </r>
    <r>
      <rPr>
        <b/>
        <i/>
        <sz val="10"/>
        <color rgb="FFFF0000"/>
        <rFont val="Arial"/>
      </rPr>
      <t>IDENTITY</t>
    </r>
  </si>
  <si>
    <r>
      <rPr>
        <b/>
        <sz val="12"/>
        <rFont val="Arial"/>
      </rPr>
      <t xml:space="preserve">Intimacy </t>
    </r>
    <r>
      <rPr>
        <sz val="10"/>
        <color rgb="FF000000"/>
        <rFont val="Arial"/>
      </rPr>
      <t>vs.</t>
    </r>
    <r>
      <rPr>
        <b/>
        <sz val="12"/>
        <rFont val="Arial"/>
      </rPr>
      <t xml:space="preserve"> Isolation
</t>
    </r>
    <r>
      <rPr>
        <sz val="10"/>
        <color rgb="FF000000"/>
        <rFont val="Arial"/>
      </rPr>
      <t xml:space="preserve">
Love and ability to have intimate relationships and ability to commit oneself to other's goals    vs.    avoidance, alienation, distancing, superficial relationships
</t>
    </r>
    <r>
      <rPr>
        <i/>
        <sz val="10"/>
        <rFont val="Arial"/>
      </rPr>
      <t xml:space="preserve">(sustaining relationships   vs.   distancing oneself)
</t>
    </r>
    <r>
      <rPr>
        <sz val="10"/>
        <color rgb="FF000000"/>
        <rFont val="Arial"/>
      </rPr>
      <t xml:space="preserve">
</t>
    </r>
    <r>
      <rPr>
        <i/>
        <u/>
        <sz val="10"/>
        <color rgb="FFFF0000"/>
        <rFont val="Arial"/>
      </rPr>
      <t xml:space="preserve">mnemonic (PEGWORD system):
</t>
    </r>
    <r>
      <rPr>
        <i/>
        <sz val="10"/>
        <color rgb="FFFF0000"/>
        <rFont val="Arial"/>
      </rPr>
      <t xml:space="preserve">•  6 is Chicks
•  Chicks prefer </t>
    </r>
    <r>
      <rPr>
        <b/>
        <i/>
        <sz val="10"/>
        <color rgb="FFFF0000"/>
        <rFont val="Arial"/>
      </rPr>
      <t xml:space="preserve">INTIMACY </t>
    </r>
    <r>
      <rPr>
        <i/>
        <sz val="10"/>
        <color rgb="FFFF0000"/>
        <rFont val="Arial"/>
      </rPr>
      <t xml:space="preserve">(Netflix &amp; Chill) over watching Netflix in </t>
    </r>
    <r>
      <rPr>
        <b/>
        <i/>
        <sz val="10"/>
        <color rgb="FFFF0000"/>
        <rFont val="Arial"/>
      </rPr>
      <t>ISOLATION</t>
    </r>
    <r>
      <rPr>
        <i/>
        <sz val="10"/>
        <color rgb="FFFF0000"/>
        <rFont val="Arial"/>
      </rPr>
      <t>.</t>
    </r>
  </si>
  <si>
    <r>
      <rPr>
        <b/>
        <sz val="12"/>
        <rFont val="Arial"/>
      </rPr>
      <t xml:space="preserve">Generativity </t>
    </r>
    <r>
      <rPr>
        <sz val="10"/>
        <color rgb="FF000000"/>
        <rFont val="Arial"/>
      </rPr>
      <t xml:space="preserve">vs. </t>
    </r>
    <r>
      <rPr>
        <b/>
        <sz val="12"/>
        <rFont val="Arial"/>
      </rPr>
      <t xml:space="preserve">Stagnation
</t>
    </r>
    <r>
      <rPr>
        <sz val="10"/>
        <color rgb="FF000000"/>
        <rFont val="Arial"/>
      </rPr>
      <t xml:space="preserve">
productive, caring member of society   vs.   selfish, bored, and self-centered
</t>
    </r>
    <r>
      <rPr>
        <i/>
        <sz val="10"/>
        <rFont val="Arial"/>
      </rPr>
      <t xml:space="preserve">(I'm an important member of society   vs.   I'm bored with my life)
</t>
    </r>
    <r>
      <rPr>
        <sz val="10"/>
        <color rgb="FF000000"/>
        <rFont val="Arial"/>
      </rPr>
      <t xml:space="preserve">
</t>
    </r>
    <r>
      <rPr>
        <i/>
        <u/>
        <sz val="10"/>
        <color rgb="FFA61C00"/>
        <rFont val="Arial"/>
      </rPr>
      <t xml:space="preserve">mnemonic (PEGWORD system):
</t>
    </r>
    <r>
      <rPr>
        <i/>
        <sz val="10"/>
        <color rgb="FFA61C00"/>
        <rFont val="Arial"/>
      </rPr>
      <t xml:space="preserve">•  7 is Heaven
•  Heaven </t>
    </r>
    <r>
      <rPr>
        <b/>
        <i/>
        <sz val="10"/>
        <color rgb="FFA61C00"/>
        <rFont val="Arial"/>
      </rPr>
      <t>GENERATES</t>
    </r>
    <r>
      <rPr>
        <i/>
        <sz val="10"/>
        <color rgb="FFA61C00"/>
        <rFont val="Arial"/>
      </rPr>
      <t xml:space="preserve"> a big [stag]</t>
    </r>
    <r>
      <rPr>
        <b/>
        <i/>
        <sz val="10"/>
        <color rgb="FFA61C00"/>
        <rFont val="Arial"/>
      </rPr>
      <t>NATION</t>
    </r>
    <r>
      <rPr>
        <i/>
        <sz val="10"/>
        <color rgb="FFA61C00"/>
        <rFont val="Arial"/>
      </rPr>
      <t xml:space="preserve"> of angels</t>
    </r>
  </si>
  <si>
    <r>
      <rPr>
        <b/>
        <sz val="12"/>
        <rFont val="Arial"/>
      </rPr>
      <t xml:space="preserve">Integrity </t>
    </r>
    <r>
      <rPr>
        <sz val="10"/>
        <color rgb="FF000000"/>
        <rFont val="Arial"/>
      </rPr>
      <t xml:space="preserve">vs. </t>
    </r>
    <r>
      <rPr>
        <b/>
        <sz val="12"/>
        <rFont val="Arial"/>
      </rPr>
      <t xml:space="preserve">Despair
</t>
    </r>
    <r>
      <rPr>
        <sz val="10"/>
        <color rgb="FF000000"/>
        <rFont val="Arial"/>
      </rPr>
      <t xml:space="preserve">
Wisdom and assurance in meaning of life, dignity, life has been worthwhile, ready to face death   vs.   life sucks, its bitter, wasted one's life, fears impending death.
</t>
    </r>
    <r>
      <rPr>
        <i/>
        <sz val="10"/>
        <rFont val="Arial"/>
      </rPr>
      <t xml:space="preserve">(I lived a meaningful life so I'm ok if I die   vs.   My life was isn't accomplished yet and I'm not ready to go)
</t>
    </r>
    <r>
      <rPr>
        <sz val="10"/>
        <color rgb="FF000000"/>
        <rFont val="Arial"/>
      </rPr>
      <t xml:space="preserve">
</t>
    </r>
    <r>
      <rPr>
        <i/>
        <u/>
        <sz val="10"/>
        <color rgb="FFA61C00"/>
        <rFont val="Arial"/>
      </rPr>
      <t xml:space="preserve">mnemonic (PEGWORD system):
</t>
    </r>
    <r>
      <rPr>
        <i/>
        <sz val="10"/>
        <color rgb="FFA61C00"/>
        <rFont val="Arial"/>
      </rPr>
      <t xml:space="preserve">•  8 is Plate
•  I ordered a Breakfast Plate filled with </t>
    </r>
    <r>
      <rPr>
        <b/>
        <i/>
        <sz val="10"/>
        <color rgb="FFA61C00"/>
        <rFont val="Arial"/>
      </rPr>
      <t>GRIT</t>
    </r>
    <r>
      <rPr>
        <i/>
        <sz val="10"/>
        <color rgb="FFA61C00"/>
        <rFont val="Arial"/>
      </rPr>
      <t xml:space="preserve">S and dis [this] </t>
    </r>
    <r>
      <rPr>
        <b/>
        <i/>
        <sz val="10"/>
        <color rgb="FFA61C00"/>
        <rFont val="Arial"/>
      </rPr>
      <t>PEAR</t>
    </r>
    <r>
      <rPr>
        <i/>
        <sz val="10"/>
        <color rgb="FFA61C00"/>
        <rFont val="Arial"/>
      </rPr>
      <t>.</t>
    </r>
  </si>
  <si>
    <t>Equation</t>
  </si>
  <si>
    <t>Examples</t>
  </si>
  <si>
    <t>Math Concepts
to Know for
Test Day</t>
  </si>
  <si>
    <t>Dimensional Analysis</t>
  </si>
  <si>
    <t>Scientific Notation Conversion</t>
  </si>
  <si>
    <r>
      <t>Knowing</t>
    </r>
    <r>
      <rPr>
        <b/>
        <sz val="10"/>
        <rFont val="Arial"/>
      </rPr>
      <t xml:space="preserve"> dimensional analysis</t>
    </r>
    <r>
      <rPr>
        <sz val="10"/>
        <color rgb="FF000000"/>
        <rFont val="Arial"/>
      </rPr>
      <t xml:space="preserve"> and </t>
    </r>
    <r>
      <rPr>
        <b/>
        <sz val="10"/>
        <rFont val="Arial"/>
      </rPr>
      <t>scientific notation</t>
    </r>
    <r>
      <rPr>
        <sz val="10"/>
        <color rgb="FF000000"/>
        <rFont val="Arial"/>
      </rPr>
      <t xml:space="preserve"> is critical for answering MCAT C/P questions.</t>
    </r>
  </si>
  <si>
    <t>Trigonometry</t>
  </si>
  <si>
    <t>Unit Circle</t>
  </si>
  <si>
    <r>
      <t xml:space="preserve">Knowing the </t>
    </r>
    <r>
      <rPr>
        <b/>
        <sz val="10"/>
        <rFont val="Arial"/>
      </rPr>
      <t>Unit Circle</t>
    </r>
    <r>
      <rPr>
        <sz val="10"/>
        <color rgb="FF000000"/>
        <rFont val="Arial"/>
      </rPr>
      <t xml:space="preserve"> to memorize common MCAT trigonometry functions like </t>
    </r>
    <r>
      <rPr>
        <i/>
        <sz val="10"/>
        <rFont val="Arial"/>
      </rPr>
      <t xml:space="preserve">cos 30º, sin 60º, sin 90º, </t>
    </r>
    <r>
      <rPr>
        <sz val="10"/>
        <color rgb="FF000000"/>
        <rFont val="Arial"/>
      </rPr>
      <t>etc. is critical for answering MCAT Physics questions</t>
    </r>
  </si>
  <si>
    <t>Vectors and Scalars</t>
  </si>
  <si>
    <t>Vectors</t>
  </si>
  <si>
    <r>
      <t xml:space="preserve">numbers that have BOTH magnitude </t>
    </r>
    <r>
      <rPr>
        <u/>
        <sz val="10"/>
        <rFont val="Arial"/>
      </rPr>
      <t>and</t>
    </r>
    <r>
      <rPr>
        <sz val="10"/>
        <color rgb="FF000000"/>
        <rFont val="Arial"/>
      </rPr>
      <t xml:space="preserve"> direction</t>
    </r>
  </si>
  <si>
    <t>displacement, velocity, acceleration, force
(e.g.  10 m/s North. 10 m/s^2 at 30°.  5 Newtons to the right.  8 lbs.)</t>
  </si>
  <si>
    <t>Scalars</t>
  </si>
  <si>
    <r>
      <t xml:space="preserve">numbers that have magnitude </t>
    </r>
    <r>
      <rPr>
        <u/>
        <sz val="10"/>
        <rFont val="Arial"/>
      </rPr>
      <t>only</t>
    </r>
    <r>
      <rPr>
        <sz val="10"/>
        <color rgb="FF000000"/>
        <rFont val="Arial"/>
      </rPr>
      <t>.  Does NOT have direction.</t>
    </r>
  </si>
  <si>
    <t>distance, speed, energy, pressure, mass
(e.g.  10 feet.  5 miles per hour.  7 Joules.  8 kg,  coefficients of friction)</t>
  </si>
  <si>
    <t>Adding Vectors</t>
  </si>
  <si>
    <t>Splitting a Vector into Components</t>
  </si>
  <si>
    <r>
      <t xml:space="preserve">Given any vector </t>
    </r>
    <r>
      <rPr>
        <b/>
        <sz val="10"/>
        <rFont val="Arial"/>
      </rPr>
      <t>V</t>
    </r>
    <r>
      <rPr>
        <sz val="10"/>
        <color rgb="FF000000"/>
        <rFont val="Arial"/>
      </rPr>
      <t>, we can find the x- and y-components (</t>
    </r>
    <r>
      <rPr>
        <b/>
        <sz val="10"/>
        <rFont val="Arial"/>
      </rPr>
      <t>X</t>
    </r>
    <r>
      <rPr>
        <sz val="10"/>
        <color rgb="FF000000"/>
        <rFont val="Arial"/>
      </rPr>
      <t xml:space="preserve"> and </t>
    </r>
    <r>
      <rPr>
        <b/>
        <sz val="10"/>
        <rFont val="Arial"/>
      </rPr>
      <t>Y</t>
    </r>
    <r>
      <rPr>
        <sz val="10"/>
        <color rgb="FF000000"/>
        <rFont val="Arial"/>
      </rPr>
      <t xml:space="preserve">) by drawing a right triangle with </t>
    </r>
    <r>
      <rPr>
        <b/>
        <sz val="10"/>
        <rFont val="Arial"/>
      </rPr>
      <t>V</t>
    </r>
    <r>
      <rPr>
        <sz val="10"/>
        <color rgb="FF000000"/>
        <rFont val="Arial"/>
      </rPr>
      <t xml:space="preserve"> as the hypotenuse.  If ϴ is the angle betweeen </t>
    </r>
    <r>
      <rPr>
        <b/>
        <sz val="10"/>
        <rFont val="Arial"/>
      </rPr>
      <t xml:space="preserve">V </t>
    </r>
    <r>
      <rPr>
        <sz val="10"/>
        <color rgb="FF000000"/>
        <rFont val="Arial"/>
      </rPr>
      <t>and the x-component, then</t>
    </r>
    <r>
      <rPr>
        <b/>
        <sz val="10"/>
        <rFont val="Arial"/>
      </rPr>
      <t xml:space="preserve">:
X </t>
    </r>
    <r>
      <rPr>
        <sz val="10"/>
        <color rgb="FF000000"/>
        <rFont val="Arial"/>
      </rPr>
      <t xml:space="preserve">= </t>
    </r>
    <r>
      <rPr>
        <b/>
        <sz val="10"/>
        <rFont val="Arial"/>
      </rPr>
      <t>V</t>
    </r>
    <r>
      <rPr>
        <sz val="10"/>
        <color rgb="FF000000"/>
        <rFont val="Arial"/>
      </rPr>
      <t xml:space="preserve">cosϴ
</t>
    </r>
    <r>
      <rPr>
        <b/>
        <sz val="10"/>
        <rFont val="Arial"/>
      </rPr>
      <t>Y</t>
    </r>
    <r>
      <rPr>
        <sz val="10"/>
        <color rgb="FF000000"/>
        <rFont val="Arial"/>
      </rPr>
      <t xml:space="preserve"> = </t>
    </r>
    <r>
      <rPr>
        <b/>
        <sz val="10"/>
        <rFont val="Arial"/>
      </rPr>
      <t>V</t>
    </r>
    <r>
      <rPr>
        <sz val="10"/>
        <color rgb="FF000000"/>
        <rFont val="Arial"/>
      </rPr>
      <t>sinϴ</t>
    </r>
  </si>
  <si>
    <t>X  =  V  cosϴ 
Y  =  V  sinϴ</t>
  </si>
  <si>
    <r>
      <rPr>
        <b/>
        <sz val="10"/>
        <rFont val="Arial"/>
      </rPr>
      <t xml:space="preserve">How to calculate the </t>
    </r>
    <r>
      <rPr>
        <b/>
        <u/>
        <sz val="10"/>
        <rFont val="Arial"/>
      </rPr>
      <t>Magnitude</t>
    </r>
    <r>
      <rPr>
        <b/>
        <sz val="10"/>
        <rFont val="Arial"/>
      </rPr>
      <t xml:space="preserve"> of the Resultant Vector?</t>
    </r>
  </si>
  <si>
    <r>
      <t xml:space="preserve">conversely, if we know the </t>
    </r>
    <r>
      <rPr>
        <b/>
        <sz val="10"/>
        <rFont val="Arial"/>
      </rPr>
      <t>X</t>
    </r>
    <r>
      <rPr>
        <sz val="10"/>
        <color rgb="FF000000"/>
        <rFont val="Arial"/>
      </rPr>
      <t xml:space="preserve">-component and </t>
    </r>
    <r>
      <rPr>
        <b/>
        <sz val="10"/>
        <rFont val="Arial"/>
      </rPr>
      <t>Y</t>
    </r>
    <r>
      <rPr>
        <sz val="10"/>
        <color rgb="FF000000"/>
        <rFont val="Arial"/>
      </rPr>
      <t xml:space="preserve">-component of any resultant vector </t>
    </r>
    <r>
      <rPr>
        <b/>
        <sz val="10"/>
        <rFont val="Arial"/>
      </rPr>
      <t>V</t>
    </r>
    <r>
      <rPr>
        <sz val="10"/>
        <color rgb="FF000000"/>
        <rFont val="Arial"/>
      </rPr>
      <t xml:space="preserve">, we can find the magnitude of </t>
    </r>
    <r>
      <rPr>
        <b/>
        <sz val="10"/>
        <rFont val="Arial"/>
      </rPr>
      <t>V</t>
    </r>
    <r>
      <rPr>
        <sz val="10"/>
        <color rgb="FF000000"/>
        <rFont val="Arial"/>
      </rPr>
      <t xml:space="preserve">.  Calculating the magnitude of </t>
    </r>
    <r>
      <rPr>
        <b/>
        <sz val="10"/>
        <rFont val="Arial"/>
      </rPr>
      <t>V</t>
    </r>
    <r>
      <rPr>
        <sz val="10"/>
        <color rgb="FF000000"/>
        <rFont val="Arial"/>
      </rPr>
      <t xml:space="preserve"> requires the use of the </t>
    </r>
    <r>
      <rPr>
        <b/>
        <sz val="10"/>
        <rFont val="Arial"/>
      </rPr>
      <t>Pythagorean theorem</t>
    </r>
    <r>
      <rPr>
        <sz val="10"/>
        <color rgb="FF000000"/>
        <rFont val="Arial"/>
      </rPr>
      <t xml:space="preserve">:
</t>
    </r>
    <r>
      <rPr>
        <b/>
        <sz val="10"/>
        <rFont val="Arial"/>
      </rPr>
      <t>V</t>
    </r>
    <r>
      <rPr>
        <b/>
        <sz val="6"/>
        <rFont val="Arial"/>
      </rPr>
      <t>resultant</t>
    </r>
    <r>
      <rPr>
        <b/>
        <sz val="10"/>
        <rFont val="Arial"/>
      </rPr>
      <t xml:space="preserve">  </t>
    </r>
    <r>
      <rPr>
        <sz val="10"/>
        <color rgb="FF000000"/>
        <rFont val="Arial"/>
      </rPr>
      <t xml:space="preserve">=  sqrt( </t>
    </r>
    <r>
      <rPr>
        <b/>
        <sz val="10"/>
        <rFont val="Arial"/>
      </rPr>
      <t>X</t>
    </r>
    <r>
      <rPr>
        <sz val="10"/>
        <color rgb="FF000000"/>
        <rFont val="Arial"/>
      </rPr>
      <t xml:space="preserve">^2  +  </t>
    </r>
    <r>
      <rPr>
        <b/>
        <sz val="10"/>
        <rFont val="Arial"/>
      </rPr>
      <t>Y</t>
    </r>
    <r>
      <rPr>
        <sz val="10"/>
        <color rgb="FF000000"/>
        <rFont val="Arial"/>
      </rPr>
      <t>^2 )</t>
    </r>
  </si>
  <si>
    <r>
      <rPr>
        <sz val="24"/>
        <color rgb="FF000000"/>
        <rFont val="Times New Roman"/>
      </rPr>
      <t>V</t>
    </r>
    <r>
      <rPr>
        <sz val="8"/>
        <color rgb="FF000000"/>
        <rFont val="Times New Roman"/>
      </rPr>
      <t>resultant</t>
    </r>
    <r>
      <rPr>
        <sz val="14"/>
        <color rgb="FF000000"/>
        <rFont val="Times New Roman"/>
      </rPr>
      <t xml:space="preserve"> = </t>
    </r>
    <r>
      <rPr>
        <b/>
        <sz val="18"/>
        <color rgb="FF000000"/>
        <rFont val="Times New Roman"/>
      </rPr>
      <t>√</t>
    </r>
    <r>
      <rPr>
        <sz val="14"/>
        <color rgb="FF000000"/>
        <rFont val="Times New Roman"/>
      </rPr>
      <t xml:space="preserve">( </t>
    </r>
    <r>
      <rPr>
        <b/>
        <sz val="14"/>
        <color rgb="FF000000"/>
        <rFont val="Times New Roman"/>
      </rPr>
      <t>X</t>
    </r>
    <r>
      <rPr>
        <sz val="14"/>
        <color rgb="FF000000"/>
        <rFont val="Times New Roman"/>
      </rPr>
      <t xml:space="preserve">^2 + </t>
    </r>
    <r>
      <rPr>
        <b/>
        <sz val="14"/>
        <color rgb="FF000000"/>
        <rFont val="Times New Roman"/>
      </rPr>
      <t>Y</t>
    </r>
    <r>
      <rPr>
        <sz val="14"/>
        <color rgb="FF000000"/>
        <rFont val="Times New Roman"/>
      </rPr>
      <t>^2 )</t>
    </r>
  </si>
  <si>
    <r>
      <rPr>
        <b/>
        <sz val="10"/>
        <rFont val="Arial"/>
      </rPr>
      <t xml:space="preserve">How to calculate the </t>
    </r>
    <r>
      <rPr>
        <b/>
        <u/>
        <sz val="10"/>
        <rFont val="Arial"/>
      </rPr>
      <t>Angle</t>
    </r>
    <r>
      <rPr>
        <b/>
        <sz val="10"/>
        <rFont val="Arial"/>
      </rPr>
      <t xml:space="preserve"> of the Resultant Vector?</t>
    </r>
  </si>
  <si>
    <r>
      <t xml:space="preserve">the angle of the resultant vector can be calculated by knowing </t>
    </r>
    <r>
      <rPr>
        <i/>
        <sz val="10"/>
        <rFont val="Arial"/>
      </rPr>
      <t>inverse trignometric functions</t>
    </r>
    <r>
      <rPr>
        <sz val="10"/>
        <color rgb="FF000000"/>
        <rFont val="Arial"/>
      </rPr>
      <t>.</t>
    </r>
  </si>
  <si>
    <t>ϴ  =  tan^-1  ( X / Y )</t>
  </si>
  <si>
    <r>
      <rPr>
        <b/>
        <sz val="10"/>
        <rFont val="Arial"/>
      </rPr>
      <t>Finding the Resultant (R) of adding multiple Vectors (V</t>
    </r>
    <r>
      <rPr>
        <b/>
        <sz val="6"/>
        <rFont val="Arial"/>
      </rPr>
      <t>1</t>
    </r>
    <r>
      <rPr>
        <b/>
        <sz val="10"/>
        <rFont val="Arial"/>
      </rPr>
      <t xml:space="preserve"> + V</t>
    </r>
    <r>
      <rPr>
        <b/>
        <sz val="6"/>
        <rFont val="Arial"/>
      </rPr>
      <t>2</t>
    </r>
    <r>
      <rPr>
        <b/>
        <sz val="10"/>
        <rFont val="Arial"/>
      </rPr>
      <t xml:space="preserve"> + V</t>
    </r>
    <r>
      <rPr>
        <b/>
        <sz val="6"/>
        <rFont val="Arial"/>
      </rPr>
      <t>3</t>
    </r>
    <r>
      <rPr>
        <b/>
        <sz val="10"/>
        <rFont val="Arial"/>
      </rPr>
      <t>)</t>
    </r>
  </si>
  <si>
    <r>
      <t xml:space="preserve">to find the resultant </t>
    </r>
    <r>
      <rPr>
        <b/>
        <sz val="10"/>
        <rFont val="Arial"/>
      </rPr>
      <t>R</t>
    </r>
    <r>
      <rPr>
        <sz val="10"/>
        <color rgb="FF000000"/>
        <rFont val="Arial"/>
      </rPr>
      <t xml:space="preserve"> using the components method, follow these steps:
</t>
    </r>
    <r>
      <rPr>
        <b/>
        <sz val="10"/>
        <rFont val="Arial"/>
      </rPr>
      <t>1.</t>
    </r>
    <r>
      <rPr>
        <sz val="10"/>
        <color rgb="FF000000"/>
        <rFont val="Arial"/>
      </rPr>
      <t xml:space="preserve">  resolve the vectors to be added into their </t>
    </r>
    <r>
      <rPr>
        <i/>
        <sz val="10"/>
        <rFont val="Arial"/>
      </rPr>
      <t>x-</t>
    </r>
    <r>
      <rPr>
        <sz val="10"/>
        <color rgb="FF000000"/>
        <rFont val="Arial"/>
      </rPr>
      <t xml:space="preserve"> and </t>
    </r>
    <r>
      <rPr>
        <i/>
        <sz val="10"/>
        <rFont val="Arial"/>
      </rPr>
      <t>y</t>
    </r>
    <r>
      <rPr>
        <sz val="10"/>
        <color rgb="FF000000"/>
        <rFont val="Arial"/>
      </rPr>
      <t xml:space="preserve">-components.
</t>
    </r>
    <r>
      <rPr>
        <b/>
        <sz val="10"/>
        <rFont val="Arial"/>
      </rPr>
      <t xml:space="preserve">2.  </t>
    </r>
    <r>
      <rPr>
        <sz val="10"/>
        <color rgb="FF000000"/>
        <rFont val="Arial"/>
      </rPr>
      <t xml:space="preserve">add all the individual </t>
    </r>
    <r>
      <rPr>
        <i/>
        <sz val="10"/>
        <rFont val="Arial"/>
      </rPr>
      <t>x</t>
    </r>
    <r>
      <rPr>
        <sz val="10"/>
        <color rgb="FF000000"/>
        <rFont val="Arial"/>
      </rPr>
      <t xml:space="preserve">-components to get the </t>
    </r>
    <r>
      <rPr>
        <i/>
        <sz val="10"/>
        <rFont val="Arial"/>
      </rPr>
      <t>x-</t>
    </r>
    <r>
      <rPr>
        <sz val="10"/>
        <color rgb="FF000000"/>
        <rFont val="Arial"/>
      </rPr>
      <t>component of the resultant (</t>
    </r>
    <r>
      <rPr>
        <b/>
        <sz val="10"/>
        <rFont val="Arial"/>
      </rPr>
      <t>Rx</t>
    </r>
    <r>
      <rPr>
        <sz val="10"/>
        <color rgb="FF000000"/>
        <rFont val="Arial"/>
      </rPr>
      <t xml:space="preserve">).  Add all the individual </t>
    </r>
    <r>
      <rPr>
        <i/>
        <sz val="10"/>
        <rFont val="Arial"/>
      </rPr>
      <t>y</t>
    </r>
    <r>
      <rPr>
        <sz val="10"/>
        <color rgb="FF000000"/>
        <rFont val="Arial"/>
      </rPr>
      <t xml:space="preserve">-components to get the </t>
    </r>
    <r>
      <rPr>
        <i/>
        <sz val="10"/>
        <rFont val="Arial"/>
      </rPr>
      <t>y-</t>
    </r>
    <r>
      <rPr>
        <sz val="10"/>
        <color rgb="FF000000"/>
        <rFont val="Arial"/>
      </rPr>
      <t>component of the resultant (</t>
    </r>
    <r>
      <rPr>
        <b/>
        <sz val="10"/>
        <rFont val="Arial"/>
      </rPr>
      <t>Ry</t>
    </r>
    <r>
      <rPr>
        <sz val="10"/>
        <color rgb="FF000000"/>
        <rFont val="Arial"/>
      </rPr>
      <t xml:space="preserve">)
</t>
    </r>
    <r>
      <rPr>
        <b/>
        <sz val="10"/>
        <rFont val="Arial"/>
      </rPr>
      <t xml:space="preserve">3.  </t>
    </r>
    <r>
      <rPr>
        <sz val="10"/>
        <color rgb="FF000000"/>
        <rFont val="Arial"/>
      </rPr>
      <t xml:space="preserve">find the magnitude of the resultant by using the </t>
    </r>
    <r>
      <rPr>
        <b/>
        <sz val="10"/>
        <rFont val="Arial"/>
      </rPr>
      <t>Pythatgorean theorem</t>
    </r>
    <r>
      <rPr>
        <sz val="10"/>
        <color rgb="FF000000"/>
        <rFont val="Arial"/>
      </rPr>
      <t xml:space="preserve">.  If </t>
    </r>
    <r>
      <rPr>
        <b/>
        <sz val="10"/>
        <rFont val="Arial"/>
      </rPr>
      <t xml:space="preserve">Rx </t>
    </r>
    <r>
      <rPr>
        <sz val="10"/>
        <color rgb="FF000000"/>
        <rFont val="Arial"/>
      </rPr>
      <t xml:space="preserve">and </t>
    </r>
    <r>
      <rPr>
        <b/>
        <sz val="10"/>
        <rFont val="Arial"/>
      </rPr>
      <t>Ry</t>
    </r>
    <r>
      <rPr>
        <sz val="10"/>
        <color rgb="FF000000"/>
        <rFont val="Arial"/>
      </rPr>
      <t xml:space="preserve"> are the </t>
    </r>
    <r>
      <rPr>
        <i/>
        <sz val="10"/>
        <rFont val="Arial"/>
      </rPr>
      <t xml:space="preserve">x- </t>
    </r>
    <r>
      <rPr>
        <sz val="10"/>
        <color rgb="FF000000"/>
        <rFont val="Arial"/>
      </rPr>
      <t xml:space="preserve">and </t>
    </r>
    <r>
      <rPr>
        <i/>
        <sz val="10"/>
        <rFont val="Arial"/>
      </rPr>
      <t>y-</t>
    </r>
    <r>
      <rPr>
        <sz val="10"/>
        <color rgb="FF000000"/>
        <rFont val="Arial"/>
      </rPr>
      <t xml:space="preserve">components of the </t>
    </r>
    <r>
      <rPr>
        <b/>
        <sz val="10"/>
        <rFont val="Arial"/>
      </rPr>
      <t>R</t>
    </r>
    <r>
      <rPr>
        <sz val="10"/>
        <color rgb="FF000000"/>
        <rFont val="Arial"/>
      </rPr>
      <t xml:space="preserve">... then </t>
    </r>
    <r>
      <rPr>
        <b/>
        <sz val="10"/>
        <rFont val="Arial"/>
      </rPr>
      <t xml:space="preserve">R = </t>
    </r>
    <r>
      <rPr>
        <sz val="10"/>
        <color rgb="FF000000"/>
        <rFont val="Arial"/>
      </rPr>
      <t xml:space="preserve">sqrt ( </t>
    </r>
    <r>
      <rPr>
        <b/>
        <sz val="10"/>
        <rFont val="Arial"/>
      </rPr>
      <t>Rx</t>
    </r>
    <r>
      <rPr>
        <sz val="10"/>
        <color rgb="FF000000"/>
        <rFont val="Arial"/>
      </rPr>
      <t xml:space="preserve">^2  +  </t>
    </r>
    <r>
      <rPr>
        <b/>
        <sz val="10"/>
        <rFont val="Arial"/>
      </rPr>
      <t>Ry</t>
    </r>
    <r>
      <rPr>
        <sz val="10"/>
        <color rgb="FF000000"/>
        <rFont val="Arial"/>
      </rPr>
      <t xml:space="preserve">^2 ).
</t>
    </r>
    <r>
      <rPr>
        <b/>
        <sz val="10"/>
        <rFont val="Arial"/>
      </rPr>
      <t xml:space="preserve">4.  </t>
    </r>
    <r>
      <rPr>
        <sz val="10"/>
        <color rgb="FF000000"/>
        <rFont val="Arial"/>
      </rPr>
      <t>find the direction ϴ of the resultant by using the relationship ϴ = tan^-1 (</t>
    </r>
    <r>
      <rPr>
        <b/>
        <sz val="10"/>
        <rFont val="Arial"/>
      </rPr>
      <t xml:space="preserve"> Rx</t>
    </r>
    <r>
      <rPr>
        <sz val="10"/>
        <color rgb="FF000000"/>
        <rFont val="Arial"/>
      </rPr>
      <t xml:space="preserve"> / </t>
    </r>
    <r>
      <rPr>
        <b/>
        <sz val="10"/>
        <rFont val="Arial"/>
      </rPr>
      <t>Ry )</t>
    </r>
  </si>
  <si>
    <t>Multiplying Vectors by other Vectors</t>
  </si>
  <si>
    <r>
      <t xml:space="preserve">In some circumstances, we want to be able to </t>
    </r>
    <r>
      <rPr>
        <u/>
        <sz val="10"/>
        <rFont val="Arial"/>
      </rPr>
      <t>multiply two vector quantities</t>
    </r>
    <r>
      <rPr>
        <sz val="10"/>
        <color rgb="FF000000"/>
        <rFont val="Arial"/>
      </rPr>
      <t xml:space="preserve"> to generate EITHER:
1)  another vector, or
2)  a scalar</t>
    </r>
  </si>
  <si>
    <r>
      <rPr>
        <i/>
        <sz val="9"/>
        <rFont val="Arial"/>
      </rPr>
      <t xml:space="preserve">- Two vectors can be multiplied together to generate a </t>
    </r>
    <r>
      <rPr>
        <i/>
        <u/>
        <sz val="9"/>
        <rFont val="Arial"/>
      </rPr>
      <t>scalar</t>
    </r>
    <r>
      <rPr>
        <i/>
        <sz val="9"/>
        <rFont val="Arial"/>
      </rPr>
      <t xml:space="preserve"> quantity, such as </t>
    </r>
    <r>
      <rPr>
        <b/>
        <i/>
        <sz val="9"/>
        <rFont val="Arial"/>
      </rPr>
      <t>work</t>
    </r>
    <r>
      <rPr>
        <i/>
        <sz val="9"/>
        <rFont val="Arial"/>
      </rPr>
      <t xml:space="preserve">. This is done by multiplying two vectors of interest (force and displacement) and the </t>
    </r>
    <r>
      <rPr>
        <b/>
        <i/>
        <sz val="9"/>
        <rFont val="Arial"/>
      </rPr>
      <t>COSINE</t>
    </r>
    <r>
      <rPr>
        <i/>
        <sz val="9"/>
        <rFont val="Arial"/>
      </rPr>
      <t xml:space="preserve"> of the angle between the two vectors.
- In contrast, two vectors can also be multiplied together to generate another </t>
    </r>
    <r>
      <rPr>
        <i/>
        <u/>
        <sz val="9"/>
        <rFont val="Arial"/>
      </rPr>
      <t>vector</t>
    </r>
    <r>
      <rPr>
        <i/>
        <sz val="9"/>
        <rFont val="Arial"/>
      </rPr>
      <t xml:space="preserve"> quantity, such as </t>
    </r>
    <r>
      <rPr>
        <b/>
        <i/>
        <sz val="9"/>
        <rFont val="Arial"/>
      </rPr>
      <t>torque</t>
    </r>
    <r>
      <rPr>
        <i/>
        <sz val="9"/>
        <rFont val="Arial"/>
      </rPr>
      <t xml:space="preserve">. This is done by multiplying two vectors of interest (force and lever arm) and the </t>
    </r>
    <r>
      <rPr>
        <b/>
        <i/>
        <sz val="9"/>
        <rFont val="Arial"/>
      </rPr>
      <t xml:space="preserve">SINE </t>
    </r>
    <r>
      <rPr>
        <i/>
        <sz val="9"/>
        <rFont val="Arial"/>
      </rPr>
      <t>of the angle between the two vectors.</t>
    </r>
  </si>
  <si>
    <t>Dot product  (A • B)</t>
  </si>
  <si>
    <r>
      <rPr>
        <i/>
        <sz val="10"/>
        <rFont val="Arial"/>
      </rPr>
      <t>(in vector calculus)</t>
    </r>
    <r>
      <rPr>
        <sz val="10"/>
        <color rgb="FF000000"/>
        <rFont val="Arial"/>
      </rPr>
      <t xml:space="preserve"> When you multiply two vectors to GENERATE A </t>
    </r>
    <r>
      <rPr>
        <u/>
        <sz val="10"/>
        <rFont val="Arial"/>
      </rPr>
      <t>SCALAR</t>
    </r>
    <r>
      <rPr>
        <sz val="10"/>
        <color rgb="FF000000"/>
        <rFont val="Arial"/>
      </rPr>
      <t xml:space="preserve"> quantity</t>
    </r>
  </si>
  <si>
    <t>A • B  =  |A| |B| cosϴ</t>
  </si>
  <si>
    <r>
      <rPr>
        <i/>
        <sz val="9"/>
        <rFont val="Arial"/>
      </rPr>
      <t xml:space="preserve">(force) • (displacement)  =  </t>
    </r>
    <r>
      <rPr>
        <b/>
        <i/>
        <u/>
        <sz val="9"/>
        <rFont val="Arial"/>
      </rPr>
      <t>work</t>
    </r>
  </si>
  <si>
    <r>
      <rPr>
        <b/>
        <sz val="10"/>
        <rFont val="Arial"/>
      </rPr>
      <t xml:space="preserve">Cross product  (A </t>
    </r>
    <r>
      <rPr>
        <sz val="12"/>
        <rFont val="Arial"/>
      </rPr>
      <t>x</t>
    </r>
    <r>
      <rPr>
        <sz val="10"/>
        <rFont val="Arial"/>
      </rPr>
      <t xml:space="preserve"> </t>
    </r>
    <r>
      <rPr>
        <b/>
        <sz val="10"/>
        <rFont val="Arial"/>
      </rPr>
      <t>B)</t>
    </r>
  </si>
  <si>
    <r>
      <rPr>
        <i/>
        <sz val="10"/>
        <rFont val="Arial"/>
      </rPr>
      <t>(in vector calculus)</t>
    </r>
    <r>
      <rPr>
        <sz val="10"/>
        <color rgb="FF000000"/>
        <rFont val="Arial"/>
      </rPr>
      <t xml:space="preserve"> When you multiply two vectors to GENERATE ANOTHER </t>
    </r>
    <r>
      <rPr>
        <u/>
        <sz val="10"/>
        <rFont val="Arial"/>
      </rPr>
      <t>VECTOR</t>
    </r>
    <r>
      <rPr>
        <sz val="10"/>
        <color rgb="FF000000"/>
        <rFont val="Arial"/>
      </rPr>
      <t xml:space="preserve"> quantity.  Once we have the magnitude of the resultant, we use the </t>
    </r>
    <r>
      <rPr>
        <b/>
        <sz val="10"/>
        <rFont val="Arial"/>
      </rPr>
      <t>Right-Hand Rule</t>
    </r>
    <r>
      <rPr>
        <sz val="10"/>
        <color rgb="FF000000"/>
        <rFont val="Arial"/>
      </rPr>
      <t xml:space="preserve"> in order to determine its direction.</t>
    </r>
  </si>
  <si>
    <t>A x B  =  |A| |B| sinϴ</t>
  </si>
  <si>
    <r>
      <rPr>
        <i/>
        <sz val="9"/>
        <rFont val="Arial"/>
      </rPr>
      <t xml:space="preserve">(force)  x  (lever arm)  =  </t>
    </r>
    <r>
      <rPr>
        <b/>
        <i/>
        <u/>
        <sz val="9"/>
        <rFont val="Arial"/>
      </rPr>
      <t>torque</t>
    </r>
  </si>
  <si>
    <t>Right-Hand Rule</t>
  </si>
  <si>
    <t>Right-Hand Rule for multiplying two vectors</t>
  </si>
  <si>
    <r>
      <t xml:space="preserve">The resultant of the cross product will always be </t>
    </r>
    <r>
      <rPr>
        <u/>
        <sz val="10"/>
        <rFont val="Arial"/>
      </rPr>
      <t>perpendicular</t>
    </r>
    <r>
      <rPr>
        <sz val="10"/>
        <color rgb="FF000000"/>
        <rFont val="Arial"/>
      </rPr>
      <t xml:space="preserve"> to the plane created by the two vectors. The </t>
    </r>
    <r>
      <rPr>
        <b/>
        <sz val="10"/>
        <rFont val="Arial"/>
      </rPr>
      <t>Right-Hand Rule</t>
    </r>
    <r>
      <rPr>
        <sz val="10"/>
        <color rgb="FF000000"/>
        <rFont val="Arial"/>
      </rPr>
      <t xml:space="preserve"> helps you determine the direction of a cross product resultant vector.  Considering a resultant </t>
    </r>
    <r>
      <rPr>
        <b/>
        <sz val="10"/>
        <rFont val="Arial"/>
      </rPr>
      <t>C</t>
    </r>
    <r>
      <rPr>
        <sz val="10"/>
        <color rgb="FF000000"/>
        <rFont val="Arial"/>
      </rPr>
      <t xml:space="preserve"> where  </t>
    </r>
    <r>
      <rPr>
        <b/>
        <sz val="10"/>
        <rFont val="Arial"/>
      </rPr>
      <t>C</t>
    </r>
    <r>
      <rPr>
        <sz val="10"/>
        <color rgb="FF000000"/>
        <rFont val="Arial"/>
      </rPr>
      <t xml:space="preserve"> = the cross product of (</t>
    </r>
    <r>
      <rPr>
        <b/>
        <sz val="10"/>
        <rFont val="Arial"/>
      </rPr>
      <t>A</t>
    </r>
    <r>
      <rPr>
        <sz val="10"/>
        <color rgb="FF000000"/>
        <rFont val="Arial"/>
      </rPr>
      <t xml:space="preserve"> X </t>
    </r>
    <r>
      <rPr>
        <b/>
        <sz val="10"/>
        <rFont val="Arial"/>
      </rPr>
      <t>B</t>
    </r>
    <r>
      <rPr>
        <sz val="10"/>
        <color rgb="FF000000"/>
        <rFont val="Arial"/>
      </rPr>
      <t xml:space="preserve">), then:
</t>
    </r>
    <r>
      <rPr>
        <b/>
        <sz val="10"/>
        <rFont val="Arial"/>
      </rPr>
      <t xml:space="preserve">1.  </t>
    </r>
    <r>
      <rPr>
        <sz val="10"/>
        <color rgb="FF000000"/>
        <rFont val="Arial"/>
      </rPr>
      <t xml:space="preserve">Start by pointing your thumb along the direction of vector </t>
    </r>
    <r>
      <rPr>
        <b/>
        <sz val="10"/>
        <rFont val="Arial"/>
      </rPr>
      <t>A</t>
    </r>
    <r>
      <rPr>
        <sz val="10"/>
        <color rgb="FF000000"/>
        <rFont val="Arial"/>
      </rPr>
      <t xml:space="preserve">.
</t>
    </r>
    <r>
      <rPr>
        <b/>
        <sz val="10"/>
        <rFont val="Arial"/>
      </rPr>
      <t>2</t>
    </r>
    <r>
      <rPr>
        <sz val="10"/>
        <color rgb="FF000000"/>
        <rFont val="Arial"/>
      </rPr>
      <t xml:space="preserve">.  Extend your fingers along the direction of vector </t>
    </r>
    <r>
      <rPr>
        <b/>
        <sz val="10"/>
        <rFont val="Arial"/>
      </rPr>
      <t>B</t>
    </r>
    <r>
      <rPr>
        <sz val="10"/>
        <color rgb="FF000000"/>
        <rFont val="Arial"/>
      </rPr>
      <t xml:space="preserve">.  Note that you might need to rotate your wrist to get the correct configuration of thumb and fingers, if necessary.
</t>
    </r>
    <r>
      <rPr>
        <b/>
        <sz val="10"/>
        <rFont val="Arial"/>
      </rPr>
      <t>3.</t>
    </r>
    <r>
      <rPr>
        <sz val="10"/>
        <color rgb="FF000000"/>
        <rFont val="Arial"/>
      </rPr>
      <t xml:space="preserve">  Your palm establishes the </t>
    </r>
    <r>
      <rPr>
        <i/>
        <sz val="10"/>
        <rFont val="Arial"/>
      </rPr>
      <t>plane</t>
    </r>
    <r>
      <rPr>
        <sz val="10"/>
        <color rgb="FF000000"/>
        <rFont val="Arial"/>
      </rPr>
      <t xml:space="preserve"> between the two vectors.  </t>
    </r>
    <r>
      <rPr>
        <b/>
        <sz val="10"/>
        <rFont val="Arial"/>
      </rPr>
      <t>The DIRECTION THAT YOUR PALM POINTS is the DIRECTION OF THE RESULTANT C</t>
    </r>
    <r>
      <rPr>
        <sz val="10"/>
        <color rgb="FF000000"/>
        <rFont val="Arial"/>
      </rPr>
      <t>.</t>
    </r>
  </si>
  <si>
    <t>• Right-Hand Rule
• Torque
• Magnetic Force</t>
  </si>
  <si>
    <t>Friction</t>
  </si>
  <si>
    <r>
      <t xml:space="preserve">is a force that </t>
    </r>
    <r>
      <rPr>
        <u/>
        <sz val="10"/>
        <rFont val="Arial"/>
      </rPr>
      <t>opposes</t>
    </r>
    <r>
      <rPr>
        <sz val="10"/>
        <color rgb="FF000000"/>
        <rFont val="Arial"/>
      </rPr>
      <t xml:space="preserve"> motion; it occurs due to the electrostatic interactions at the surface between two objects.</t>
    </r>
  </si>
  <si>
    <r>
      <rPr>
        <b/>
        <sz val="10"/>
        <rFont val="Arial"/>
      </rPr>
      <t xml:space="preserve">Static friction </t>
    </r>
    <r>
      <rPr>
        <sz val="10"/>
        <rFont val="Arial"/>
      </rPr>
      <t>(</t>
    </r>
    <r>
      <rPr>
        <sz val="11"/>
        <rFont val="Arial"/>
      </rPr>
      <t xml:space="preserve">f </t>
    </r>
    <r>
      <rPr>
        <sz val="8"/>
        <rFont val="Arial"/>
      </rPr>
      <t>s</t>
    </r>
    <r>
      <rPr>
        <sz val="10"/>
        <rFont val="Arial"/>
      </rPr>
      <t>)</t>
    </r>
  </si>
  <si>
    <r>
      <t xml:space="preserve">exists between a </t>
    </r>
    <r>
      <rPr>
        <i/>
        <sz val="10"/>
        <rFont val="Arial"/>
      </rPr>
      <t>stationary</t>
    </r>
    <r>
      <rPr>
        <sz val="10"/>
        <color rgb="FF000000"/>
        <rFont val="Arial"/>
      </rPr>
      <t xml:space="preserve"> object and the surface upon which it rests </t>
    </r>
    <r>
      <rPr>
        <i/>
        <sz val="10"/>
        <rFont val="Arial"/>
      </rPr>
      <t xml:space="preserve">(aka between two objects that ARE </t>
    </r>
    <r>
      <rPr>
        <b/>
        <i/>
        <sz val="10"/>
        <rFont val="Arial"/>
      </rPr>
      <t>NOT</t>
    </r>
    <r>
      <rPr>
        <i/>
        <sz val="10"/>
        <rFont val="Arial"/>
      </rPr>
      <t xml:space="preserve"> IN MOTION relative to each other). </t>
    </r>
    <r>
      <rPr>
        <sz val="10"/>
        <color rgb="FF000000"/>
        <rFont val="Arial"/>
      </rPr>
      <t>Static friction is the force that must be overcome to set an object in motion</t>
    </r>
  </si>
  <si>
    <r>
      <rPr>
        <sz val="20"/>
        <color rgb="FF000000"/>
        <rFont val="Times New Roman"/>
      </rPr>
      <t xml:space="preserve">0 </t>
    </r>
    <r>
      <rPr>
        <sz val="13"/>
        <color rgb="FF000000"/>
        <rFont val="Times New Roman"/>
      </rPr>
      <t>≤</t>
    </r>
    <r>
      <rPr>
        <sz val="20"/>
        <color rgb="FF000000"/>
        <rFont val="Times New Roman"/>
      </rPr>
      <t xml:space="preserve">  f</t>
    </r>
    <r>
      <rPr>
        <sz val="9"/>
        <color rgb="FF000000"/>
        <rFont val="Times New Roman"/>
      </rPr>
      <t>static</t>
    </r>
    <r>
      <rPr>
        <sz val="20"/>
        <color rgb="FF000000"/>
        <rFont val="Times New Roman"/>
      </rPr>
      <t xml:space="preserve">  </t>
    </r>
    <r>
      <rPr>
        <sz val="13"/>
        <color rgb="FF000000"/>
        <rFont val="Times New Roman"/>
      </rPr>
      <t>≤</t>
    </r>
    <r>
      <rPr>
        <sz val="20"/>
        <color rgb="FF000000"/>
        <rFont val="Times New Roman"/>
      </rPr>
      <t xml:space="preserve">  (μ</t>
    </r>
    <r>
      <rPr>
        <sz val="9"/>
        <color rgb="FF000000"/>
        <rFont val="Times New Roman"/>
      </rPr>
      <t>static</t>
    </r>
    <r>
      <rPr>
        <sz val="20"/>
        <color rgb="FF000000"/>
        <rFont val="Times New Roman"/>
      </rPr>
      <t xml:space="preserve"> )(</t>
    </r>
    <r>
      <rPr>
        <sz val="18"/>
        <color rgb="FF000000"/>
        <rFont val="Times New Roman"/>
      </rPr>
      <t>N</t>
    </r>
    <r>
      <rPr>
        <sz val="20"/>
        <color rgb="FF000000"/>
        <rFont val="Times New Roman"/>
      </rPr>
      <t>)</t>
    </r>
  </si>
  <si>
    <r>
      <rPr>
        <i/>
        <sz val="9"/>
        <rFont val="Arial"/>
      </rPr>
      <t xml:space="preserve">Consider trying to push a heavy piece of luggage. When  a 25 N force is applied, the bag does not move. When a 50 N force is applied, the bag still does not move. When a 100 N force is applied, the bag sliders a meter or so and slows to a rest. This setup implies that the </t>
    </r>
    <r>
      <rPr>
        <b/>
        <i/>
        <sz val="9"/>
        <rFont val="Arial"/>
      </rPr>
      <t>maximal value of static friction</t>
    </r>
    <r>
      <rPr>
        <i/>
        <sz val="9"/>
        <rFont val="Arial"/>
      </rPr>
      <t xml:space="preserve"> is somewhere between 50 and 100 N; any applied force less than this threshold will not be sufficient to move the bag as there will be an equal but opposite force of static friction opposing the bag's motion.</t>
    </r>
  </si>
  <si>
    <r>
      <rPr>
        <b/>
        <sz val="10"/>
        <rFont val="Arial"/>
      </rPr>
      <t xml:space="preserve">Kinetic friction </t>
    </r>
    <r>
      <rPr>
        <sz val="10"/>
        <rFont val="Arial"/>
      </rPr>
      <t>(</t>
    </r>
    <r>
      <rPr>
        <sz val="11"/>
        <rFont val="Arial"/>
      </rPr>
      <t xml:space="preserve">f </t>
    </r>
    <r>
      <rPr>
        <sz val="8"/>
        <rFont val="Arial"/>
      </rPr>
      <t>k</t>
    </r>
    <r>
      <rPr>
        <sz val="10"/>
        <rFont val="Arial"/>
      </rPr>
      <t>)</t>
    </r>
  </si>
  <si>
    <r>
      <t xml:space="preserve">exists betwen a </t>
    </r>
    <r>
      <rPr>
        <b/>
        <i/>
        <sz val="10"/>
        <rFont val="Arial"/>
      </rPr>
      <t>SLIDING</t>
    </r>
    <r>
      <rPr>
        <sz val="10"/>
        <color rgb="FF000000"/>
        <rFont val="Arial"/>
      </rPr>
      <t xml:space="preserve"> object and the surface over which the object slides </t>
    </r>
    <r>
      <rPr>
        <i/>
        <sz val="10"/>
        <rFont val="Arial"/>
      </rPr>
      <t>(aka between two objects that ARE IN MOTION relative to each other).</t>
    </r>
  </si>
  <si>
    <r>
      <rPr>
        <sz val="20"/>
        <color rgb="FF000000"/>
        <rFont val="Times New Roman"/>
      </rPr>
      <t>f</t>
    </r>
    <r>
      <rPr>
        <sz val="9"/>
        <color rgb="FF000000"/>
        <rFont val="Times New Roman"/>
      </rPr>
      <t>kinetic</t>
    </r>
    <r>
      <rPr>
        <sz val="20"/>
        <color rgb="FF000000"/>
        <rFont val="Times New Roman"/>
      </rPr>
      <t xml:space="preserve"> = (μ</t>
    </r>
    <r>
      <rPr>
        <sz val="9"/>
        <color rgb="FF000000"/>
        <rFont val="Times New Roman"/>
      </rPr>
      <t>kinetic</t>
    </r>
    <r>
      <rPr>
        <sz val="20"/>
        <color rgb="FF000000"/>
        <rFont val="Times New Roman"/>
      </rPr>
      <t xml:space="preserve"> )(N)</t>
    </r>
  </si>
  <si>
    <t>Sometimes, students misidentify the presence of kinetic friction. A wheel, for example, that is rolling along a road does not experience kinetic friction because the tire is not actually "sliding" against the pavement. The tire maintains an instantaneous point of static contact with the road and, therefore experiences only static friction. Only when the tire begins to SLIDE on, say, an icy patch will kinetic friction come into play.</t>
  </si>
  <si>
    <r>
      <rPr>
        <b/>
        <sz val="10"/>
        <rFont val="Arial"/>
      </rPr>
      <t xml:space="preserve">the coefficient of friction </t>
    </r>
    <r>
      <rPr>
        <sz val="10"/>
        <rFont val="Arial"/>
      </rPr>
      <t>(μ</t>
    </r>
    <r>
      <rPr>
        <sz val="8"/>
        <rFont val="Arial"/>
      </rPr>
      <t>s</t>
    </r>
    <r>
      <rPr>
        <sz val="10"/>
        <rFont val="Arial"/>
      </rPr>
      <t xml:space="preserve"> or μ</t>
    </r>
    <r>
      <rPr>
        <sz val="7"/>
        <rFont val="Arial"/>
      </rPr>
      <t>k</t>
    </r>
    <r>
      <rPr>
        <sz val="10"/>
        <rFont val="Arial"/>
      </rPr>
      <t>)</t>
    </r>
  </si>
  <si>
    <r>
      <t xml:space="preserve">is a unitless </t>
    </r>
    <r>
      <rPr>
        <i/>
        <sz val="10"/>
        <rFont val="Arial"/>
      </rPr>
      <t>(scalar)</t>
    </r>
    <r>
      <rPr>
        <sz val="10"/>
        <color rgb="FF000000"/>
        <rFont val="Arial"/>
      </rPr>
      <t xml:space="preserve"> quantity that depends on the two materials in contact. The coefficient of static friction is </t>
    </r>
    <r>
      <rPr>
        <u/>
        <sz val="10"/>
        <rFont val="Arial"/>
      </rPr>
      <t>always higher</t>
    </r>
    <r>
      <rPr>
        <sz val="10"/>
        <color rgb="FF000000"/>
        <rFont val="Arial"/>
      </rPr>
      <t xml:space="preserve"> than the coefficient of kinetic friction. </t>
    </r>
  </si>
  <si>
    <t>Newton's Laws</t>
  </si>
  <si>
    <t>First Law</t>
  </si>
  <si>
    <r>
      <rPr>
        <b/>
        <sz val="10"/>
        <rFont val="Arial"/>
      </rPr>
      <t xml:space="preserve">Newton's </t>
    </r>
    <r>
      <rPr>
        <b/>
        <sz val="12"/>
        <rFont val="Arial"/>
      </rPr>
      <t>1</t>
    </r>
    <r>
      <rPr>
        <b/>
        <sz val="10"/>
        <rFont val="Arial"/>
      </rPr>
      <t>st Law</t>
    </r>
  </si>
  <si>
    <r>
      <t xml:space="preserve">states that an object either at rest or in motion with constant velocity will remain that way </t>
    </r>
    <r>
      <rPr>
        <i/>
        <sz val="10"/>
        <rFont val="Arial"/>
      </rPr>
      <t>unless a net force acts upon it</t>
    </r>
    <r>
      <rPr>
        <b/>
        <i/>
        <sz val="10"/>
        <rFont val="Arial"/>
      </rPr>
      <t xml:space="preserve">. </t>
    </r>
  </si>
  <si>
    <r>
      <rPr>
        <i/>
        <sz val="9"/>
        <rFont val="Times New Roman"/>
      </rPr>
      <t xml:space="preserve">For an object at </t>
    </r>
    <r>
      <rPr>
        <b/>
        <i/>
        <sz val="9"/>
        <rFont val="Times New Roman"/>
      </rPr>
      <t>equilibrium</t>
    </r>
    <r>
      <rPr>
        <i/>
        <sz val="9"/>
        <rFont val="Times New Roman"/>
      </rPr>
      <t xml:space="preserve">,
</t>
    </r>
    <r>
      <rPr>
        <sz val="24"/>
        <rFont val="Times New Roman"/>
      </rPr>
      <t>F</t>
    </r>
    <r>
      <rPr>
        <i/>
        <sz val="9"/>
        <rFont val="Times New Roman"/>
      </rPr>
      <t>net</t>
    </r>
    <r>
      <rPr>
        <sz val="24"/>
        <rFont val="Times New Roman"/>
      </rPr>
      <t xml:space="preserve"> = ma = 0</t>
    </r>
  </si>
  <si>
    <t xml:space="preserve">A golf ball placed on a golf tee will never move and will stay on the tee forever unless some outside force (such as wind or a golf club smacking it) acts upon the golf ball. </t>
  </si>
  <si>
    <t>"Law of Inertia"</t>
  </si>
  <si>
    <t>Second Law</t>
  </si>
  <si>
    <r>
      <rPr>
        <b/>
        <sz val="10"/>
        <rFont val="Arial"/>
      </rPr>
      <t xml:space="preserve">Newton's </t>
    </r>
    <r>
      <rPr>
        <b/>
        <sz val="12"/>
        <rFont val="Arial"/>
      </rPr>
      <t>2</t>
    </r>
    <r>
      <rPr>
        <b/>
        <sz val="10"/>
        <rFont val="Arial"/>
      </rPr>
      <t>nd Law</t>
    </r>
  </si>
  <si>
    <t>states that any acceleration is the result of the sum of outside forces acting on the object and its mass</t>
  </si>
  <si>
    <r>
      <rPr>
        <b/>
        <i/>
        <sz val="36"/>
        <rFont val="Times New Roman"/>
      </rPr>
      <t>F</t>
    </r>
    <r>
      <rPr>
        <i/>
        <sz val="36"/>
        <rFont val="Times New Roman"/>
      </rPr>
      <t xml:space="preserve"> </t>
    </r>
    <r>
      <rPr>
        <i/>
        <sz val="36"/>
        <rFont val="Times New Roman"/>
      </rPr>
      <t xml:space="preserve"> = ma</t>
    </r>
  </si>
  <si>
    <t>Mathematically, force is directly correlated with mass or acceleration. At a constant force, mass and acceleration are inversely related to each other.
•  The more force you apply to a shopping cart, the more acceleration that shopping cart has.
•  You have to apply more force to accelerate a heavy shopping cart than to accelerate a small shopping cart.</t>
  </si>
  <si>
    <t>Third Law</t>
  </si>
  <si>
    <r>
      <rPr>
        <b/>
        <sz val="10"/>
        <rFont val="Arial"/>
      </rPr>
      <t xml:space="preserve">Newton's </t>
    </r>
    <r>
      <rPr>
        <b/>
        <sz val="12"/>
        <rFont val="Arial"/>
      </rPr>
      <t>3</t>
    </r>
    <r>
      <rPr>
        <b/>
        <sz val="10"/>
        <rFont val="Arial"/>
      </rPr>
      <t>rd Law</t>
    </r>
  </si>
  <si>
    <r>
      <t xml:space="preserve">states that any two objects interacting with one another experience equal and opposite forces as a result of their interaction. </t>
    </r>
    <r>
      <rPr>
        <i/>
        <sz val="10"/>
        <rFont val="Arial"/>
      </rPr>
      <t xml:space="preserve">"To every action, there is always an </t>
    </r>
    <r>
      <rPr>
        <i/>
        <u/>
        <sz val="10"/>
        <rFont val="Arial"/>
      </rPr>
      <t>opposed</t>
    </r>
    <r>
      <rPr>
        <i/>
        <sz val="10"/>
        <rFont val="Arial"/>
      </rPr>
      <t xml:space="preserve"> but </t>
    </r>
    <r>
      <rPr>
        <i/>
        <u/>
        <sz val="10"/>
        <rFont val="Arial"/>
      </rPr>
      <t>equal</t>
    </r>
    <r>
      <rPr>
        <i/>
        <sz val="10"/>
        <rFont val="Arial"/>
      </rPr>
      <t xml:space="preserve"> reaction."</t>
    </r>
  </si>
  <si>
    <r>
      <rPr>
        <i/>
        <sz val="36"/>
        <rFont val="Times New Roman"/>
      </rPr>
      <t>F</t>
    </r>
    <r>
      <rPr>
        <i/>
        <sz val="10"/>
        <rFont val="Times New Roman"/>
      </rPr>
      <t>AB</t>
    </r>
    <r>
      <rPr>
        <i/>
        <sz val="36"/>
        <rFont val="Times New Roman"/>
      </rPr>
      <t xml:space="preserve"> =  – F</t>
    </r>
    <r>
      <rPr>
        <i/>
        <sz val="11"/>
        <rFont val="Times New Roman"/>
      </rPr>
      <t>AB</t>
    </r>
  </si>
  <si>
    <t>When you hit your hand against your desk, your hand exerts a force on the desk (this is why the desk may get damaged). 
Simultaneously, the desk exerts a force of equal magnitiude in the opposite direction on your hand (this is why hitting the desk hurt your hand). 
The harder you hit the desk, the harder the force the desk exerts on your hand, hence why your hard hurts more with increasing input force.</t>
  </si>
  <si>
    <t>"Law of Action and Reaction"</t>
  </si>
  <si>
    <t>Motion with Constant Acceleration</t>
  </si>
  <si>
    <t>Linear Motion</t>
  </si>
  <si>
    <t>in linear motion, the object's velocity and acceleration are along the line of motion, so the pathway of the moving object continues along a straight line. Linear motion does not need to be limited to vertical or horizonatal paths; the inclined surface of a ramp will provide a path for linear motion at some angle.</t>
  </si>
  <si>
    <r>
      <rPr>
        <i/>
        <sz val="9"/>
        <rFont val="Arial"/>
      </rPr>
      <t xml:space="preserve">On the MCAT, the most common presentations of Linear Motion questions will involve </t>
    </r>
    <r>
      <rPr>
        <i/>
        <u/>
        <sz val="9"/>
        <rFont val="Arial"/>
      </rPr>
      <t>free falling objects</t>
    </r>
    <r>
      <rPr>
        <i/>
        <sz val="9"/>
        <rFont val="Arial"/>
      </rPr>
      <t>, such as balls, being dropped to the ground from some starting height.</t>
    </r>
  </si>
  <si>
    <t>Free Fall</t>
  </si>
  <si>
    <r>
      <t xml:space="preserve">is a term that refers to typical conditions of a kinematics problem on the MCAT that analyzes falling objects in linear motion. Under these conditions, air resistance is assumed to be negligible, meaning that the only force acting on an object is the gravitational force causing it to fall. Consequently, the object would fall with </t>
    </r>
    <r>
      <rPr>
        <u/>
        <sz val="10"/>
        <rFont val="Arial"/>
      </rPr>
      <t>constant acceleration</t>
    </r>
    <r>
      <rPr>
        <sz val="10"/>
        <color rgb="FF000000"/>
        <rFont val="Arial"/>
      </rPr>
      <t xml:space="preserve"> (the acceleration due to gravity, g = ~10 m/s^2) and would </t>
    </r>
    <r>
      <rPr>
        <i/>
        <sz val="10"/>
        <rFont val="Arial"/>
      </rPr>
      <t>not</t>
    </r>
    <r>
      <rPr>
        <sz val="10"/>
        <color rgb="FF000000"/>
        <rFont val="Arial"/>
      </rPr>
      <t xml:space="preserve"> reach terminal velocity. Terminal velocity (constant velocity) is reached when the force of gravity downwards = force of air resistance upwards.</t>
    </r>
  </si>
  <si>
    <t>"A ball is thrown vertically up into the air from a window ledge 30 meters above the ground with an initial velocity of 10 m/s. Find the velocity and position of the ball after two seconds. Find the distance and time at which the ball reaches its maximum height above the window ledge."</t>
  </si>
  <si>
    <t>Linear motion</t>
  </si>
  <si>
    <t>Kinematic Equations for the MCAT</t>
  </si>
  <si>
    <r>
      <t xml:space="preserve">Faling objects exhibit linear motion with constant acceleration. This one-dimensional motion can be fully described by the following equations:
where </t>
    </r>
    <r>
      <rPr>
        <b/>
        <sz val="10"/>
        <rFont val="Arial"/>
      </rPr>
      <t>x</t>
    </r>
    <r>
      <rPr>
        <sz val="10"/>
        <color rgb="FF000000"/>
        <rFont val="Arial"/>
      </rPr>
      <t xml:space="preserve">, </t>
    </r>
    <r>
      <rPr>
        <b/>
        <sz val="10"/>
        <rFont val="Arial"/>
      </rPr>
      <t>v</t>
    </r>
    <r>
      <rPr>
        <sz val="10"/>
        <color rgb="FF000000"/>
        <rFont val="Arial"/>
      </rPr>
      <t xml:space="preserve">, and </t>
    </r>
    <r>
      <rPr>
        <b/>
        <sz val="10"/>
        <rFont val="Arial"/>
      </rPr>
      <t>a</t>
    </r>
    <r>
      <rPr>
        <sz val="10"/>
        <color rgb="FF000000"/>
        <rFont val="Arial"/>
      </rPr>
      <t xml:space="preserve"> are the </t>
    </r>
    <r>
      <rPr>
        <u/>
        <sz val="10"/>
        <rFont val="Arial"/>
      </rPr>
      <t>displacement</t>
    </r>
    <r>
      <rPr>
        <sz val="10"/>
        <color rgb="FF000000"/>
        <rFont val="Arial"/>
      </rPr>
      <t xml:space="preserve">, </t>
    </r>
    <r>
      <rPr>
        <u/>
        <sz val="10"/>
        <rFont val="Arial"/>
      </rPr>
      <t>velocity</t>
    </r>
    <r>
      <rPr>
        <sz val="10"/>
        <color rgb="FF000000"/>
        <rFont val="Arial"/>
      </rPr>
      <t xml:space="preserve">, and </t>
    </r>
    <r>
      <rPr>
        <u/>
        <sz val="10"/>
        <rFont val="Arial"/>
      </rPr>
      <t>acceleration</t>
    </r>
    <r>
      <rPr>
        <sz val="10"/>
        <color rgb="FF000000"/>
        <rFont val="Arial"/>
      </rPr>
      <t xml:space="preserve"> vectors respectively;  </t>
    </r>
    <r>
      <rPr>
        <b/>
        <sz val="10"/>
        <rFont val="Arial"/>
      </rPr>
      <t xml:space="preserve"> v</t>
    </r>
    <r>
      <rPr>
        <b/>
        <sz val="6"/>
        <rFont val="Arial"/>
      </rPr>
      <t xml:space="preserve">0 </t>
    </r>
    <r>
      <rPr>
        <b/>
        <sz val="10"/>
        <rFont val="Arial"/>
      </rPr>
      <t xml:space="preserve"> </t>
    </r>
    <r>
      <rPr>
        <sz val="10"/>
        <color rgb="FF000000"/>
        <rFont val="Arial"/>
      </rPr>
      <t xml:space="preserve">is the </t>
    </r>
    <r>
      <rPr>
        <i/>
        <u/>
        <sz val="10"/>
        <rFont val="Arial"/>
      </rPr>
      <t>initial</t>
    </r>
    <r>
      <rPr>
        <u/>
        <sz val="10"/>
        <rFont val="Arial"/>
      </rPr>
      <t xml:space="preserve"> velocity</t>
    </r>
    <r>
      <rPr>
        <sz val="10"/>
        <color rgb="FF000000"/>
        <rFont val="Arial"/>
      </rPr>
      <t xml:space="preserve">; </t>
    </r>
    <r>
      <rPr>
        <b/>
        <sz val="10"/>
        <rFont val="Arial"/>
      </rPr>
      <t>v̅</t>
    </r>
    <r>
      <rPr>
        <sz val="10"/>
        <color rgb="FF000000"/>
        <rFont val="Arial"/>
      </rPr>
      <t xml:space="preserve"> is the </t>
    </r>
    <r>
      <rPr>
        <i/>
        <u/>
        <sz val="10"/>
        <rFont val="Arial"/>
      </rPr>
      <t>average</t>
    </r>
    <r>
      <rPr>
        <u/>
        <sz val="10"/>
        <rFont val="Arial"/>
      </rPr>
      <t xml:space="preserve"> velocity</t>
    </r>
    <r>
      <rPr>
        <sz val="10"/>
        <color rgb="FF000000"/>
        <rFont val="Arial"/>
      </rPr>
      <t>;  and</t>
    </r>
    <r>
      <rPr>
        <b/>
        <i/>
        <sz val="10"/>
        <rFont val="Arial"/>
      </rPr>
      <t xml:space="preserve"> t</t>
    </r>
    <r>
      <rPr>
        <i/>
        <sz val="10"/>
        <rFont val="Arial"/>
      </rPr>
      <t xml:space="preserve"> is </t>
    </r>
    <r>
      <rPr>
        <i/>
        <u/>
        <sz val="10"/>
        <rFont val="Arial"/>
      </rPr>
      <t>time</t>
    </r>
    <r>
      <rPr>
        <i/>
        <sz val="10"/>
        <rFont val="Arial"/>
      </rPr>
      <t>.</t>
    </r>
    <r>
      <rPr>
        <sz val="10"/>
        <color rgb="FF000000"/>
        <rFont val="Arial"/>
      </rPr>
      <t xml:space="preserve">  When the motion is </t>
    </r>
    <r>
      <rPr>
        <i/>
        <sz val="10"/>
        <rFont val="Arial"/>
      </rPr>
      <t>vertical</t>
    </r>
    <r>
      <rPr>
        <sz val="10"/>
        <color rgb="FF000000"/>
        <rFont val="Arial"/>
      </rPr>
      <t>, we often use "</t>
    </r>
    <r>
      <rPr>
        <b/>
        <sz val="10"/>
        <rFont val="Arial"/>
      </rPr>
      <t>y</t>
    </r>
    <r>
      <rPr>
        <sz val="10"/>
        <color rgb="FF000000"/>
        <rFont val="Arial"/>
      </rPr>
      <t>" instead of "</t>
    </r>
    <r>
      <rPr>
        <b/>
        <sz val="10"/>
        <rFont val="Arial"/>
      </rPr>
      <t>x</t>
    </r>
    <r>
      <rPr>
        <sz val="10"/>
        <color rgb="FF000000"/>
        <rFont val="Arial"/>
      </rPr>
      <t>" for displacement, just for terminology.</t>
    </r>
  </si>
  <si>
    <t>Projectile Motion</t>
  </si>
  <si>
    <r>
      <t xml:space="preserve">refers to motion that follows a path along TWO dimensions. The velocities and accelerations in </t>
    </r>
    <r>
      <rPr>
        <i/>
        <sz val="10"/>
        <rFont val="Arial"/>
      </rPr>
      <t>each</t>
    </r>
    <r>
      <rPr>
        <sz val="10"/>
        <color rgb="FF000000"/>
        <rFont val="Arial"/>
      </rPr>
      <t xml:space="preserve"> of the two dimensions (usually </t>
    </r>
    <r>
      <rPr>
        <b/>
        <sz val="10"/>
        <rFont val="Arial"/>
      </rPr>
      <t>horizontal,x</t>
    </r>
    <r>
      <rPr>
        <sz val="10"/>
        <color rgb="FF000000"/>
        <rFont val="Arial"/>
      </rPr>
      <t xml:space="preserve"> and </t>
    </r>
    <r>
      <rPr>
        <b/>
        <sz val="10"/>
        <rFont val="Arial"/>
      </rPr>
      <t>vertical,y</t>
    </r>
    <r>
      <rPr>
        <sz val="10"/>
        <color rgb="FF000000"/>
        <rFont val="Arial"/>
      </rPr>
      <t xml:space="preserve">) are independent of each other and </t>
    </r>
    <r>
      <rPr>
        <b/>
        <sz val="10"/>
        <rFont val="Arial"/>
      </rPr>
      <t>MUST</t>
    </r>
    <r>
      <rPr>
        <sz val="10"/>
        <color rgb="FF000000"/>
        <rFont val="Arial"/>
      </rPr>
      <t xml:space="preserve">, </t>
    </r>
    <r>
      <rPr>
        <b/>
        <sz val="10"/>
        <rFont val="Arial"/>
      </rPr>
      <t>accordingly, be analyzed separately</t>
    </r>
    <r>
      <rPr>
        <sz val="10"/>
        <color rgb="FF000000"/>
        <rFont val="Arial"/>
      </rPr>
      <t xml:space="preserve">.
Objects in projectile motion on Earth, such as cannonballs, baseballs, or darts, experience the force and acceleration of </t>
    </r>
    <r>
      <rPr>
        <b/>
        <sz val="10"/>
        <rFont val="Arial"/>
      </rPr>
      <t>GRAVITY</t>
    </r>
    <r>
      <rPr>
        <sz val="10"/>
        <color rgb="FF000000"/>
        <rFont val="Arial"/>
      </rPr>
      <t xml:space="preserve"> </t>
    </r>
    <r>
      <rPr>
        <b/>
        <sz val="10"/>
        <rFont val="Arial"/>
      </rPr>
      <t>only in the vertical direction</t>
    </r>
    <r>
      <rPr>
        <sz val="10"/>
        <color rgb="FF000000"/>
        <rFont val="Arial"/>
      </rPr>
      <t xml:space="preserve"> (along the </t>
    </r>
    <r>
      <rPr>
        <i/>
        <sz val="10"/>
        <rFont val="Arial"/>
      </rPr>
      <t>y</t>
    </r>
    <r>
      <rPr>
        <sz val="10"/>
        <color rgb="FF000000"/>
        <rFont val="Arial"/>
      </rPr>
      <t xml:space="preserve">-axis). This means that </t>
    </r>
    <r>
      <rPr>
        <b/>
        <sz val="10"/>
        <rFont val="Arial"/>
      </rPr>
      <t>v</t>
    </r>
    <r>
      <rPr>
        <i/>
        <sz val="6"/>
        <rFont val="Arial"/>
      </rPr>
      <t>y</t>
    </r>
    <r>
      <rPr>
        <sz val="10"/>
        <color rgb="FF000000"/>
        <rFont val="Arial"/>
      </rPr>
      <t xml:space="preserve"> will change at the rate of </t>
    </r>
    <r>
      <rPr>
        <b/>
        <sz val="10"/>
        <rFont val="Arial"/>
      </rPr>
      <t>g,</t>
    </r>
    <r>
      <rPr>
        <sz val="10"/>
        <color rgb="FF000000"/>
        <rFont val="Arial"/>
      </rPr>
      <t xml:space="preserve"> BUT </t>
    </r>
    <r>
      <rPr>
        <b/>
        <sz val="10"/>
        <rFont val="Arial"/>
      </rPr>
      <t>v</t>
    </r>
    <r>
      <rPr>
        <i/>
        <sz val="6"/>
        <rFont val="Arial"/>
      </rPr>
      <t>x</t>
    </r>
    <r>
      <rPr>
        <sz val="10"/>
        <color rgb="FF000000"/>
        <rFont val="Arial"/>
      </rPr>
      <t xml:space="preserve"> will remain constant. In fact, on the MCAT, you will generally be able to assume that the horizontal velocity, </t>
    </r>
    <r>
      <rPr>
        <b/>
        <sz val="10"/>
        <rFont val="Arial"/>
      </rPr>
      <t>v</t>
    </r>
    <r>
      <rPr>
        <i/>
        <sz val="6"/>
        <rFont val="Arial"/>
      </rPr>
      <t>x</t>
    </r>
    <r>
      <rPr>
        <sz val="10"/>
        <color rgb="FF000000"/>
        <rFont val="Arial"/>
      </rPr>
      <t xml:space="preserve">, will be constant because we usually assume that air resistance is negligible and, therefore, no measurable force is acting along the </t>
    </r>
    <r>
      <rPr>
        <i/>
        <sz val="10"/>
        <rFont val="Arial"/>
      </rPr>
      <t>x</t>
    </r>
    <r>
      <rPr>
        <sz val="10"/>
        <color rgb="FF000000"/>
        <rFont val="Arial"/>
      </rPr>
      <t>-axis.</t>
    </r>
  </si>
  <si>
    <t>"A cannonball is fired from ground level with an initial velocity of 50 m/s and an initial angle of elevation of 37 degrees from the horizontal. Find the cannonball's total time in flight. Find the distance between where the cannonball landed on the ground and where it was fired."</t>
  </si>
  <si>
    <t>Inclined Planes</t>
  </si>
  <si>
    <r>
      <t xml:space="preserve">is another example of motion in TWO dimensions. When working with an inclined plane question, it is often best to divide force vectors into components that are parallel and perpendicular to the plane's surface. Most often, gravity must be split into two components for these calculations; these components can be defined as:
</t>
    </r>
    <r>
      <rPr>
        <b/>
        <sz val="13"/>
        <rFont val="Arial"/>
      </rPr>
      <t>F</t>
    </r>
    <r>
      <rPr>
        <sz val="9"/>
        <rFont val="Arial"/>
      </rPr>
      <t>parallel</t>
    </r>
    <r>
      <rPr>
        <b/>
        <sz val="13"/>
        <rFont val="Arial"/>
      </rPr>
      <t xml:space="preserve">         = </t>
    </r>
    <r>
      <rPr>
        <b/>
        <i/>
        <sz val="13"/>
        <rFont val="Arial"/>
      </rPr>
      <t xml:space="preserve">mg sin ϴ
</t>
    </r>
    <r>
      <rPr>
        <b/>
        <sz val="13"/>
        <rFont val="Arial"/>
      </rPr>
      <t>F</t>
    </r>
    <r>
      <rPr>
        <sz val="9"/>
        <rFont val="Arial"/>
      </rPr>
      <t>perpendicular</t>
    </r>
    <r>
      <rPr>
        <b/>
        <sz val="13"/>
        <rFont val="Arial"/>
      </rPr>
      <t xml:space="preserve">   = </t>
    </r>
    <r>
      <rPr>
        <b/>
        <i/>
        <sz val="13"/>
        <rFont val="Arial"/>
      </rPr>
      <t xml:space="preserve">mg cosϴ
</t>
    </r>
  </si>
  <si>
    <t>"A 5 kg block slides down a frictionless incline at 30 degress. Find the normal force of the block. Find the acceleration of the block."</t>
  </si>
  <si>
    <t>Circular Motion</t>
  </si>
  <si>
    <t>Uniform Circular Motion</t>
  </si>
  <si>
    <r>
      <t xml:space="preserve">Circular motion occurs when forces cause an object to move in a circular pathway. Upon completion of one cycle, the displacement of the object is zero. In uniform circular motion, the instantaneous velocity vector is always tangent to the circular path. The equation that describes circular motion is given by the following equation, </t>
    </r>
    <r>
      <rPr>
        <i/>
        <sz val="10"/>
        <rFont val="Arial"/>
      </rPr>
      <t xml:space="preserve">where </t>
    </r>
    <r>
      <rPr>
        <b/>
        <i/>
        <sz val="10"/>
        <rFont val="Arial"/>
      </rPr>
      <t>F</t>
    </r>
    <r>
      <rPr>
        <b/>
        <i/>
        <sz val="7"/>
        <rFont val="Arial"/>
      </rPr>
      <t>c</t>
    </r>
    <r>
      <rPr>
        <i/>
        <sz val="10"/>
        <rFont val="Arial"/>
      </rPr>
      <t xml:space="preserve"> is the centripetal force, </t>
    </r>
    <r>
      <rPr>
        <b/>
        <i/>
        <sz val="10"/>
        <rFont val="Arial"/>
      </rPr>
      <t>m</t>
    </r>
    <r>
      <rPr>
        <i/>
        <sz val="10"/>
        <rFont val="Arial"/>
      </rPr>
      <t xml:space="preserve"> is the mass of the object, </t>
    </r>
    <r>
      <rPr>
        <b/>
        <i/>
        <sz val="10"/>
        <rFont val="Arial"/>
      </rPr>
      <t>v</t>
    </r>
    <r>
      <rPr>
        <i/>
        <sz val="10"/>
        <rFont val="Arial"/>
      </rPr>
      <t xml:space="preserve"> is the velocity of the object, and </t>
    </r>
    <r>
      <rPr>
        <b/>
        <i/>
        <sz val="10"/>
        <rFont val="Arial"/>
      </rPr>
      <t>r</t>
    </r>
    <r>
      <rPr>
        <i/>
        <sz val="10"/>
        <rFont val="Arial"/>
      </rPr>
      <t xml:space="preserve"> is the radius of the circular pathway that the object is traveling</t>
    </r>
    <r>
      <rPr>
        <sz val="10"/>
        <color rgb="FF000000"/>
        <rFont val="Arial"/>
      </rPr>
      <t xml:space="preserve">:
</t>
    </r>
    <r>
      <rPr>
        <i/>
        <sz val="10"/>
        <rFont val="Arial"/>
      </rPr>
      <t xml:space="preserve">(notice how this is equation relates to the general equation for force,
   </t>
    </r>
    <r>
      <rPr>
        <b/>
        <i/>
        <sz val="10"/>
        <rFont val="Arial"/>
      </rPr>
      <t>F = ma</t>
    </r>
    <r>
      <rPr>
        <i/>
        <sz val="10"/>
        <rFont val="Arial"/>
      </rPr>
      <t xml:space="preserve">. Therefore we can derive that the term " v^2/r " is just a substitute for acceleration that represents </t>
    </r>
    <r>
      <rPr>
        <b/>
        <i/>
        <sz val="10"/>
        <rFont val="Arial"/>
      </rPr>
      <t>centripetal</t>
    </r>
    <r>
      <rPr>
        <i/>
        <sz val="10"/>
        <rFont val="Arial"/>
      </rPr>
      <t xml:space="preserve"> </t>
    </r>
    <r>
      <rPr>
        <b/>
        <i/>
        <sz val="10"/>
        <rFont val="Arial"/>
      </rPr>
      <t>accelaration</t>
    </r>
    <r>
      <rPr>
        <i/>
        <sz val="10"/>
        <rFont val="Arial"/>
      </rPr>
      <t>, specifically)</t>
    </r>
  </si>
  <si>
    <t>Mechanical Equilibrium</t>
  </si>
  <si>
    <t>Translational Equilibrium</t>
  </si>
  <si>
    <r>
      <t xml:space="preserve">exists only when the vector sum of </t>
    </r>
    <r>
      <rPr>
        <u/>
        <sz val="10"/>
        <rFont val="Arial"/>
      </rPr>
      <t>all</t>
    </r>
    <r>
      <rPr>
        <sz val="10"/>
        <color rgb="FF000000"/>
        <rFont val="Arial"/>
      </rPr>
      <t xml:space="preserve"> of the </t>
    </r>
    <r>
      <rPr>
        <b/>
        <u/>
        <sz val="10"/>
        <rFont val="Arial"/>
      </rPr>
      <t>forces</t>
    </r>
    <r>
      <rPr>
        <sz val="10"/>
        <color rgb="FF000000"/>
        <rFont val="Arial"/>
      </rPr>
      <t xml:space="preserve"> acting on an object is zero.</t>
    </r>
  </si>
  <si>
    <t>If a block that is suspended by two ropes, attached to the ceiling, is in translational equilibrium, then this means that sum of the tensions of each of the ropes are equal to the weight of the block... because the block is not moving at all.
Q:  "Two blocks are in static equilibirum, with block 1 stationary on a table and block 2 hanging from a pulley that is attached to block 1. If block A has a mass of 15 kg and the coefficient of static friction between block A and the table surface is 0.2, what is the maximum mass of block B?"</t>
  </si>
  <si>
    <t>•  First condition of Equilibrium
•  Newton's 1st law</t>
  </si>
  <si>
    <t>Rotational Equilibrium</t>
  </si>
  <si>
    <t>Rotational Motion</t>
  </si>
  <si>
    <r>
      <t xml:space="preserve">occurs when forces are applied against an object in such a way as to cause the object to rotate around a fixed pivot point, also known as the </t>
    </r>
    <r>
      <rPr>
        <b/>
        <sz val="10"/>
        <rFont val="Arial"/>
      </rPr>
      <t>fulcrum</t>
    </r>
    <r>
      <rPr>
        <sz val="10"/>
        <color rgb="FF000000"/>
        <rFont val="Arial"/>
      </rPr>
      <t>.</t>
    </r>
  </si>
  <si>
    <t>see-saws are classic examples of a setup that exhibits rotational motion</t>
  </si>
  <si>
    <r>
      <rPr>
        <b/>
        <sz val="10"/>
        <rFont val="Arial"/>
      </rPr>
      <t xml:space="preserve">Torque  </t>
    </r>
    <r>
      <rPr>
        <sz val="30"/>
        <rFont val="Arial"/>
      </rPr>
      <t>(</t>
    </r>
    <r>
      <rPr>
        <sz val="30"/>
        <rFont val="Times New Roman"/>
      </rPr>
      <t>τ</t>
    </r>
    <r>
      <rPr>
        <sz val="30"/>
        <rFont val="Arial"/>
      </rPr>
      <t>)</t>
    </r>
  </si>
  <si>
    <r>
      <t xml:space="preserve">is the movement of force that is generated by the application of force at some distance from the </t>
    </r>
    <r>
      <rPr>
        <b/>
        <sz val="10"/>
        <rFont val="Arial"/>
      </rPr>
      <t>fulcrum</t>
    </r>
    <r>
      <rPr>
        <sz val="10"/>
        <color rgb="FF000000"/>
        <rFont val="Arial"/>
      </rPr>
      <t xml:space="preserve">;  it is torque that generates rotational motion, not the mere application of torque itself. This is because torque depends not only on the magnitude of the force, but also on the length of the lever arm and the angle at which the net force is applied.
The equation for torque is a </t>
    </r>
    <r>
      <rPr>
        <b/>
        <sz val="10"/>
        <rFont val="Arial"/>
      </rPr>
      <t>cross product</t>
    </r>
    <r>
      <rPr>
        <sz val="10"/>
        <color rgb="FF000000"/>
        <rFont val="Arial"/>
      </rPr>
      <t xml:space="preserve">, </t>
    </r>
    <r>
      <rPr>
        <i/>
        <sz val="10"/>
        <rFont val="Arial"/>
      </rPr>
      <t xml:space="preserve">where </t>
    </r>
    <r>
      <rPr>
        <b/>
        <i/>
        <sz val="10"/>
        <rFont val="Arial"/>
      </rPr>
      <t>r</t>
    </r>
    <r>
      <rPr>
        <i/>
        <sz val="10"/>
        <rFont val="Arial"/>
      </rPr>
      <t xml:space="preserve"> is the length of the lever arm, </t>
    </r>
    <r>
      <rPr>
        <b/>
        <i/>
        <sz val="10"/>
        <rFont val="Arial"/>
      </rPr>
      <t>F</t>
    </r>
    <r>
      <rPr>
        <i/>
        <sz val="10"/>
        <rFont val="Arial"/>
      </rPr>
      <t xml:space="preserve"> is the magnitude of the force, and </t>
    </r>
    <r>
      <rPr>
        <b/>
        <i/>
        <sz val="10"/>
        <rFont val="Arial"/>
      </rPr>
      <t>ϴ</t>
    </r>
    <r>
      <rPr>
        <i/>
        <sz val="10"/>
        <rFont val="Arial"/>
      </rPr>
      <t xml:space="preserve"> is the angle between the lever arm and force vectors. </t>
    </r>
  </si>
  <si>
    <r>
      <rPr>
        <i/>
        <sz val="45"/>
        <color rgb="FF000000"/>
        <rFont val="&quot;Times New Roman&quot;"/>
      </rPr>
      <t>τ</t>
    </r>
    <r>
      <rPr>
        <i/>
        <sz val="36"/>
        <color rgb="FF000000"/>
        <rFont val="&quot;Times New Roman&quot;"/>
      </rPr>
      <t xml:space="preserve">  = r </t>
    </r>
    <r>
      <rPr>
        <sz val="36"/>
        <color rgb="FF000000"/>
        <rFont val="Montserrat"/>
      </rPr>
      <t>x</t>
    </r>
    <r>
      <rPr>
        <i/>
        <sz val="36"/>
        <color rgb="FF000000"/>
        <rFont val="&quot;Times New Roman&quot;"/>
      </rPr>
      <t xml:space="preserve"> F
     </t>
    </r>
    <r>
      <rPr>
        <i/>
        <sz val="24"/>
        <color rgb="FF000000"/>
        <rFont val="&quot;Times New Roman&quot;"/>
      </rPr>
      <t xml:space="preserve">=  r F sin ϴ    </t>
    </r>
  </si>
  <si>
    <t xml:space="preserve">Imagine a see-saw with Child 1 sitting on one side and Child 2 sitting on the other. If the torque generated by Child 1 is greater than the torque generated by Child 2, then the see-saw will tip about the fulcrum toward Child 1. </t>
  </si>
  <si>
    <r>
      <t xml:space="preserve">exists only when the vector sum of ALL the </t>
    </r>
    <r>
      <rPr>
        <b/>
        <sz val="10"/>
        <rFont val="Arial"/>
      </rPr>
      <t>torques</t>
    </r>
    <r>
      <rPr>
        <sz val="10"/>
        <color rgb="FF000000"/>
        <rFont val="Arial"/>
      </rPr>
      <t xml:space="preserve"> acting on an object is ZERO. 
•  Since torques that generates clockwise direction are considered negative, and torques that generate counterclockwise rotation are positive... in rotational equilibrium, it must be that ALL of the </t>
    </r>
    <r>
      <rPr>
        <b/>
        <sz val="10"/>
        <rFont val="Arial"/>
      </rPr>
      <t>positive</t>
    </r>
    <r>
      <rPr>
        <sz val="10"/>
        <color rgb="FF000000"/>
        <rFont val="Arial"/>
      </rPr>
      <t xml:space="preserve"> torques exactly </t>
    </r>
    <r>
      <rPr>
        <b/>
        <sz val="10"/>
        <rFont val="Arial"/>
      </rPr>
      <t>cancel</t>
    </r>
    <r>
      <rPr>
        <sz val="10"/>
        <color rgb="FF000000"/>
        <rFont val="Arial"/>
      </rPr>
      <t xml:space="preserve"> </t>
    </r>
    <r>
      <rPr>
        <b/>
        <sz val="10"/>
        <rFont val="Arial"/>
      </rPr>
      <t>out</t>
    </r>
    <r>
      <rPr>
        <sz val="10"/>
        <color rgb="FF000000"/>
        <rFont val="Arial"/>
      </rPr>
      <t xml:space="preserve"> all of the </t>
    </r>
    <r>
      <rPr>
        <b/>
        <sz val="10"/>
        <rFont val="Arial"/>
      </rPr>
      <t>negative</t>
    </r>
    <r>
      <rPr>
        <sz val="10"/>
        <color rgb="FF000000"/>
        <rFont val="Arial"/>
      </rPr>
      <t xml:space="preserve"> torques.</t>
    </r>
  </si>
  <si>
    <t>"A seesaw with a mass of 5 kg has one block of mass 10 kg two meters to the left of the fulcrum and another block 0.5 m to the right of the fulcrum. If the seesaw is in equilibrium, find the mass of block 2 and the force exerted by the fulcrum." 
If we are given the fact that there is Rotational Equilibrium, then the see-saw is not moving, indicating that the torque on each side must be equal.</t>
  </si>
  <si>
    <t>Second condition of Equilibrium</t>
  </si>
  <si>
    <t>Energy</t>
  </si>
  <si>
    <r>
      <rPr>
        <b/>
        <sz val="10"/>
        <rFont val="Arial"/>
      </rPr>
      <t xml:space="preserve">Kinetic Energy  </t>
    </r>
    <r>
      <rPr>
        <sz val="13"/>
        <rFont val="Arial"/>
      </rPr>
      <t>"KE or K"</t>
    </r>
  </si>
  <si>
    <r>
      <t xml:space="preserve">is the energy associated with </t>
    </r>
    <r>
      <rPr>
        <b/>
        <sz val="10"/>
        <rFont val="Arial"/>
      </rPr>
      <t>motion</t>
    </r>
    <r>
      <rPr>
        <sz val="10"/>
        <color rgb="FF000000"/>
        <rFont val="Arial"/>
      </rPr>
      <t xml:space="preserve"> and </t>
    </r>
    <r>
      <rPr>
        <b/>
        <sz val="10"/>
        <rFont val="Arial"/>
      </rPr>
      <t>moving</t>
    </r>
    <r>
      <rPr>
        <sz val="10"/>
        <color rgb="FF000000"/>
        <rFont val="Arial"/>
      </rPr>
      <t xml:space="preserve"> </t>
    </r>
    <r>
      <rPr>
        <b/>
        <sz val="10"/>
        <rFont val="Arial"/>
      </rPr>
      <t>objects</t>
    </r>
    <r>
      <rPr>
        <sz val="10"/>
        <color rgb="FF000000"/>
        <rFont val="Arial"/>
      </rPr>
      <t xml:space="preserve">. 
Anything that has mass and is moving with some speed will have an amount of kinetic energy associated with it, calculated by the kinetic energy equation, </t>
    </r>
    <r>
      <rPr>
        <i/>
        <sz val="10"/>
        <rFont val="Arial"/>
      </rPr>
      <t xml:space="preserve">where </t>
    </r>
    <r>
      <rPr>
        <b/>
        <i/>
        <sz val="10"/>
        <rFont val="Arial"/>
      </rPr>
      <t>K</t>
    </r>
    <r>
      <rPr>
        <i/>
        <sz val="10"/>
        <rFont val="Arial"/>
      </rPr>
      <t xml:space="preserve"> is kinetic energy, </t>
    </r>
    <r>
      <rPr>
        <b/>
        <i/>
        <sz val="10"/>
        <rFont val="Arial"/>
      </rPr>
      <t>m</t>
    </r>
    <r>
      <rPr>
        <i/>
        <sz val="10"/>
        <rFont val="Arial"/>
      </rPr>
      <t xml:space="preserve"> is the mass in KILOGRAMS, and </t>
    </r>
    <r>
      <rPr>
        <b/>
        <i/>
        <sz val="10"/>
        <rFont val="Arial"/>
      </rPr>
      <t>v</t>
    </r>
    <r>
      <rPr>
        <i/>
        <sz val="10"/>
        <rFont val="Arial"/>
      </rPr>
      <t xml:space="preserve"> is the speed in METERS per second.  </t>
    </r>
    <r>
      <rPr>
        <sz val="10"/>
        <color rgb="FF000000"/>
        <rFont val="Arial"/>
      </rPr>
      <t xml:space="preserve">The SI unit for kinetic energy, as with ALL forms of energy, is the </t>
    </r>
    <r>
      <rPr>
        <b/>
        <sz val="10"/>
        <rFont val="Arial"/>
      </rPr>
      <t>joule (J)</t>
    </r>
    <r>
      <rPr>
        <sz val="10"/>
        <color rgb="FF000000"/>
        <rFont val="Arial"/>
      </rPr>
      <t>, which is equal to kg m^2 / s^2</t>
    </r>
  </si>
  <si>
    <r>
      <rPr>
        <i/>
        <sz val="9"/>
        <rFont val="Arial"/>
      </rPr>
      <t xml:space="preserve">"What happens to the kinetic energy of an object with constant mass as it is falling and its speed doubles? What happens to the kinetic energy of the object if it is thrown upward with the same speed?" 
</t>
    </r>
    <r>
      <rPr>
        <sz val="9"/>
        <rFont val="Arial"/>
      </rPr>
      <t xml:space="preserve">From the kinetic energy equation, we can see that </t>
    </r>
    <r>
      <rPr>
        <b/>
        <i/>
        <sz val="9"/>
        <rFont val="Arial"/>
      </rPr>
      <t>K</t>
    </r>
    <r>
      <rPr>
        <sz val="9"/>
        <rFont val="Arial"/>
      </rPr>
      <t xml:space="preserve"> is a function of </t>
    </r>
    <r>
      <rPr>
        <b/>
        <i/>
        <sz val="9"/>
        <rFont val="Arial"/>
      </rPr>
      <t>v</t>
    </r>
    <r>
      <rPr>
        <sz val="9"/>
        <rFont val="Arial"/>
      </rPr>
      <t xml:space="preserve"> squared. As such, if the speed (</t>
    </r>
    <r>
      <rPr>
        <b/>
        <i/>
        <sz val="9"/>
        <rFont val="Arial"/>
      </rPr>
      <t>v</t>
    </r>
    <r>
      <rPr>
        <sz val="9"/>
        <rFont val="Arial"/>
      </rPr>
      <t>) doubles, then the kinetic energy of the object will quadruple. Also note that kinetic energy is related to speed, not velocity. Recall that speed is a scalar quantity and does not have direction. Therefore, an object has the same kinetic energy REGARDLESS of the direction of its velocity vector.</t>
    </r>
  </si>
  <si>
    <t>•  speed of an object
•  mass of an object</t>
  </si>
  <si>
    <r>
      <rPr>
        <b/>
        <sz val="10"/>
        <rFont val="Arial"/>
      </rPr>
      <t xml:space="preserve">Potential Energy  </t>
    </r>
    <r>
      <rPr>
        <sz val="13"/>
        <rFont val="Arial"/>
      </rPr>
      <t>"U"</t>
    </r>
  </si>
  <si>
    <r>
      <t xml:space="preserve">refers to the energy that is stored within a system, usually associated with </t>
    </r>
    <r>
      <rPr>
        <b/>
        <sz val="10"/>
        <rFont val="Arial"/>
      </rPr>
      <t>still</t>
    </r>
    <r>
      <rPr>
        <sz val="10"/>
        <color rgb="FF000000"/>
        <rFont val="Arial"/>
      </rPr>
      <t xml:space="preserve"> or </t>
    </r>
    <r>
      <rPr>
        <b/>
        <sz val="10"/>
        <rFont val="Arial"/>
      </rPr>
      <t xml:space="preserve">static objects </t>
    </r>
    <r>
      <rPr>
        <sz val="10"/>
        <color rgb="FF000000"/>
        <rFont val="Arial"/>
      </rPr>
      <t xml:space="preserve">that have "potential" to release energy
Potential energy is often said to have the </t>
    </r>
    <r>
      <rPr>
        <i/>
        <sz val="10"/>
        <rFont val="Arial"/>
      </rPr>
      <t>potential</t>
    </r>
    <r>
      <rPr>
        <sz val="10"/>
        <color rgb="FF000000"/>
        <rFont val="Arial"/>
      </rPr>
      <t xml:space="preserve"> to do work, and can take named forms such as </t>
    </r>
    <r>
      <rPr>
        <i/>
        <sz val="10"/>
        <rFont val="Arial"/>
      </rPr>
      <t xml:space="preserve">graviational, elastic, electrical, </t>
    </r>
    <r>
      <rPr>
        <sz val="10"/>
        <color rgb="FF000000"/>
        <rFont val="Arial"/>
      </rPr>
      <t xml:space="preserve">and </t>
    </r>
    <r>
      <rPr>
        <i/>
        <sz val="10"/>
        <rFont val="Arial"/>
      </rPr>
      <t>chemical</t>
    </r>
    <r>
      <rPr>
        <sz val="10"/>
        <color rgb="FF000000"/>
        <rFont val="Arial"/>
      </rPr>
      <t xml:space="preserve"> potential energy.</t>
    </r>
  </si>
  <si>
    <t>• gravitational
• elastic
• electrical
• chemical</t>
  </si>
  <si>
    <r>
      <rPr>
        <b/>
        <i/>
        <sz val="10"/>
        <rFont val="Arial"/>
      </rPr>
      <t>Gravitational</t>
    </r>
    <r>
      <rPr>
        <b/>
        <sz val="10"/>
        <rFont val="Arial"/>
      </rPr>
      <t xml:space="preserve"> potential energy</t>
    </r>
  </si>
  <si>
    <r>
      <t xml:space="preserve">depends on an object's </t>
    </r>
    <r>
      <rPr>
        <b/>
        <sz val="10"/>
        <rFont val="Arial"/>
      </rPr>
      <t>position</t>
    </r>
    <r>
      <rPr>
        <sz val="10"/>
        <color rgb="FF000000"/>
        <rFont val="Arial"/>
      </rPr>
      <t xml:space="preserve"> in respect to some level identified as the </t>
    </r>
    <r>
      <rPr>
        <b/>
        <sz val="10"/>
        <rFont val="Arial"/>
      </rPr>
      <t xml:space="preserve">datum </t>
    </r>
    <r>
      <rPr>
        <sz val="10"/>
        <color rgb="FF000000"/>
        <rFont val="Arial"/>
      </rPr>
      <t>(which is the "ground" or the zero potential energy position). This datum is usually chosen just for convenience. For example, you may find it convenient to consider the potential energy of the pencil in your hand with respect to the floor if you are holding the pencil above the floor, or with respect to a desktop if you are holding it over a desk. The equation that we use to calculate gravitational potential energy is given by the following equation,</t>
    </r>
    <r>
      <rPr>
        <i/>
        <sz val="10"/>
        <rFont val="Arial"/>
      </rPr>
      <t xml:space="preserve"> where </t>
    </r>
    <r>
      <rPr>
        <b/>
        <i/>
        <sz val="10"/>
        <rFont val="Arial"/>
      </rPr>
      <t>U</t>
    </r>
    <r>
      <rPr>
        <i/>
        <sz val="10"/>
        <rFont val="Arial"/>
      </rPr>
      <t xml:space="preserve"> is the gravitational potential energy, </t>
    </r>
    <r>
      <rPr>
        <b/>
        <i/>
        <sz val="10"/>
        <rFont val="Arial"/>
      </rPr>
      <t>m</t>
    </r>
    <r>
      <rPr>
        <i/>
        <sz val="10"/>
        <rFont val="Arial"/>
      </rPr>
      <t xml:space="preserve"> is the mass of the object, </t>
    </r>
    <r>
      <rPr>
        <b/>
        <i/>
        <sz val="10"/>
        <rFont val="Arial"/>
      </rPr>
      <t>g</t>
    </r>
    <r>
      <rPr>
        <i/>
        <sz val="10"/>
        <rFont val="Arial"/>
      </rPr>
      <t xml:space="preserve"> is the acceleration to due gravity (9.8 m/s on Earth), and </t>
    </r>
    <r>
      <rPr>
        <b/>
        <i/>
        <sz val="10"/>
        <rFont val="Arial"/>
      </rPr>
      <t>h</t>
    </r>
    <r>
      <rPr>
        <i/>
        <sz val="10"/>
        <rFont val="Arial"/>
      </rPr>
      <t xml:space="preserve"> is the height in METERS above a respective </t>
    </r>
    <r>
      <rPr>
        <b/>
        <i/>
        <sz val="10"/>
        <rFont val="Arial"/>
      </rPr>
      <t>datum</t>
    </r>
    <r>
      <rPr>
        <i/>
        <sz val="10"/>
        <rFont val="Arial"/>
      </rPr>
      <t>.</t>
    </r>
  </si>
  <si>
    <r>
      <rPr>
        <b/>
        <i/>
        <sz val="40"/>
        <rFont val="Times New Roman"/>
      </rPr>
      <t>U</t>
    </r>
    <r>
      <rPr>
        <i/>
        <sz val="40"/>
        <rFont val="Times New Roman"/>
      </rPr>
      <t xml:space="preserve"> =  mgh</t>
    </r>
  </si>
  <si>
    <t>"An 80 kg diver leaps from a 10 m cliff into the sea, as shown below. Find the diver's potential energy at the top of the cliff and when he is 2 meters underwater, using the sea level as the datum."</t>
  </si>
  <si>
    <r>
      <rPr>
        <b/>
        <i/>
        <sz val="10"/>
        <rFont val="Arial"/>
      </rPr>
      <t>Elastic</t>
    </r>
    <r>
      <rPr>
        <b/>
        <sz val="10"/>
        <rFont val="Arial"/>
      </rPr>
      <t xml:space="preserve"> potential energy</t>
    </r>
  </si>
  <si>
    <r>
      <t xml:space="preserve">is the potential energy stored by a spring and other elastic systems when it is stretched or compressed from its </t>
    </r>
    <r>
      <rPr>
        <b/>
        <sz val="10"/>
        <rFont val="Arial"/>
      </rPr>
      <t>equilibrium</t>
    </r>
    <r>
      <rPr>
        <sz val="10"/>
        <color rgb="FF000000"/>
        <rFont val="Arial"/>
      </rPr>
      <t xml:space="preserve"> </t>
    </r>
    <r>
      <rPr>
        <b/>
        <sz val="10"/>
        <rFont val="Arial"/>
      </rPr>
      <t>length</t>
    </r>
    <r>
      <rPr>
        <sz val="10"/>
        <color rgb="FF000000"/>
        <rFont val="Arial"/>
      </rPr>
      <t xml:space="preserve"> (which is the characteristic length at which it is considered "relaxed", or in equilibirum). In the elastic potential energy equation, </t>
    </r>
    <r>
      <rPr>
        <b/>
        <i/>
        <sz val="10"/>
        <rFont val="Arial"/>
      </rPr>
      <t>U</t>
    </r>
    <r>
      <rPr>
        <i/>
        <sz val="10"/>
        <rFont val="Arial"/>
      </rPr>
      <t xml:space="preserve"> is the potential energy, </t>
    </r>
    <r>
      <rPr>
        <b/>
        <i/>
        <sz val="10"/>
        <rFont val="Arial"/>
      </rPr>
      <t>k</t>
    </r>
    <r>
      <rPr>
        <i/>
        <sz val="10"/>
        <rFont val="Arial"/>
      </rPr>
      <t xml:space="preserve"> is the spring constant (a measure of </t>
    </r>
    <r>
      <rPr>
        <i/>
        <u/>
        <sz val="10"/>
        <rFont val="Arial"/>
      </rPr>
      <t>stiffness</t>
    </r>
    <r>
      <rPr>
        <i/>
        <sz val="10"/>
        <rFont val="Arial"/>
      </rPr>
      <t xml:space="preserve"> of the spring that is an intrinsic property that depends on the material and it is usually provided on the MCAT), and </t>
    </r>
    <r>
      <rPr>
        <b/>
        <i/>
        <sz val="10"/>
        <rFont val="Arial"/>
      </rPr>
      <t>x</t>
    </r>
    <r>
      <rPr>
        <i/>
        <sz val="10"/>
        <rFont val="Arial"/>
      </rPr>
      <t xml:space="preserve"> is the magnitude of displacement from the equilibrium position. </t>
    </r>
    <r>
      <rPr>
        <sz val="10"/>
        <color rgb="FF000000"/>
        <rFont val="Arial"/>
      </rPr>
      <t>Note the similarities between this equation and the Kinetic Energy Equation.</t>
    </r>
  </si>
  <si>
    <r>
      <rPr>
        <b/>
        <i/>
        <sz val="36"/>
        <rFont val="Times New Roman"/>
      </rPr>
      <t>U</t>
    </r>
    <r>
      <rPr>
        <i/>
        <sz val="36"/>
        <rFont val="Times New Roman"/>
      </rPr>
      <t xml:space="preserve"> </t>
    </r>
    <r>
      <rPr>
        <i/>
        <sz val="21"/>
        <rFont val="Times New Roman"/>
      </rPr>
      <t xml:space="preserve">= </t>
    </r>
    <r>
      <rPr>
        <i/>
        <sz val="24"/>
        <rFont val="Times New Roman"/>
      </rPr>
      <t xml:space="preserve">(1/2) </t>
    </r>
    <r>
      <rPr>
        <i/>
        <sz val="21"/>
        <rFont val="Times New Roman"/>
      </rPr>
      <t>kx^2</t>
    </r>
  </si>
  <si>
    <t>• kinetic energy equation</t>
  </si>
  <si>
    <t>Total Mechanical Energy</t>
  </si>
  <si>
    <r>
      <t xml:space="preserve">given the fact that energy is always conserved, the total mechanical energy of a system represents the </t>
    </r>
    <r>
      <rPr>
        <b/>
        <sz val="10"/>
        <rFont val="Arial"/>
      </rPr>
      <t>SUM</t>
    </r>
    <r>
      <rPr>
        <sz val="10"/>
        <color rgb="FF000000"/>
        <rFont val="Arial"/>
      </rPr>
      <t xml:space="preserve"> of an object's </t>
    </r>
    <r>
      <rPr>
        <b/>
        <sz val="10"/>
        <rFont val="Arial"/>
      </rPr>
      <t>kinetic</t>
    </r>
    <r>
      <rPr>
        <sz val="10"/>
        <color rgb="FF000000"/>
        <rFont val="Arial"/>
      </rPr>
      <t xml:space="preserve"> AND </t>
    </r>
    <r>
      <rPr>
        <b/>
        <sz val="10"/>
        <rFont val="Arial"/>
      </rPr>
      <t>potential</t>
    </r>
    <r>
      <rPr>
        <sz val="10"/>
        <color rgb="FF000000"/>
        <rFont val="Arial"/>
      </rPr>
      <t xml:space="preserve"> energies. </t>
    </r>
    <r>
      <rPr>
        <i/>
        <sz val="10"/>
        <rFont val="Arial"/>
      </rPr>
      <t xml:space="preserve">In the total mechanical energy equation, </t>
    </r>
    <r>
      <rPr>
        <b/>
        <i/>
        <sz val="10"/>
        <rFont val="Arial"/>
      </rPr>
      <t>E</t>
    </r>
    <r>
      <rPr>
        <i/>
        <sz val="10"/>
        <rFont val="Arial"/>
      </rPr>
      <t xml:space="preserve"> is the total mechanical energy, </t>
    </r>
    <r>
      <rPr>
        <b/>
        <i/>
        <sz val="10"/>
        <rFont val="Arial"/>
      </rPr>
      <t>U</t>
    </r>
    <r>
      <rPr>
        <i/>
        <sz val="10"/>
        <rFont val="Arial"/>
      </rPr>
      <t xml:space="preserve"> is potential energy, and </t>
    </r>
    <r>
      <rPr>
        <b/>
        <i/>
        <sz val="10"/>
        <rFont val="Arial"/>
      </rPr>
      <t>K</t>
    </r>
    <r>
      <rPr>
        <i/>
        <sz val="10"/>
        <rFont val="Arial"/>
      </rPr>
      <t xml:space="preserve"> is kinetic energy</t>
    </r>
    <r>
      <rPr>
        <sz val="10"/>
        <color rgb="FF000000"/>
        <rFont val="Arial"/>
      </rPr>
      <t>. The word "mechanical" just refers energy that can cause objects to move or accelerate.</t>
    </r>
  </si>
  <si>
    <r>
      <rPr>
        <b/>
        <i/>
        <sz val="30"/>
        <rFont val="Times New Roman"/>
      </rPr>
      <t>E</t>
    </r>
    <r>
      <rPr>
        <i/>
        <sz val="11"/>
        <rFont val="Times New Roman"/>
      </rPr>
      <t>total</t>
    </r>
    <r>
      <rPr>
        <i/>
        <sz val="30"/>
        <rFont val="Times New Roman"/>
      </rPr>
      <t xml:space="preserve"> = U + K</t>
    </r>
  </si>
  <si>
    <t>• conservation of energy</t>
  </si>
  <si>
    <t>Conservation of Mechanical Energy</t>
  </si>
  <si>
    <t>conservative forces</t>
  </si>
  <si>
    <r>
      <t xml:space="preserve">are path </t>
    </r>
    <r>
      <rPr>
        <b/>
        <sz val="10"/>
        <rFont val="Arial"/>
      </rPr>
      <t>INDEPENDENT</t>
    </r>
    <r>
      <rPr>
        <sz val="10"/>
        <color rgb="FF000000"/>
        <rFont val="Arial"/>
      </rPr>
      <t xml:space="preserve"> and DO NOT dissipate the mechanical energy of a system. If there is </t>
    </r>
    <r>
      <rPr>
        <i/>
        <sz val="10"/>
        <rFont val="Arial"/>
      </rPr>
      <t>only</t>
    </r>
    <r>
      <rPr>
        <sz val="10"/>
        <color rgb="FF000000"/>
        <rFont val="Arial"/>
      </rPr>
      <t xml:space="preserve"> conservative forces are acting on an object, then the total mechanical energy is conserved </t>
    </r>
    <r>
      <rPr>
        <i/>
        <sz val="10"/>
        <rFont val="Arial"/>
      </rPr>
      <t>(aka total mechanical energy is conserved when the sum of U + K remains constant/does not change).</t>
    </r>
  </si>
  <si>
    <r>
      <rPr>
        <sz val="14"/>
        <rFont val="Times New Roman"/>
      </rPr>
      <t>Δ</t>
    </r>
    <r>
      <rPr>
        <i/>
        <sz val="14"/>
        <rFont val="Times New Roman"/>
      </rPr>
      <t xml:space="preserve">E = </t>
    </r>
    <r>
      <rPr>
        <sz val="14"/>
        <rFont val="Times New Roman"/>
      </rPr>
      <t>Δ</t>
    </r>
    <r>
      <rPr>
        <i/>
        <sz val="14"/>
        <rFont val="Times New Roman"/>
      </rPr>
      <t xml:space="preserve">U + </t>
    </r>
    <r>
      <rPr>
        <sz val="14"/>
        <rFont val="Times New Roman"/>
      </rPr>
      <t>Δ</t>
    </r>
    <r>
      <rPr>
        <i/>
        <sz val="14"/>
        <rFont val="Times New Roman"/>
      </rPr>
      <t>K = 0</t>
    </r>
  </si>
  <si>
    <t>• gravity
• electrostatic forces</t>
  </si>
  <si>
    <r>
      <rPr>
        <b/>
        <i/>
        <sz val="10"/>
        <rFont val="Arial"/>
      </rPr>
      <t xml:space="preserve">non </t>
    </r>
    <r>
      <rPr>
        <b/>
        <sz val="10"/>
        <rFont val="Arial"/>
      </rPr>
      <t>conservative forces</t>
    </r>
  </si>
  <si>
    <r>
      <t xml:space="preserve">are path </t>
    </r>
    <r>
      <rPr>
        <b/>
        <sz val="10"/>
        <rFont val="Arial"/>
      </rPr>
      <t>DEPENDENT</t>
    </r>
    <r>
      <rPr>
        <sz val="10"/>
        <color rgb="FF000000"/>
        <rFont val="Arial"/>
      </rPr>
      <t xml:space="preserve"> and </t>
    </r>
    <r>
      <rPr>
        <b/>
        <sz val="10"/>
        <rFont val="Arial"/>
      </rPr>
      <t>cause</t>
    </r>
    <r>
      <rPr>
        <sz val="10"/>
        <color rgb="FF000000"/>
        <rFont val="Arial"/>
      </rPr>
      <t xml:space="preserve"> </t>
    </r>
    <r>
      <rPr>
        <b/>
        <sz val="10"/>
        <rFont val="Arial"/>
      </rPr>
      <t>DISSIPATION</t>
    </r>
    <r>
      <rPr>
        <sz val="10"/>
        <color rgb="FF000000"/>
        <rFont val="Arial"/>
      </rPr>
      <t xml:space="preserve"> of mechanical energy from a system (aka total mechanical energy of the system decreases and energy of the surroundings increase). While total energy is conserved, some mechanical energy is </t>
    </r>
    <r>
      <rPr>
        <b/>
        <sz val="10"/>
        <rFont val="Arial"/>
      </rPr>
      <t>LOST</t>
    </r>
    <r>
      <rPr>
        <sz val="10"/>
        <color rgb="FF000000"/>
        <rFont val="Arial"/>
      </rPr>
      <t xml:space="preserve"> as either thermal or chemical energy</t>
    </r>
  </si>
  <si>
    <r>
      <rPr>
        <i/>
        <sz val="14"/>
        <rFont val="Times New Roman"/>
      </rPr>
      <t>W</t>
    </r>
    <r>
      <rPr>
        <i/>
        <sz val="8"/>
        <rFont val="Times New Roman"/>
      </rPr>
      <t>nonconservative</t>
    </r>
    <r>
      <rPr>
        <i/>
        <sz val="12"/>
        <rFont val="Times New Roman"/>
      </rPr>
      <t xml:space="preserve"> = </t>
    </r>
    <r>
      <rPr>
        <sz val="12"/>
        <rFont val="Times New Roman"/>
      </rPr>
      <t>Δ</t>
    </r>
    <r>
      <rPr>
        <i/>
        <sz val="12"/>
        <rFont val="Times New Roman"/>
      </rPr>
      <t xml:space="preserve">E = </t>
    </r>
    <r>
      <rPr>
        <sz val="12"/>
        <rFont val="Times New Roman"/>
      </rPr>
      <t>Δ</t>
    </r>
    <r>
      <rPr>
        <i/>
        <sz val="12"/>
        <rFont val="Times New Roman"/>
      </rPr>
      <t xml:space="preserve">U + </t>
    </r>
    <r>
      <rPr>
        <sz val="12"/>
        <rFont val="Times New Roman"/>
      </rPr>
      <t>Δ</t>
    </r>
    <r>
      <rPr>
        <i/>
        <sz val="12"/>
        <rFont val="Times New Roman"/>
      </rPr>
      <t>K</t>
    </r>
  </si>
  <si>
    <t>• friction
• air resistance
• viscous drag (a resistance force created by fluid viscosity)</t>
  </si>
  <si>
    <t>Work</t>
  </si>
  <si>
    <r>
      <rPr>
        <b/>
        <sz val="18"/>
        <rFont val="Arial"/>
      </rPr>
      <t xml:space="preserve">Work  </t>
    </r>
    <r>
      <rPr>
        <sz val="18"/>
        <rFont val="Arial"/>
      </rPr>
      <t>(W)</t>
    </r>
  </si>
  <si>
    <r>
      <t xml:space="preserve">is one of the only two processes in which energy can be transferred from one system to another. (the other way energy can be transfered is heat); work is NOT energy itself, but rather the process of </t>
    </r>
    <r>
      <rPr>
        <i/>
        <sz val="10"/>
        <rFont val="Arial"/>
      </rPr>
      <t xml:space="preserve">energy "transfer". </t>
    </r>
    <r>
      <rPr>
        <b/>
        <sz val="10"/>
        <rFont val="Arial"/>
      </rPr>
      <t xml:space="preserve">Energy is transfered </t>
    </r>
    <r>
      <rPr>
        <b/>
        <i/>
        <sz val="10"/>
        <rFont val="Arial"/>
      </rPr>
      <t>through the process of work</t>
    </r>
    <r>
      <rPr>
        <i/>
        <sz val="10"/>
        <rFont val="Arial"/>
      </rPr>
      <t xml:space="preserve">, </t>
    </r>
    <r>
      <rPr>
        <sz val="10"/>
        <color rgb="FF000000"/>
        <rFont val="Arial"/>
      </rPr>
      <t xml:space="preserve">when something exerts forces on or against something else. This is expressed mathematically by the Work equation, </t>
    </r>
    <r>
      <rPr>
        <i/>
        <sz val="10"/>
        <rFont val="Arial"/>
      </rPr>
      <t xml:space="preserve">where </t>
    </r>
    <r>
      <rPr>
        <b/>
        <i/>
        <sz val="10"/>
        <rFont val="Arial"/>
      </rPr>
      <t>W</t>
    </r>
    <r>
      <rPr>
        <i/>
        <sz val="10"/>
        <rFont val="Arial"/>
      </rPr>
      <t xml:space="preserve"> is work, </t>
    </r>
    <r>
      <rPr>
        <b/>
        <i/>
        <sz val="10"/>
        <rFont val="Arial"/>
      </rPr>
      <t>F</t>
    </r>
    <r>
      <rPr>
        <i/>
        <sz val="10"/>
        <rFont val="Arial"/>
      </rPr>
      <t xml:space="preserve"> is the magnitude of the force applied, </t>
    </r>
    <r>
      <rPr>
        <b/>
        <i/>
        <sz val="10"/>
        <rFont val="Arial"/>
      </rPr>
      <t>d</t>
    </r>
    <r>
      <rPr>
        <i/>
        <sz val="10"/>
        <rFont val="Arial"/>
      </rPr>
      <t xml:space="preserve"> is the magnitude of the displacement through which the force is applied, and </t>
    </r>
    <r>
      <rPr>
        <b/>
        <i/>
        <sz val="10"/>
        <rFont val="Arial"/>
      </rPr>
      <t>ϴ</t>
    </r>
    <r>
      <rPr>
        <i/>
        <sz val="10"/>
        <rFont val="Arial"/>
      </rPr>
      <t xml:space="preserve"> is the angle between the applied force vector and the displacement vector. </t>
    </r>
    <r>
      <rPr>
        <sz val="10"/>
        <color rgb="FF000000"/>
        <rFont val="Arial"/>
      </rPr>
      <t xml:space="preserve">Notice how work is a </t>
    </r>
    <r>
      <rPr>
        <b/>
        <sz val="10"/>
        <rFont val="Arial"/>
      </rPr>
      <t>DOT PRODUCT</t>
    </r>
    <r>
      <rPr>
        <sz val="10"/>
        <color rgb="FF000000"/>
        <rFont val="Arial"/>
      </rPr>
      <t xml:space="preserve">; as such, it is a function of the </t>
    </r>
    <r>
      <rPr>
        <b/>
        <sz val="10"/>
        <rFont val="Arial"/>
      </rPr>
      <t>cosine</t>
    </r>
    <r>
      <rPr>
        <sz val="10"/>
        <color rgb="FF000000"/>
        <rFont val="Arial"/>
      </rPr>
      <t xml:space="preserve"> of the angle between the vectors. This also means that only forces </t>
    </r>
    <r>
      <rPr>
        <b/>
        <sz val="10"/>
        <rFont val="Arial"/>
      </rPr>
      <t>parallel</t>
    </r>
    <r>
      <rPr>
        <sz val="10"/>
        <color rgb="FF000000"/>
        <rFont val="Arial"/>
      </rPr>
      <t xml:space="preserve"> or </t>
    </r>
    <r>
      <rPr>
        <b/>
        <sz val="10"/>
        <rFont val="Arial"/>
      </rPr>
      <t>antiparallel</t>
    </r>
    <r>
      <rPr>
        <sz val="10"/>
        <color rgb="FF000000"/>
        <rFont val="Arial"/>
      </rPr>
      <t xml:space="preserve"> to the displacement vector will do work. Forces that are perpendicular to the displacement vector do not do work because cos(90º) = 0, thus W = 0. Also notice, that since W = F d, mathematically, if you wanted to decrease the amount of force required to do some amount of work, then you need to increase the distance over which that work is performed; this is illustrated in the case of using inclined planes and pulleys, and hyraulic lifts.</t>
    </r>
  </si>
  <si>
    <r>
      <rPr>
        <b/>
        <i/>
        <sz val="38"/>
        <rFont val="Times New Roman"/>
      </rPr>
      <t>W</t>
    </r>
    <r>
      <rPr>
        <i/>
        <sz val="38"/>
        <rFont val="Times New Roman"/>
      </rPr>
      <t xml:space="preserve"> = </t>
    </r>
    <r>
      <rPr>
        <sz val="38"/>
        <rFont val="Times New Roman"/>
      </rPr>
      <t>F • d</t>
    </r>
    <r>
      <rPr>
        <b/>
        <sz val="38"/>
        <rFont val="Times New Roman"/>
      </rPr>
      <t xml:space="preserve">
</t>
    </r>
    <r>
      <rPr>
        <sz val="27"/>
        <rFont val="Times New Roman"/>
      </rPr>
      <t xml:space="preserve">       =  </t>
    </r>
    <r>
      <rPr>
        <i/>
        <sz val="18"/>
        <rFont val="Times New Roman"/>
      </rPr>
      <t>F d cos ϴ</t>
    </r>
  </si>
  <si>
    <r>
      <rPr>
        <i/>
        <sz val="8"/>
        <color rgb="FF000000"/>
        <rFont val="Arial"/>
      </rPr>
      <t xml:space="preserve">•  3 methods for calculating </t>
    </r>
    <r>
      <rPr>
        <b/>
        <i/>
        <sz val="8"/>
        <color rgb="FF000000"/>
        <rFont val="Arial"/>
      </rPr>
      <t>work</t>
    </r>
  </si>
  <si>
    <t>Pressure and Volume</t>
  </si>
  <si>
    <t>Isovolumetric / Isochoric Processes</t>
  </si>
  <si>
    <r>
      <t xml:space="preserve">occurs when </t>
    </r>
    <r>
      <rPr>
        <u/>
        <sz val="10"/>
        <rFont val="Arial"/>
      </rPr>
      <t>volume stays constant</t>
    </r>
    <r>
      <rPr>
        <sz val="10"/>
        <color rgb="FF000000"/>
        <rFont val="Arial"/>
      </rPr>
      <t xml:space="preserve"> as </t>
    </r>
    <r>
      <rPr>
        <u/>
        <sz val="10"/>
        <rFont val="Arial"/>
      </rPr>
      <t>pressure changes</t>
    </r>
    <r>
      <rPr>
        <sz val="10"/>
        <color rgb="FF000000"/>
        <rFont val="Arial"/>
      </rPr>
      <t xml:space="preserve">. In this case, </t>
    </r>
    <r>
      <rPr>
        <b/>
        <sz val="10"/>
        <rFont val="Arial"/>
      </rPr>
      <t>no work is being done</t>
    </r>
    <r>
      <rPr>
        <sz val="10"/>
        <color rgb="FF000000"/>
        <rFont val="Arial"/>
      </rPr>
      <t xml:space="preserve"> because there is no area under a P–V curve.</t>
    </r>
  </si>
  <si>
    <t>Isobaric Process</t>
  </si>
  <si>
    <r>
      <t xml:space="preserve">occurs when volume changes as </t>
    </r>
    <r>
      <rPr>
        <u/>
        <sz val="10"/>
        <rFont val="Arial"/>
      </rPr>
      <t>pressure stays constant</t>
    </r>
    <r>
      <rPr>
        <sz val="10"/>
        <color rgb="FF000000"/>
        <rFont val="Arial"/>
      </rPr>
      <t xml:space="preserve">. In this case, there </t>
    </r>
    <r>
      <rPr>
        <i/>
        <sz val="10"/>
        <rFont val="Arial"/>
      </rPr>
      <t xml:space="preserve">is </t>
    </r>
    <r>
      <rPr>
        <sz val="10"/>
        <color rgb="FF000000"/>
        <rFont val="Arial"/>
      </rPr>
      <t xml:space="preserve">work being done because the area under the P–V curve is a rectangle of length </t>
    </r>
    <r>
      <rPr>
        <i/>
        <sz val="10"/>
        <rFont val="Arial"/>
      </rPr>
      <t>P</t>
    </r>
    <r>
      <rPr>
        <sz val="10"/>
        <color rgb="FF000000"/>
        <rFont val="Arial"/>
      </rPr>
      <t xml:space="preserve"> and width Δ</t>
    </r>
    <r>
      <rPr>
        <i/>
        <sz val="10"/>
        <rFont val="Arial"/>
      </rPr>
      <t>V</t>
    </r>
    <r>
      <rPr>
        <sz val="10"/>
        <color rgb="FF000000"/>
        <rFont val="Arial"/>
      </rPr>
      <t xml:space="preserve">. Given the fact that the formula to calculate an </t>
    </r>
    <r>
      <rPr>
        <b/>
        <sz val="10"/>
        <rFont val="Arial"/>
      </rPr>
      <t xml:space="preserve">area of a rectangle </t>
    </r>
    <r>
      <rPr>
        <sz val="10"/>
        <color rgb="FF000000"/>
        <rFont val="Arial"/>
      </rPr>
      <t>is just length * width, therefore, the equation to calculate work done in an isobaric process is just:</t>
    </r>
  </si>
  <si>
    <r>
      <rPr>
        <b/>
        <i/>
        <sz val="36"/>
        <rFont val="Times New Roman"/>
      </rPr>
      <t>W</t>
    </r>
    <r>
      <rPr>
        <i/>
        <sz val="9"/>
        <rFont val="Times New Roman"/>
      </rPr>
      <t>isobaric</t>
    </r>
    <r>
      <rPr>
        <i/>
        <sz val="24"/>
        <rFont val="Times New Roman"/>
      </rPr>
      <t xml:space="preserve"> = P</t>
    </r>
    <r>
      <rPr>
        <sz val="24"/>
        <rFont val="Times New Roman"/>
      </rPr>
      <t>Δ</t>
    </r>
    <r>
      <rPr>
        <i/>
        <sz val="24"/>
        <rFont val="Times New Roman"/>
      </rPr>
      <t>V</t>
    </r>
  </si>
  <si>
    <r>
      <rPr>
        <i/>
        <sz val="8"/>
        <rFont val="Arial"/>
      </rPr>
      <t xml:space="preserve">•  3 methods for calculating </t>
    </r>
    <r>
      <rPr>
        <b/>
        <i/>
        <sz val="8"/>
        <rFont val="Arial"/>
      </rPr>
      <t xml:space="preserve">work
</t>
    </r>
    <r>
      <rPr>
        <i/>
        <sz val="8"/>
        <rFont val="Arial"/>
      </rPr>
      <t>•  area of a rectangle</t>
    </r>
  </si>
  <si>
    <t>Power</t>
  </si>
  <si>
    <r>
      <rPr>
        <b/>
        <sz val="10"/>
        <rFont val="Arial"/>
      </rPr>
      <t xml:space="preserve">Power </t>
    </r>
    <r>
      <rPr>
        <sz val="10"/>
        <rFont val="Arial"/>
      </rPr>
      <t>(mechanical)</t>
    </r>
  </si>
  <si>
    <r>
      <t xml:space="preserve">refers to the RATE at which energy is transferred from one system to another. In other words, it is the rate at which work is done </t>
    </r>
    <r>
      <rPr>
        <i/>
        <sz val="10"/>
        <rFont val="Arial"/>
      </rPr>
      <t>(since work is defined as the process of energy transfer from one system to another)</t>
    </r>
    <r>
      <rPr>
        <sz val="10"/>
        <color rgb="FF000000"/>
        <rFont val="Arial"/>
      </rPr>
      <t xml:space="preserve">. In mechanics, it is calculated with the following equation, where </t>
    </r>
    <r>
      <rPr>
        <b/>
        <i/>
        <sz val="10"/>
        <rFont val="Arial"/>
      </rPr>
      <t>P</t>
    </r>
    <r>
      <rPr>
        <i/>
        <sz val="10"/>
        <rFont val="Arial"/>
      </rPr>
      <t xml:space="preserve"> is power, </t>
    </r>
    <r>
      <rPr>
        <b/>
        <i/>
        <sz val="10"/>
        <rFont val="Arial"/>
      </rPr>
      <t xml:space="preserve">W </t>
    </r>
    <r>
      <rPr>
        <i/>
        <sz val="10"/>
        <rFont val="Arial"/>
      </rPr>
      <t xml:space="preserve">is work (which is also equal to ΔEnergy), and </t>
    </r>
    <r>
      <rPr>
        <b/>
        <i/>
        <sz val="10"/>
        <rFont val="Arial"/>
      </rPr>
      <t>t</t>
    </r>
    <r>
      <rPr>
        <i/>
        <sz val="10"/>
        <rFont val="Arial"/>
      </rPr>
      <t xml:space="preserve"> is time in SECONDS over which the work is done. </t>
    </r>
    <r>
      <rPr>
        <sz val="10"/>
        <color rgb="FF000000"/>
        <rFont val="Arial"/>
      </rPr>
      <t xml:space="preserve">The SI unit for power is the </t>
    </r>
    <r>
      <rPr>
        <b/>
        <sz val="10"/>
        <rFont val="Arial"/>
      </rPr>
      <t xml:space="preserve">watt </t>
    </r>
    <r>
      <rPr>
        <i/>
        <sz val="10"/>
        <rFont val="Arial"/>
      </rPr>
      <t>(</t>
    </r>
    <r>
      <rPr>
        <b/>
        <i/>
        <sz val="10"/>
        <rFont val="Arial"/>
      </rPr>
      <t>W</t>
    </r>
    <r>
      <rPr>
        <i/>
        <sz val="10"/>
        <rFont val="Arial"/>
      </rPr>
      <t>), which is equal to Joules/sec.</t>
    </r>
  </si>
  <si>
    <r>
      <rPr>
        <b/>
        <i/>
        <sz val="40"/>
        <rFont val="Times New Roman"/>
      </rPr>
      <t>P</t>
    </r>
    <r>
      <rPr>
        <i/>
        <sz val="40"/>
        <rFont val="Times New Roman"/>
      </rPr>
      <t xml:space="preserve"> </t>
    </r>
    <r>
      <rPr>
        <i/>
        <sz val="33"/>
        <rFont val="Times New Roman"/>
      </rPr>
      <t>=</t>
    </r>
    <r>
      <rPr>
        <i/>
        <sz val="40"/>
        <rFont val="Times New Roman"/>
      </rPr>
      <t xml:space="preserve"> W / t</t>
    </r>
  </si>
  <si>
    <r>
      <rPr>
        <i/>
        <sz val="9"/>
        <rFont val="Arial"/>
      </rPr>
      <t xml:space="preserve">By definition, power is defined by work (J) over time (s). A machine that can perform a given amount of work over a shorter time period is said to be more </t>
    </r>
    <r>
      <rPr>
        <b/>
        <i/>
        <sz val="9"/>
        <rFont val="Arial"/>
      </rPr>
      <t>powerful</t>
    </r>
    <r>
      <rPr>
        <i/>
        <sz val="9"/>
        <rFont val="Arial"/>
      </rPr>
      <t xml:space="preserve"> than a machine that takes longer to perform that same work. Many of the devices we use every day–toaster ovens, light bulbs, iPhones, cars, and so on–are quantified by the </t>
    </r>
    <r>
      <rPr>
        <b/>
        <i/>
        <sz val="9"/>
        <rFont val="Arial"/>
      </rPr>
      <t>RATE</t>
    </r>
    <r>
      <rPr>
        <i/>
        <sz val="9"/>
        <rFont val="Arial"/>
      </rPr>
      <t xml:space="preserve"> at which these appliances tranform electrical potential energy into other forms, such as thermal, light, sound, and kinetic energy.</t>
    </r>
  </si>
  <si>
    <t>electric power (P = IV)</t>
  </si>
  <si>
    <t>states that there is a DIRECT relationship between the net work done by all the forces acting on an object and the change in kinetic energy of that object. In other words, the net work done by forces acting on an object will result in an equal chance in the object's kinetic energy. Understanding this relationship gives us a shortcut to calculate work by just using the kinetic energies (mass and velocity) instead of needing to individually calculate the magnitudes of every force applied and the displacements.</t>
  </si>
  <si>
    <r>
      <rPr>
        <i/>
        <sz val="24"/>
        <rFont val="Times New Roman"/>
      </rPr>
      <t>W</t>
    </r>
    <r>
      <rPr>
        <i/>
        <sz val="12"/>
        <rFont val="Times New Roman"/>
      </rPr>
      <t>net</t>
    </r>
    <r>
      <rPr>
        <i/>
        <sz val="24"/>
        <rFont val="Times New Roman"/>
      </rPr>
      <t xml:space="preserve"> = </t>
    </r>
    <r>
      <rPr>
        <sz val="24"/>
        <rFont val="Times New Roman"/>
      </rPr>
      <t>Δ</t>
    </r>
    <r>
      <rPr>
        <i/>
        <sz val="24"/>
        <rFont val="Times New Roman"/>
      </rPr>
      <t>K</t>
    </r>
  </si>
  <si>
    <r>
      <rPr>
        <i/>
        <sz val="9"/>
        <color rgb="FF000000"/>
        <rFont val="Arial"/>
      </rPr>
      <t xml:space="preserve">"A lead ball of mass 0.125 kg is thrown straight up in the air with an initial velocity of 30 m/s. Assuming no air resistance, find the work done by the force of gravity by the time the ball is at its maximum height."
•  this answer COULD be calculated using the kinematics and determining the maximum height of the ball (W = Fd cosϴ).... BUT it is MUCH EASIER AND FASTER to apply the </t>
    </r>
    <r>
      <rPr>
        <b/>
        <i/>
        <sz val="9"/>
        <color rgb="FF000000"/>
        <rFont val="Arial"/>
      </rPr>
      <t>work–energy theorem</t>
    </r>
    <r>
      <rPr>
        <i/>
        <sz val="9"/>
        <color rgb="FF000000"/>
        <rFont val="Arial"/>
      </rPr>
      <t xml:space="preserve"> instead as a shortcut: 
W = ΔK = K </t>
    </r>
    <r>
      <rPr>
        <i/>
        <sz val="5"/>
        <color rgb="FF000000"/>
        <rFont val="Arial"/>
      </rPr>
      <t>final</t>
    </r>
    <r>
      <rPr>
        <i/>
        <sz val="9"/>
        <color rgb="FF000000"/>
        <rFont val="Arial"/>
      </rPr>
      <t xml:space="preserve"> – K </t>
    </r>
    <r>
      <rPr>
        <i/>
        <sz val="5"/>
        <color rgb="FF000000"/>
        <rFont val="Arial"/>
      </rPr>
      <t>initial</t>
    </r>
  </si>
  <si>
    <r>
      <rPr>
        <i/>
        <sz val="8"/>
        <rFont val="Arial"/>
      </rPr>
      <t xml:space="preserve">•  3 methods for calculating </t>
    </r>
    <r>
      <rPr>
        <b/>
        <i/>
        <sz val="8"/>
        <rFont val="Arial"/>
      </rPr>
      <t>work</t>
    </r>
  </si>
  <si>
    <r>
      <t xml:space="preserve">is a measure of the increase in force accomplished by </t>
    </r>
    <r>
      <rPr>
        <b/>
        <sz val="10"/>
        <rFont val="Arial"/>
      </rPr>
      <t xml:space="preserve">using a tool </t>
    </r>
    <r>
      <rPr>
        <sz val="10"/>
        <color rgb="FF000000"/>
        <rFont val="Arial"/>
      </rPr>
      <t xml:space="preserve">or a </t>
    </r>
    <r>
      <rPr>
        <b/>
        <sz val="10"/>
        <rFont val="Arial"/>
      </rPr>
      <t>simple machine</t>
    </r>
    <r>
      <rPr>
        <sz val="10"/>
        <color rgb="FF000000"/>
        <rFont val="Arial"/>
      </rPr>
      <t xml:space="preserve">.  It is calculated by taking the ratio of magnitudes of the </t>
    </r>
    <r>
      <rPr>
        <b/>
        <sz val="10"/>
        <rFont val="Arial"/>
      </rPr>
      <t>force that a simple machine exerts out</t>
    </r>
    <r>
      <rPr>
        <sz val="10"/>
        <color rgb="FF000000"/>
        <rFont val="Arial"/>
      </rPr>
      <t xml:space="preserve"> on an object (</t>
    </r>
    <r>
      <rPr>
        <b/>
        <i/>
        <sz val="10"/>
        <rFont val="Arial"/>
      </rPr>
      <t>F</t>
    </r>
    <r>
      <rPr>
        <i/>
        <sz val="8"/>
        <rFont val="Arial"/>
      </rPr>
      <t>out</t>
    </r>
    <r>
      <rPr>
        <sz val="10"/>
        <color rgb="FF000000"/>
        <rFont val="Arial"/>
      </rPr>
      <t>) to the</t>
    </r>
    <r>
      <rPr>
        <b/>
        <sz val="10"/>
        <rFont val="Arial"/>
      </rPr>
      <t xml:space="preserve"> force actually applied into the simple machine</t>
    </r>
    <r>
      <rPr>
        <sz val="10"/>
        <color rgb="FF000000"/>
        <rFont val="Arial"/>
      </rPr>
      <t xml:space="preserve"> (</t>
    </r>
    <r>
      <rPr>
        <b/>
        <i/>
        <sz val="10"/>
        <rFont val="Arial"/>
      </rPr>
      <t>F</t>
    </r>
    <r>
      <rPr>
        <i/>
        <sz val="8"/>
        <rFont val="Arial"/>
      </rPr>
      <t>in</t>
    </r>
    <r>
      <rPr>
        <i/>
        <sz val="10"/>
        <rFont val="Arial"/>
      </rPr>
      <t xml:space="preserve">). </t>
    </r>
    <r>
      <rPr>
        <sz val="10"/>
        <color rgb="FF000000"/>
        <rFont val="Arial"/>
      </rPr>
      <t xml:space="preserve">Note how because mechanical advantage is just a ratio, it therefore is dimenionless and has no units. </t>
    </r>
  </si>
  <si>
    <r>
      <rPr>
        <sz val="14"/>
        <rFont val="Times New Roman"/>
      </rPr>
      <t xml:space="preserve">Mechanical Advantage  =  </t>
    </r>
    <r>
      <rPr>
        <i/>
        <sz val="24"/>
        <rFont val="Times New Roman"/>
      </rPr>
      <t>F</t>
    </r>
    <r>
      <rPr>
        <i/>
        <sz val="12"/>
        <rFont val="Times New Roman"/>
      </rPr>
      <t xml:space="preserve">out </t>
    </r>
    <r>
      <rPr>
        <i/>
        <sz val="24"/>
        <rFont val="Times New Roman"/>
      </rPr>
      <t xml:space="preserve">  ÷   F</t>
    </r>
    <r>
      <rPr>
        <i/>
        <sz val="12"/>
        <rFont val="Times New Roman"/>
      </rPr>
      <t>in</t>
    </r>
  </si>
  <si>
    <t>Sloping inclines, such as hillsides and ramps, make it easier to lift objects because they distribute the required work over a larger distance, decreasing the required force. For a given quantity of work, any device that allows for work to be accomplished through a smaller applied force is thus said to provide mechanical advantage.
Suppose it takes 2 N to push a lever, and when the lever is pushed, it pushes a heavy box you were wanted to move with 50 N. Thus, the mechanical advantage of using the lever is 25.</t>
  </si>
  <si>
    <t>• inclined plane
• lever
• pulley
• wedge
• wheel and axle
• screw</t>
  </si>
  <si>
    <t>Pulleys</t>
  </si>
  <si>
    <t>efficiency</t>
  </si>
  <si>
    <r>
      <t xml:space="preserve">is the degree to which energy is conserved from the work </t>
    </r>
    <r>
      <rPr>
        <b/>
        <sz val="10"/>
        <rFont val="Arial"/>
      </rPr>
      <t xml:space="preserve">PUT INTO </t>
    </r>
    <r>
      <rPr>
        <sz val="10"/>
        <color rgb="FF000000"/>
        <rFont val="Arial"/>
      </rPr>
      <t xml:space="preserve">the system (input work) to the work that </t>
    </r>
    <r>
      <rPr>
        <b/>
        <sz val="10"/>
        <rFont val="Arial"/>
      </rPr>
      <t xml:space="preserve">COMES OUT </t>
    </r>
    <r>
      <rPr>
        <sz val="10"/>
        <color rgb="FF000000"/>
        <rFont val="Arial"/>
      </rPr>
      <t xml:space="preserve">of the system (output work). Thus, the </t>
    </r>
    <r>
      <rPr>
        <b/>
        <sz val="10"/>
        <rFont val="Arial"/>
      </rPr>
      <t>efficiency</t>
    </r>
    <r>
      <rPr>
        <sz val="10"/>
        <color rgb="FF000000"/>
        <rFont val="Arial"/>
      </rPr>
      <t xml:space="preserve"> of a machine gives us a measure of the amount of </t>
    </r>
    <r>
      <rPr>
        <b/>
        <i/>
        <sz val="10"/>
        <rFont val="Arial"/>
      </rPr>
      <t>useful</t>
    </r>
    <r>
      <rPr>
        <sz val="10"/>
        <color rgb="FF000000"/>
        <rFont val="Arial"/>
      </rPr>
      <t xml:space="preserve"> work generated by a machine for a given amount of work put into the system. However, in the real world, pulleys and machines fail to achieve 100% efficiency because small amounts of energy is lost due to </t>
    </r>
    <r>
      <rPr>
        <b/>
        <sz val="10"/>
        <rFont val="Arial"/>
      </rPr>
      <t>nonconservative</t>
    </r>
    <r>
      <rPr>
        <sz val="10"/>
        <color rgb="FF000000"/>
        <rFont val="Arial"/>
      </rPr>
      <t xml:space="preserve"> </t>
    </r>
    <r>
      <rPr>
        <b/>
        <sz val="10"/>
        <rFont val="Arial"/>
      </rPr>
      <t>forces</t>
    </r>
    <r>
      <rPr>
        <sz val="10"/>
        <color rgb="FF000000"/>
        <rFont val="Arial"/>
      </rPr>
      <t xml:space="preserve"> (such as friction) that dissipate energy.
Efficiency is expressed as a PERCENTAGE by the following equation, </t>
    </r>
    <r>
      <rPr>
        <i/>
        <sz val="10"/>
        <rFont val="Arial"/>
      </rPr>
      <t>where Work Output (</t>
    </r>
    <r>
      <rPr>
        <b/>
        <i/>
        <sz val="10"/>
        <rFont val="Arial"/>
      </rPr>
      <t>W</t>
    </r>
    <r>
      <rPr>
        <b/>
        <i/>
        <sz val="7"/>
        <rFont val="Arial"/>
      </rPr>
      <t>out</t>
    </r>
    <r>
      <rPr>
        <b/>
        <sz val="7"/>
        <rFont val="Arial"/>
      </rPr>
      <t>put</t>
    </r>
    <r>
      <rPr>
        <i/>
        <sz val="10"/>
        <rFont val="Arial"/>
      </rPr>
      <t xml:space="preserve">) is defined as the product of </t>
    </r>
    <r>
      <rPr>
        <b/>
        <i/>
        <sz val="10"/>
        <rFont val="Arial"/>
      </rPr>
      <t>load</t>
    </r>
    <r>
      <rPr>
        <i/>
        <sz val="10"/>
        <rFont val="Arial"/>
      </rPr>
      <t xml:space="preserve"> and </t>
    </r>
    <r>
      <rPr>
        <b/>
        <i/>
        <sz val="10"/>
        <rFont val="Arial"/>
      </rPr>
      <t>load</t>
    </r>
    <r>
      <rPr>
        <i/>
        <sz val="10"/>
        <rFont val="Arial"/>
      </rPr>
      <t xml:space="preserve"> </t>
    </r>
    <r>
      <rPr>
        <b/>
        <i/>
        <sz val="10"/>
        <rFont val="Arial"/>
      </rPr>
      <t>distance</t>
    </r>
    <r>
      <rPr>
        <i/>
        <sz val="10"/>
        <rFont val="Arial"/>
      </rPr>
      <t>, and Work Input (</t>
    </r>
    <r>
      <rPr>
        <b/>
        <i/>
        <sz val="10"/>
        <rFont val="Arial"/>
      </rPr>
      <t>W</t>
    </r>
    <r>
      <rPr>
        <b/>
        <i/>
        <sz val="8"/>
        <rFont val="Arial"/>
      </rPr>
      <t>input</t>
    </r>
    <r>
      <rPr>
        <i/>
        <sz val="10"/>
        <rFont val="Arial"/>
      </rPr>
      <t xml:space="preserve">) is defined as the product of </t>
    </r>
    <r>
      <rPr>
        <b/>
        <i/>
        <sz val="10"/>
        <rFont val="Arial"/>
      </rPr>
      <t>effort</t>
    </r>
    <r>
      <rPr>
        <i/>
        <sz val="10"/>
        <rFont val="Arial"/>
      </rPr>
      <t xml:space="preserve"> and </t>
    </r>
    <r>
      <rPr>
        <b/>
        <i/>
        <sz val="10"/>
        <rFont val="Arial"/>
      </rPr>
      <t>effort</t>
    </r>
    <r>
      <rPr>
        <i/>
        <sz val="10"/>
        <rFont val="Arial"/>
      </rPr>
      <t xml:space="preserve"> </t>
    </r>
    <r>
      <rPr>
        <b/>
        <i/>
        <sz val="10"/>
        <rFont val="Arial"/>
      </rPr>
      <t>distance</t>
    </r>
    <r>
      <rPr>
        <i/>
        <sz val="10"/>
        <rFont val="Arial"/>
      </rPr>
      <t>.</t>
    </r>
  </si>
  <si>
    <r>
      <rPr>
        <sz val="14"/>
        <rFont val="Times New Roman"/>
      </rPr>
      <t>efficiency</t>
    </r>
    <r>
      <rPr>
        <i/>
        <sz val="14"/>
        <rFont val="Times New Roman"/>
      </rPr>
      <t xml:space="preserve"> = 
</t>
    </r>
    <r>
      <rPr>
        <i/>
        <sz val="27"/>
        <rFont val="Times New Roman"/>
      </rPr>
      <t>W</t>
    </r>
    <r>
      <rPr>
        <i/>
        <sz val="10"/>
        <rFont val="Times New Roman"/>
      </rPr>
      <t>output</t>
    </r>
    <r>
      <rPr>
        <i/>
        <sz val="27"/>
        <rFont val="Times New Roman"/>
      </rPr>
      <t xml:space="preserve"> ÷ W</t>
    </r>
    <r>
      <rPr>
        <i/>
        <sz val="11"/>
        <rFont val="Times New Roman"/>
      </rPr>
      <t>input</t>
    </r>
    <r>
      <rPr>
        <i/>
        <sz val="27"/>
        <rFont val="Times New Roman"/>
      </rPr>
      <t xml:space="preserve">  = 
</t>
    </r>
    <r>
      <rPr>
        <i/>
        <sz val="8"/>
        <rFont val="Times New Roman"/>
      </rPr>
      <t xml:space="preserve">(load)(load distance) </t>
    </r>
    <r>
      <rPr>
        <i/>
        <sz val="11"/>
        <rFont val="Times New Roman"/>
      </rPr>
      <t>÷</t>
    </r>
    <r>
      <rPr>
        <i/>
        <sz val="8"/>
        <rFont val="Times New Roman"/>
      </rPr>
      <t xml:space="preserve"> (effort)(effort distance)</t>
    </r>
  </si>
  <si>
    <r>
      <rPr>
        <i/>
        <sz val="9"/>
        <rFont val="Arial"/>
      </rPr>
      <t>Although increasing the number of pulleys in a system decreases the tension (force required) in each segment of rope leading to increased mechanical advantage, the efficiency of the system is actually decreased due to the added weight of each pulley and also the additional frictional forces occuring.
•  efficiency is analogous to "</t>
    </r>
    <r>
      <rPr>
        <b/>
        <i/>
        <sz val="9"/>
        <rFont val="Arial"/>
      </rPr>
      <t>bang for your buck</t>
    </r>
    <r>
      <rPr>
        <i/>
        <sz val="9"/>
        <rFont val="Arial"/>
      </rPr>
      <t>":  how much did you get out vs. how much you put in</t>
    </r>
  </si>
  <si>
    <t>Zeroth Law of Thermodynamics</t>
  </si>
  <si>
    <t>Zeroeth Law of Thermodynamics</t>
  </si>
  <si>
    <r>
      <t xml:space="preserve">states that two bodies in thermal equilibrium with a third body are in equilibrium with each other. It also states that objects that are in </t>
    </r>
    <r>
      <rPr>
        <b/>
        <sz val="10"/>
        <rFont val="Arial"/>
      </rPr>
      <t>thermal equilibrium</t>
    </r>
    <r>
      <rPr>
        <sz val="10"/>
        <color rgb="FF000000"/>
        <rFont val="Arial"/>
      </rPr>
      <t xml:space="preserve"> with each other have </t>
    </r>
    <r>
      <rPr>
        <b/>
        <sz val="10"/>
        <rFont val="Arial"/>
      </rPr>
      <t>no net heat flow</t>
    </r>
    <r>
      <rPr>
        <sz val="10"/>
        <color rgb="FF000000"/>
        <rFont val="Arial"/>
      </rPr>
      <t xml:space="preserve"> between them.</t>
    </r>
  </si>
  <si>
    <t>When one object is in thermal equilibrium with another object, say a cup of warm tea and a metal stirring stick, and the second object is in thermal equilibrium with a third object, such as your hand, then the first and third object are also in equilibrium. This concept is similar to the translative property in algebra:  If a = b and b = c, then a = c.</t>
  </si>
  <si>
    <t>translative property of Algebra</t>
  </si>
  <si>
    <t>Temperature</t>
  </si>
  <si>
    <r>
      <t xml:space="preserve">(from a quantitative perspective) At the molecular level, </t>
    </r>
    <r>
      <rPr>
        <b/>
        <sz val="10"/>
        <rFont val="Arial"/>
      </rPr>
      <t>temperature</t>
    </r>
    <r>
      <rPr>
        <sz val="10"/>
        <color rgb="FF000000"/>
        <rFont val="Arial"/>
      </rPr>
      <t xml:space="preserve"> is proportional to the</t>
    </r>
    <r>
      <rPr>
        <b/>
        <sz val="10"/>
        <rFont val="Arial"/>
      </rPr>
      <t xml:space="preserve"> AVERAGE KINETIC ENERGY</t>
    </r>
    <r>
      <rPr>
        <sz val="10"/>
        <color rgb="FF000000"/>
        <rFont val="Arial"/>
      </rPr>
      <t xml:space="preserve"> of the particles that make up a substance. At the macroscopic level, it is the difference in temperature between two objects that determines the </t>
    </r>
    <r>
      <rPr>
        <i/>
        <sz val="10"/>
        <rFont val="Arial"/>
      </rPr>
      <t>direction</t>
    </r>
    <r>
      <rPr>
        <sz val="10"/>
        <color rgb="FF000000"/>
        <rFont val="Arial"/>
      </rPr>
      <t xml:space="preserve"> of heat flow. </t>
    </r>
  </si>
  <si>
    <r>
      <rPr>
        <b/>
        <sz val="10"/>
        <rFont val="Arial"/>
      </rPr>
      <t xml:space="preserve">Heat
</t>
    </r>
    <r>
      <rPr>
        <sz val="10"/>
        <rFont val="Arial"/>
      </rPr>
      <t xml:space="preserve">(or </t>
    </r>
    <r>
      <rPr>
        <b/>
        <sz val="10"/>
        <rFont val="Arial"/>
      </rPr>
      <t>heat transfer</t>
    </r>
    <r>
      <rPr>
        <sz val="10"/>
        <rFont val="Arial"/>
      </rPr>
      <t>)</t>
    </r>
  </si>
  <si>
    <r>
      <t xml:space="preserve">is the </t>
    </r>
    <r>
      <rPr>
        <b/>
        <sz val="10"/>
        <rFont val="Arial"/>
      </rPr>
      <t xml:space="preserve">transfer of thermal energy </t>
    </r>
    <r>
      <rPr>
        <sz val="10"/>
        <color rgb="FF000000"/>
        <rFont val="Arial"/>
      </rPr>
      <t xml:space="preserve">spontaneously from materials that have higher temperatures to materials that have lower temperatures. If no net heat flows between two objects in thermal contact, then we can say that their temperatures are equal and they are in </t>
    </r>
    <r>
      <rPr>
        <b/>
        <sz val="10"/>
        <rFont val="Arial"/>
      </rPr>
      <t>thermal equilibrium.</t>
    </r>
    <r>
      <rPr>
        <sz val="10"/>
        <color rgb="FF000000"/>
        <rFont val="Arial"/>
      </rPr>
      <t xml:space="preserve"> There are three means by which heat can transfer energy:
•  conduction
•  convection
•  radiation</t>
    </r>
  </si>
  <si>
    <r>
      <t xml:space="preserve">states that a change in the temperature of most solids results in a </t>
    </r>
    <r>
      <rPr>
        <i/>
        <sz val="10"/>
        <rFont val="Arial"/>
      </rPr>
      <t>proportional</t>
    </r>
    <r>
      <rPr>
        <sz val="10"/>
        <color rgb="FF000000"/>
        <rFont val="Arial"/>
      </rPr>
      <t xml:space="preserve"> change in their length.
•  rising temperatures cause an increase in length.
•  falling temperatures cause a decrease in length.
The amount of length change is proportional to the original length of the solid and the increase in temperature according to the following equation, where </t>
    </r>
    <r>
      <rPr>
        <b/>
        <sz val="10"/>
        <rFont val="Arial"/>
      </rPr>
      <t>ΔL</t>
    </r>
    <r>
      <rPr>
        <sz val="10"/>
        <color rgb="FF000000"/>
        <rFont val="Arial"/>
      </rPr>
      <t xml:space="preserve"> is the change in length, </t>
    </r>
    <r>
      <rPr>
        <b/>
        <sz val="10"/>
        <rFont val="Arial"/>
      </rPr>
      <t>α</t>
    </r>
    <r>
      <rPr>
        <sz val="10"/>
        <color rgb="FF000000"/>
        <rFont val="Arial"/>
      </rPr>
      <t xml:space="preserve"> is the </t>
    </r>
    <r>
      <rPr>
        <b/>
        <sz val="10"/>
        <rFont val="Arial"/>
      </rPr>
      <t>coefficient of linear expansion</t>
    </r>
    <r>
      <rPr>
        <sz val="10"/>
        <color rgb="FF000000"/>
        <rFont val="Arial"/>
      </rPr>
      <t xml:space="preserve"> (which is a constant that characterizes how specific a material's length changes as temperature changes; given in MCAT passages), </t>
    </r>
    <r>
      <rPr>
        <b/>
        <sz val="10"/>
        <rFont val="Arial"/>
      </rPr>
      <t>L</t>
    </r>
    <r>
      <rPr>
        <sz val="10"/>
        <color rgb="FF000000"/>
        <rFont val="Arial"/>
      </rPr>
      <t xml:space="preserve"> is the original length, and </t>
    </r>
    <r>
      <rPr>
        <b/>
        <sz val="10"/>
        <rFont val="Arial"/>
      </rPr>
      <t>ΔT</t>
    </r>
    <r>
      <rPr>
        <sz val="10"/>
        <color rgb="FF000000"/>
        <rFont val="Arial"/>
      </rPr>
      <t xml:space="preserve"> is the change in temperature.
•  remember the mnemonic: </t>
    </r>
    <r>
      <rPr>
        <i/>
        <sz val="10"/>
        <rFont val="Arial"/>
      </rPr>
      <t>"when the temperature of an object changes, its length changes a lot"</t>
    </r>
  </si>
  <si>
    <r>
      <rPr>
        <sz val="30"/>
        <color rgb="FF000000"/>
        <rFont val="Times New Roman"/>
      </rPr>
      <t>Δ</t>
    </r>
    <r>
      <rPr>
        <i/>
        <sz val="30"/>
        <color rgb="FF000000"/>
        <rFont val="Times New Roman"/>
      </rPr>
      <t xml:space="preserve">L = α L </t>
    </r>
    <r>
      <rPr>
        <sz val="30"/>
        <color rgb="FF000000"/>
        <rFont val="Times New Roman"/>
      </rPr>
      <t>Δ</t>
    </r>
    <r>
      <rPr>
        <i/>
        <sz val="30"/>
        <color rgb="FF000000"/>
        <rFont val="Times New Roman"/>
      </rPr>
      <t>T</t>
    </r>
  </si>
  <si>
    <t>It is because of thermal expansion that bridges and sidewalks have gaps between their segments; these segments allow for thermal expansion without damaging the integrity of the bridge/sidewalk structure. This phenomenon is also explained by when wood contracts when it gets cold outside and expands when it's hot. During winter time, people often hear cracking noises of the hardwood floors in their house due to the wood "settling in". This is just noise made by the length of the wood plank decreasing as a result of low temperatures.</t>
  </si>
  <si>
    <t>Volumetric Expansion</t>
  </si>
  <si>
    <r>
      <t xml:space="preserve">is basically the same concept as with thermal expansion, except is more meaningful to apply to liquids because volume of a liquid is a more meaningful measure than length of a liquid.
Note how the equations for thermal and volumetric expansion are essentially the same. However, the </t>
    </r>
    <r>
      <rPr>
        <b/>
        <sz val="10"/>
        <rFont val="Arial"/>
      </rPr>
      <t>coefficient of volumetric expansion</t>
    </r>
    <r>
      <rPr>
        <sz val="10"/>
        <color rgb="FF000000"/>
        <rFont val="Arial"/>
      </rPr>
      <t xml:space="preserve"> (</t>
    </r>
    <r>
      <rPr>
        <b/>
        <sz val="10"/>
        <rFont val="Arial"/>
      </rPr>
      <t>β</t>
    </r>
    <r>
      <rPr>
        <sz val="10"/>
        <color rgb="FF000000"/>
        <rFont val="Arial"/>
      </rPr>
      <t xml:space="preserve">) is a value equal to </t>
    </r>
    <r>
      <rPr>
        <b/>
        <sz val="10"/>
        <rFont val="Arial"/>
      </rPr>
      <t>3 TIMES</t>
    </r>
    <r>
      <rPr>
        <sz val="10"/>
        <color rgb="FF000000"/>
        <rFont val="Arial"/>
      </rPr>
      <t xml:space="preserve"> the coefficient of linear expansion (</t>
    </r>
    <r>
      <rPr>
        <b/>
        <sz val="10"/>
        <rFont val="Arial"/>
      </rPr>
      <t>α</t>
    </r>
    <r>
      <rPr>
        <sz val="10"/>
        <color rgb="FF000000"/>
        <rFont val="Arial"/>
      </rPr>
      <t>) for the same material (</t>
    </r>
    <r>
      <rPr>
        <b/>
        <sz val="10"/>
        <rFont val="Arial"/>
      </rPr>
      <t>β = 3 α</t>
    </r>
    <r>
      <rPr>
        <sz val="10"/>
        <color rgb="FF000000"/>
        <rFont val="Arial"/>
      </rPr>
      <t>). This makes sense because length is 1-dimensional and volume is 3-dimensional.</t>
    </r>
  </si>
  <si>
    <r>
      <rPr>
        <sz val="30"/>
        <color rgb="FF222222"/>
        <rFont val="&quot;Times New Roman&quot;"/>
      </rPr>
      <t>Δ</t>
    </r>
    <r>
      <rPr>
        <i/>
        <sz val="30"/>
        <color rgb="FF222222"/>
        <rFont val="&quot;Times New Roman&quot;"/>
      </rPr>
      <t xml:space="preserve">V = β L </t>
    </r>
    <r>
      <rPr>
        <sz val="30"/>
        <color rgb="FF222222"/>
        <rFont val="&quot;Times New Roman&quot;"/>
      </rPr>
      <t>Δ</t>
    </r>
    <r>
      <rPr>
        <i/>
        <sz val="30"/>
        <color rgb="FF222222"/>
        <rFont val="&quot;Times New Roman&quot;"/>
      </rPr>
      <t xml:space="preserve">T
</t>
    </r>
    <r>
      <rPr>
        <i/>
        <sz val="18"/>
        <color rgb="FF222222"/>
        <rFont val="&quot;Times New Roman&quot;"/>
      </rPr>
      <t xml:space="preserve">  
</t>
    </r>
    <r>
      <rPr>
        <i/>
        <sz val="13"/>
        <color rgb="FF222222"/>
        <rFont val="&quot;Times New Roman&quot;"/>
      </rPr>
      <t>where β = 3α</t>
    </r>
  </si>
  <si>
    <t>It is because of volumetric expansion that accounts for mercury in a thermometer column rising as temperature increases. Mercury, a liquid, expands proportionally to an increase in temperature. Conversely, its volume decreases as temperature decreases.</t>
  </si>
  <si>
    <t>thermometers</t>
  </si>
  <si>
    <r>
      <t xml:space="preserve">states that the </t>
    </r>
    <r>
      <rPr>
        <b/>
        <sz val="10"/>
        <rFont val="Arial"/>
      </rPr>
      <t>change in total internal energy</t>
    </r>
    <r>
      <rPr>
        <sz val="10"/>
        <color rgb="FF000000"/>
        <rFont val="Arial"/>
      </rPr>
      <t xml:space="preserve"> of a system is </t>
    </r>
    <r>
      <rPr>
        <b/>
        <sz val="10"/>
        <rFont val="Arial"/>
      </rPr>
      <t>equal</t>
    </r>
    <r>
      <rPr>
        <sz val="10"/>
        <color rgb="FF000000"/>
        <rFont val="Arial"/>
      </rPr>
      <t xml:space="preserve"> to the amount of energy transferred in the form of </t>
    </r>
    <r>
      <rPr>
        <i/>
        <sz val="10"/>
        <rFont val="Arial"/>
      </rPr>
      <t>heat</t>
    </r>
    <r>
      <rPr>
        <sz val="10"/>
        <color rgb="FF000000"/>
        <rFont val="Arial"/>
      </rPr>
      <t xml:space="preserve"> </t>
    </r>
    <r>
      <rPr>
        <b/>
        <sz val="10"/>
        <rFont val="Arial"/>
      </rPr>
      <t>TO the system</t>
    </r>
    <r>
      <rPr>
        <sz val="10"/>
        <color rgb="FF000000"/>
        <rFont val="Arial"/>
      </rPr>
      <t xml:space="preserve">, minus the amount of energy transferred </t>
    </r>
    <r>
      <rPr>
        <b/>
        <sz val="10"/>
        <rFont val="Arial"/>
      </rPr>
      <t>FROM the system</t>
    </r>
    <r>
      <rPr>
        <sz val="10"/>
        <color rgb="FF000000"/>
        <rFont val="Arial"/>
      </rPr>
      <t xml:space="preserve"> in the form of </t>
    </r>
    <r>
      <rPr>
        <i/>
        <sz val="10"/>
        <rFont val="Arial"/>
      </rPr>
      <t>work</t>
    </r>
    <r>
      <rPr>
        <sz val="10"/>
        <color rgb="FF000000"/>
        <rFont val="Arial"/>
      </rPr>
      <t xml:space="preserve">. Thus, the change in internal energy of a system is calculated from the following equation, </t>
    </r>
    <r>
      <rPr>
        <i/>
        <sz val="10"/>
        <rFont val="Arial"/>
      </rPr>
      <t xml:space="preserve">where:
</t>
    </r>
    <r>
      <rPr>
        <b/>
        <sz val="10"/>
        <rFont val="Arial"/>
      </rPr>
      <t>Δ</t>
    </r>
    <r>
      <rPr>
        <b/>
        <i/>
        <sz val="10"/>
        <rFont val="Arial"/>
      </rPr>
      <t>U</t>
    </r>
    <r>
      <rPr>
        <i/>
        <sz val="10"/>
        <rFont val="Arial"/>
      </rPr>
      <t xml:space="preserve"> is the total change in the internal energy of a system
</t>
    </r>
    <r>
      <rPr>
        <b/>
        <i/>
        <sz val="10"/>
        <rFont val="Arial"/>
      </rPr>
      <t>Q</t>
    </r>
    <r>
      <rPr>
        <i/>
        <sz val="10"/>
        <rFont val="Arial"/>
      </rPr>
      <t xml:space="preserve"> is the energy transferred either </t>
    </r>
    <r>
      <rPr>
        <b/>
        <i/>
        <sz val="10"/>
        <rFont val="Arial"/>
      </rPr>
      <t>INTO (+)</t>
    </r>
    <r>
      <rPr>
        <i/>
        <sz val="10"/>
        <rFont val="Arial"/>
      </rPr>
      <t xml:space="preserve"> or </t>
    </r>
    <r>
      <rPr>
        <b/>
        <i/>
        <sz val="10"/>
        <rFont val="Arial"/>
      </rPr>
      <t>OUT of (–)</t>
    </r>
    <r>
      <rPr>
        <i/>
        <sz val="10"/>
        <rFont val="Arial"/>
      </rPr>
      <t xml:space="preserve"> the system (aka heat)
</t>
    </r>
    <r>
      <rPr>
        <b/>
        <i/>
        <sz val="10"/>
        <rFont val="Arial"/>
      </rPr>
      <t>W</t>
    </r>
    <r>
      <rPr>
        <i/>
        <sz val="10"/>
        <rFont val="Arial"/>
      </rPr>
      <t xml:space="preserve"> is the work done either </t>
    </r>
    <r>
      <rPr>
        <b/>
        <i/>
        <sz val="10"/>
        <rFont val="Arial"/>
      </rPr>
      <t>ON (+)</t>
    </r>
    <r>
      <rPr>
        <i/>
        <sz val="10"/>
        <rFont val="Arial"/>
      </rPr>
      <t xml:space="preserve"> or </t>
    </r>
    <r>
      <rPr>
        <b/>
        <i/>
        <sz val="10"/>
        <rFont val="Arial"/>
      </rPr>
      <t>BY (–)</t>
    </r>
    <r>
      <rPr>
        <i/>
        <sz val="10"/>
        <rFont val="Arial"/>
      </rPr>
      <t xml:space="preserve"> the system
</t>
    </r>
    <r>
      <rPr>
        <sz val="10"/>
        <color rgb="FF000000"/>
        <rFont val="Arial"/>
      </rPr>
      <t xml:space="preserve">Basically, this law is really just a particular iteration of the more universal law of </t>
    </r>
    <r>
      <rPr>
        <b/>
        <sz val="10"/>
        <rFont val="Arial"/>
      </rPr>
      <t xml:space="preserve">Conservation of Energy:
</t>
    </r>
    <r>
      <rPr>
        <i/>
        <sz val="10"/>
        <rFont val="Arial"/>
      </rPr>
      <t>energy can neither be created nor destroyed; it can only be changed from one form to another.</t>
    </r>
  </si>
  <si>
    <r>
      <rPr>
        <sz val="26"/>
        <color rgb="FF000000"/>
        <rFont val="Times New Roman"/>
      </rPr>
      <t>Δ</t>
    </r>
    <r>
      <rPr>
        <i/>
        <sz val="26"/>
        <color rgb="FF000000"/>
        <rFont val="Times New Roman"/>
      </rPr>
      <t>U = ± Q ± W</t>
    </r>
  </si>
  <si>
    <t>When a car "burns rubber," all the smoke and nosie coming from the back tires is a clear indication that mechanical energy is NOT being conserved. Nonconservative forces like friction is taking place to dissipate the tire's mechanical energy in the form of heat. However, if we include the energy transfers associated with the frictional forces in our consideration of the change in internal energy of the system, then we can confidently say that NO energy has actually been lost at all:  although you may say that there was a "loss" of energy from the tires as a result of friction... that precise amount of energy can still be "found" elsewhere:  as thermal energy in the atoms and molecules of the surrounding road and air.</t>
  </si>
  <si>
    <t>• law of conservation of energy</t>
  </si>
  <si>
    <r>
      <rPr>
        <b/>
        <sz val="10"/>
        <rFont val="Arial"/>
      </rPr>
      <t xml:space="preserve">sign conventions </t>
    </r>
    <r>
      <rPr>
        <b/>
        <i/>
        <sz val="10"/>
        <rFont val="Arial"/>
      </rPr>
      <t>(+ vs. –)</t>
    </r>
    <r>
      <rPr>
        <b/>
        <sz val="10"/>
        <rFont val="Arial"/>
      </rPr>
      <t xml:space="preserve"> for the
First Law of Thermodynamics</t>
    </r>
  </si>
  <si>
    <r>
      <rPr>
        <i/>
        <sz val="9"/>
        <rFont val="Arial"/>
      </rPr>
      <t xml:space="preserve">Basically, these sign conventions just indicate what's happening </t>
    </r>
    <r>
      <rPr>
        <b/>
        <i/>
        <sz val="9"/>
        <rFont val="Arial"/>
      </rPr>
      <t>IN REGARDS TO THE SYSTEM</t>
    </r>
    <r>
      <rPr>
        <i/>
        <sz val="9"/>
        <rFont val="Arial"/>
      </rPr>
      <t xml:space="preserve">.
The 1st Law of Thermodynamics tells us that the </t>
    </r>
    <r>
      <rPr>
        <b/>
        <i/>
        <sz val="9"/>
        <rFont val="Arial"/>
      </rPr>
      <t>total internal energy of a system (U)</t>
    </r>
    <r>
      <rPr>
        <i/>
        <sz val="9"/>
        <rFont val="Arial"/>
      </rPr>
      <t xml:space="preserve"> will:
•  increase when </t>
    </r>
    <r>
      <rPr>
        <b/>
        <i/>
        <sz val="9"/>
        <rFont val="Arial"/>
      </rPr>
      <t>heat</t>
    </r>
    <r>
      <rPr>
        <i/>
        <sz val="9"/>
        <rFont val="Arial"/>
      </rPr>
      <t xml:space="preserve"> is </t>
    </r>
    <r>
      <rPr>
        <i/>
        <u/>
        <sz val="9"/>
        <rFont val="Arial"/>
      </rPr>
      <t>GAINED INTO</t>
    </r>
    <r>
      <rPr>
        <i/>
        <sz val="9"/>
        <rFont val="Arial"/>
      </rPr>
      <t xml:space="preserve"> the system or </t>
    </r>
    <r>
      <rPr>
        <b/>
        <i/>
        <u/>
        <sz val="9"/>
        <rFont val="Arial"/>
      </rPr>
      <t>work</t>
    </r>
    <r>
      <rPr>
        <i/>
        <u/>
        <sz val="9"/>
        <rFont val="Arial"/>
      </rPr>
      <t xml:space="preserve"> IS BEING PERFORMED ON</t>
    </r>
    <r>
      <rPr>
        <i/>
        <sz val="9"/>
        <rFont val="Arial"/>
      </rPr>
      <t xml:space="preserve"> the system
•  decrease when </t>
    </r>
    <r>
      <rPr>
        <b/>
        <i/>
        <sz val="9"/>
        <rFont val="Arial"/>
      </rPr>
      <t>heat</t>
    </r>
    <r>
      <rPr>
        <i/>
        <sz val="9"/>
        <rFont val="Arial"/>
      </rPr>
      <t xml:space="preserve"> is </t>
    </r>
    <r>
      <rPr>
        <i/>
        <u/>
        <sz val="9"/>
        <rFont val="Arial"/>
      </rPr>
      <t>LOST FROM</t>
    </r>
    <r>
      <rPr>
        <i/>
        <sz val="9"/>
        <rFont val="Arial"/>
      </rPr>
      <t xml:space="preserve"> the system or if the </t>
    </r>
    <r>
      <rPr>
        <i/>
        <u/>
        <sz val="9"/>
        <rFont val="Arial"/>
      </rPr>
      <t xml:space="preserve">SYSTEM IS PERFORMING </t>
    </r>
    <r>
      <rPr>
        <b/>
        <i/>
        <u/>
        <sz val="9"/>
        <rFont val="Arial"/>
      </rPr>
      <t>work</t>
    </r>
    <r>
      <rPr>
        <i/>
        <u/>
        <sz val="9"/>
        <rFont val="Arial"/>
      </rPr>
      <t xml:space="preserve">
</t>
    </r>
    <r>
      <rPr>
        <i/>
        <sz val="9"/>
        <rFont val="Arial"/>
      </rPr>
      <t>The appropriate sign conventions just proves these two facts in a mathematical fashion.</t>
    </r>
  </si>
  <si>
    <t>3 methods of Heat Transfer</t>
  </si>
  <si>
    <t>conduction</t>
  </si>
  <si>
    <r>
      <t xml:space="preserve">is the </t>
    </r>
    <r>
      <rPr>
        <b/>
        <sz val="10"/>
        <rFont val="Arial"/>
      </rPr>
      <t>direct</t>
    </r>
    <r>
      <rPr>
        <sz val="10"/>
        <color rgb="FF000000"/>
        <rFont val="Arial"/>
      </rPr>
      <t xml:space="preserve"> transfer of energy from molecule to molecule through </t>
    </r>
    <r>
      <rPr>
        <b/>
        <sz val="10"/>
        <rFont val="Arial"/>
      </rPr>
      <t>MOLECULAR</t>
    </r>
    <r>
      <rPr>
        <sz val="10"/>
        <color rgb="FF000000"/>
        <rFont val="Arial"/>
      </rPr>
      <t xml:space="preserve"> </t>
    </r>
    <r>
      <rPr>
        <b/>
        <sz val="10"/>
        <rFont val="Arial"/>
      </rPr>
      <t>COLLISIONS</t>
    </r>
    <r>
      <rPr>
        <sz val="10"/>
        <color rgb="FF000000"/>
        <rFont val="Arial"/>
      </rPr>
      <t xml:space="preserve">. As this definition would suggest, there must be </t>
    </r>
    <r>
      <rPr>
        <b/>
        <sz val="10"/>
        <rFont val="Arial"/>
      </rPr>
      <t>DIRECT</t>
    </r>
    <r>
      <rPr>
        <sz val="10"/>
        <color rgb="FF000000"/>
        <rFont val="Arial"/>
      </rPr>
      <t xml:space="preserve"> </t>
    </r>
    <r>
      <rPr>
        <b/>
        <sz val="10"/>
        <rFont val="Arial"/>
      </rPr>
      <t>PHYSICAL</t>
    </r>
    <r>
      <rPr>
        <sz val="10"/>
        <color rgb="FF000000"/>
        <rFont val="Arial"/>
      </rPr>
      <t xml:space="preserve"> </t>
    </r>
    <r>
      <rPr>
        <b/>
        <sz val="10"/>
        <rFont val="Arial"/>
      </rPr>
      <t>CONTACT</t>
    </r>
    <r>
      <rPr>
        <sz val="10"/>
        <color rgb="FF000000"/>
        <rFont val="Arial"/>
      </rPr>
      <t xml:space="preserve"> between the bojects.</t>
    </r>
  </si>
  <si>
    <t>Metals are described as the best heat conductors because metallic bonds contain a density of atoms embedded in a sea of electrons, which facilitate rapid energy transfer. Gases tend to be the poorest heat conductors because there is so much space between individual molecules that energy-transferring collisions occur relatively infrequently. An example of heat transfer through conduction is the heat that is rapidly (and painfully) conducted to your fingers when you touch a hot stove.</t>
  </si>
  <si>
    <t>convection</t>
  </si>
  <si>
    <r>
      <t xml:space="preserve">is the transfer of heat by the </t>
    </r>
    <r>
      <rPr>
        <b/>
        <sz val="10"/>
        <rFont val="Arial"/>
      </rPr>
      <t>physical motion of FLUID</t>
    </r>
    <r>
      <rPr>
        <sz val="10"/>
        <color rgb="FF000000"/>
        <rFont val="Arial"/>
      </rPr>
      <t xml:space="preserve"> over a material. Because convection involves flow, only liquids and gases can transfer heat by this means. In convection, if the fluid has a higher temperature, it will transfer energy to the material because heat spontanously transfers from high temperature to low temperature.</t>
    </r>
  </si>
  <si>
    <t>Most restaurants have convection ovens, which use fans to circulate hot air inside the oven (think of air as a fluid of air particles). Because heat is being transferred to the food by both convection and radiation, rather than only by radiation, convection ovens cook more rapidly than radiation-only ovens. Convection may also be used to wick heat energy away from a hot object, such as in lab experiments when a cold water bath may be used to rapidly cool a reaction.</t>
  </si>
  <si>
    <t>radiation</t>
  </si>
  <si>
    <r>
      <t xml:space="preserve">is the transfer of energy by </t>
    </r>
    <r>
      <rPr>
        <b/>
        <sz val="10"/>
        <rFont val="Arial"/>
      </rPr>
      <t>electromagnetic waves</t>
    </r>
    <r>
      <rPr>
        <sz val="10"/>
        <color rgb="FF000000"/>
        <rFont val="Arial"/>
      </rPr>
      <t xml:space="preserve">. Unlike conduction and convection, radiation can transfer energy </t>
    </r>
    <r>
      <rPr>
        <i/>
        <sz val="10"/>
        <rFont val="Arial"/>
      </rPr>
      <t xml:space="preserve">through a vacuum </t>
    </r>
    <r>
      <rPr>
        <sz val="10"/>
        <color rgb="FF000000"/>
        <rFont val="Arial"/>
      </rPr>
      <t>because electromagnetic waves can travel with or without a medium.</t>
    </r>
  </si>
  <si>
    <t>Radiation is the method by which the Sun is able to transfer its thermal energy to warm the Earth. Most home kitchens also have radiant ovens, which use either electrical coils or gas flames to heat the insulated metal box that forms the body of the oven. The hot metal box then radiates the energy through the open space of the oven in the form of EM waves, where it is absorbed by whatever food is placed inside.</t>
  </si>
  <si>
    <t>Specific Heat</t>
  </si>
  <si>
    <r>
      <rPr>
        <b/>
        <sz val="10"/>
        <rFont val="Arial"/>
      </rPr>
      <t xml:space="preserve">Specific Heat Equation
</t>
    </r>
    <r>
      <rPr>
        <i/>
        <sz val="10"/>
        <rFont val="Arial"/>
      </rPr>
      <t>(used when NO phase change occurs)</t>
    </r>
  </si>
  <si>
    <r>
      <t xml:space="preserve">relates the heat gained or lost by an object and the change in temperature of that object. 
</t>
    </r>
    <r>
      <rPr>
        <u/>
        <sz val="10"/>
        <rFont val="Arial"/>
      </rPr>
      <t xml:space="preserve">This equation can only be used to calculate </t>
    </r>
    <r>
      <rPr>
        <i/>
        <u/>
        <sz val="10"/>
        <rFont val="Arial"/>
      </rPr>
      <t xml:space="preserve">Q </t>
    </r>
    <r>
      <rPr>
        <u/>
        <sz val="10"/>
        <rFont val="Arial"/>
      </rPr>
      <t>when the object is NOT undergoing a phase change.</t>
    </r>
    <r>
      <rPr>
        <sz val="10"/>
        <color rgb="FF000000"/>
        <rFont val="Arial"/>
      </rPr>
      <t xml:space="preserve"> 
It is represented by the following equation, </t>
    </r>
    <r>
      <rPr>
        <i/>
        <sz val="10"/>
        <rFont val="Arial"/>
      </rPr>
      <t xml:space="preserve">where </t>
    </r>
    <r>
      <rPr>
        <b/>
        <i/>
        <sz val="10"/>
        <rFont val="Arial"/>
      </rPr>
      <t>Q</t>
    </r>
    <r>
      <rPr>
        <i/>
        <sz val="10"/>
        <rFont val="Arial"/>
      </rPr>
      <t xml:space="preserve"> is the amount of heat gained or lost from a material, </t>
    </r>
    <r>
      <rPr>
        <b/>
        <i/>
        <sz val="10"/>
        <rFont val="Arial"/>
      </rPr>
      <t>m</t>
    </r>
    <r>
      <rPr>
        <i/>
        <sz val="10"/>
        <rFont val="Arial"/>
      </rPr>
      <t xml:space="preserve"> is the mass of the material, </t>
    </r>
    <r>
      <rPr>
        <b/>
        <i/>
        <sz val="10"/>
        <rFont val="Arial"/>
      </rPr>
      <t>c</t>
    </r>
    <r>
      <rPr>
        <i/>
        <sz val="10"/>
        <rFont val="Arial"/>
      </rPr>
      <t xml:space="preserve"> is the </t>
    </r>
    <r>
      <rPr>
        <b/>
        <i/>
        <sz val="10"/>
        <rFont val="Arial"/>
      </rPr>
      <t>specific heat</t>
    </r>
    <r>
      <rPr>
        <i/>
        <sz val="10"/>
        <rFont val="Arial"/>
      </rPr>
      <t xml:space="preserve"> of the material (an intrinsic constant that is given on Test Day)</t>
    </r>
    <r>
      <rPr>
        <sz val="10"/>
        <color rgb="FF000000"/>
        <rFont val="Arial"/>
      </rPr>
      <t xml:space="preserve">, </t>
    </r>
    <r>
      <rPr>
        <i/>
        <sz val="10"/>
        <rFont val="Arial"/>
      </rPr>
      <t xml:space="preserve">and </t>
    </r>
    <r>
      <rPr>
        <b/>
        <i/>
        <sz val="10"/>
        <rFont val="Arial"/>
      </rPr>
      <t>ΔT</t>
    </r>
    <r>
      <rPr>
        <i/>
        <sz val="10"/>
        <rFont val="Arial"/>
      </rPr>
      <t xml:space="preserve"> is the change in temperature (in Celsius or kelvins because the unit size for the Celsius and Kelvin scales are the same). 
</t>
    </r>
    <r>
      <rPr>
        <b/>
        <sz val="10"/>
        <rFont val="Arial"/>
      </rPr>
      <t>interpreting the value of Q:</t>
    </r>
    <r>
      <rPr>
        <i/>
        <sz val="10"/>
        <rFont val="Arial"/>
      </rPr>
      <t xml:space="preserve">
</t>
    </r>
    <r>
      <rPr>
        <sz val="10"/>
        <color rgb="FF000000"/>
        <rFont val="Arial"/>
      </rPr>
      <t>• if +Q, this means that heat is gained
• if –Q, this means that heat is lost</t>
    </r>
  </si>
  <si>
    <r>
      <rPr>
        <i/>
        <sz val="30"/>
        <rFont val="Times New Roman"/>
      </rPr>
      <t xml:space="preserve">Q = m c </t>
    </r>
    <r>
      <rPr>
        <sz val="30"/>
        <rFont val="Times New Roman"/>
      </rPr>
      <t>Δ</t>
    </r>
    <r>
      <rPr>
        <i/>
        <sz val="30"/>
        <rFont val="Times New Roman"/>
      </rPr>
      <t>T</t>
    </r>
  </si>
  <si>
    <t>specific heat</t>
  </si>
  <si>
    <r>
      <rPr>
        <sz val="10"/>
        <rFont val="Arial"/>
      </rPr>
      <t xml:space="preserve">What is the </t>
    </r>
    <r>
      <rPr>
        <b/>
        <sz val="10"/>
        <rFont val="Arial"/>
      </rPr>
      <t>specific heat of water</t>
    </r>
    <r>
      <rPr>
        <sz val="10"/>
        <rFont val="Arial"/>
      </rPr>
      <t xml:space="preserve"> ?</t>
    </r>
  </si>
  <si>
    <r>
      <rPr>
        <b/>
        <sz val="10"/>
        <rFont val="Arial"/>
      </rPr>
      <t>1</t>
    </r>
    <r>
      <rPr>
        <sz val="10"/>
        <color rgb="FF000000"/>
        <rFont val="Arial"/>
      </rPr>
      <t xml:space="preserve"> cal / g • K   ;  yes you are expected to know this constant on Test Day</t>
    </r>
  </si>
  <si>
    <t>calorie</t>
  </si>
  <si>
    <t>Heat of Transformation</t>
  </si>
  <si>
    <r>
      <rPr>
        <b/>
        <sz val="10"/>
        <rFont val="Arial"/>
      </rPr>
      <t xml:space="preserve">Heat of Transformation Equation
</t>
    </r>
    <r>
      <rPr>
        <i/>
        <sz val="10"/>
        <rFont val="Arial"/>
      </rPr>
      <t>(used when there is a phase change)</t>
    </r>
  </si>
  <si>
    <r>
      <t xml:space="preserve">is the same basic concept to the </t>
    </r>
    <r>
      <rPr>
        <b/>
        <sz val="10"/>
        <rFont val="Arial"/>
      </rPr>
      <t>Specific Heat Equation "</t>
    </r>
    <r>
      <rPr>
        <sz val="10"/>
        <color rgb="FF000000"/>
        <rFont val="Arial"/>
      </rPr>
      <t>Q = mcΔT"</t>
    </r>
    <r>
      <rPr>
        <b/>
        <sz val="10"/>
        <rFont val="Arial"/>
      </rPr>
      <t xml:space="preserve"> </t>
    </r>
    <r>
      <rPr>
        <sz val="10"/>
        <color rgb="FF000000"/>
        <rFont val="Arial"/>
      </rPr>
      <t xml:space="preserve">above, however:
given the fact that there is </t>
    </r>
    <r>
      <rPr>
        <u/>
        <sz val="10"/>
        <rFont val="Arial"/>
      </rPr>
      <t xml:space="preserve">NO change in temperature of a material DURING a </t>
    </r>
    <r>
      <rPr>
        <b/>
        <u/>
        <sz val="10"/>
        <rFont val="Arial"/>
      </rPr>
      <t>phase</t>
    </r>
    <r>
      <rPr>
        <u/>
        <sz val="10"/>
        <rFont val="Arial"/>
      </rPr>
      <t xml:space="preserve"> </t>
    </r>
    <r>
      <rPr>
        <b/>
        <u/>
        <sz val="10"/>
        <rFont val="Arial"/>
      </rPr>
      <t>change</t>
    </r>
    <r>
      <rPr>
        <u/>
        <sz val="10"/>
        <rFont val="Arial"/>
      </rPr>
      <t xml:space="preserve"> (aka ΔT = 0 during phase changes)</t>
    </r>
    <r>
      <rPr>
        <sz val="10"/>
        <color rgb="FF000000"/>
        <rFont val="Arial"/>
      </rPr>
      <t xml:space="preserve">, the following equation must be used instead, </t>
    </r>
    <r>
      <rPr>
        <i/>
        <sz val="10"/>
        <rFont val="Arial"/>
      </rPr>
      <t xml:space="preserve">where </t>
    </r>
    <r>
      <rPr>
        <b/>
        <i/>
        <sz val="10"/>
        <rFont val="Arial"/>
      </rPr>
      <t xml:space="preserve">Q </t>
    </r>
    <r>
      <rPr>
        <i/>
        <sz val="10"/>
        <rFont val="Arial"/>
      </rPr>
      <t xml:space="preserve">is the amount of heat gained or lost from a material, </t>
    </r>
    <r>
      <rPr>
        <b/>
        <i/>
        <sz val="10"/>
        <rFont val="Arial"/>
      </rPr>
      <t>m</t>
    </r>
    <r>
      <rPr>
        <i/>
        <sz val="10"/>
        <rFont val="Arial"/>
      </rPr>
      <t xml:space="preserve"> is the mass of the material, and </t>
    </r>
    <r>
      <rPr>
        <b/>
        <i/>
        <sz val="10"/>
        <rFont val="Arial"/>
      </rPr>
      <t>L</t>
    </r>
    <r>
      <rPr>
        <i/>
        <sz val="10"/>
        <rFont val="Arial"/>
      </rPr>
      <t xml:space="preserve"> is the </t>
    </r>
    <r>
      <rPr>
        <b/>
        <i/>
        <sz val="10"/>
        <rFont val="Arial"/>
      </rPr>
      <t>heat of transformation</t>
    </r>
    <r>
      <rPr>
        <i/>
        <sz val="10"/>
        <rFont val="Arial"/>
      </rPr>
      <t xml:space="preserve"> or </t>
    </r>
    <r>
      <rPr>
        <b/>
        <i/>
        <sz val="10"/>
        <rFont val="Arial"/>
      </rPr>
      <t>"latent heat"</t>
    </r>
    <r>
      <rPr>
        <i/>
        <sz val="10"/>
        <rFont val="Arial"/>
      </rPr>
      <t xml:space="preserve"> of the material (an intrinsic constant provided on Test Day)</t>
    </r>
  </si>
  <si>
    <t>Q = m L</t>
  </si>
  <si>
    <t>"How much heat is gained or lost from a pot of water as it boils?"</t>
  </si>
  <si>
    <t>• phase changes
• isothermal processes
• heat of fusion
• heat of vaporization</t>
  </si>
  <si>
    <t>Thermodynamic Processes</t>
  </si>
  <si>
    <t>isothermal</t>
  </si>
  <si>
    <r>
      <t xml:space="preserve">describes a thermodynamic process where </t>
    </r>
    <r>
      <rPr>
        <b/>
        <sz val="10"/>
        <rFont val="Arial"/>
      </rPr>
      <t>temperature is constant</t>
    </r>
    <r>
      <rPr>
        <sz val="10"/>
        <color rgb="FF000000"/>
        <rFont val="Arial"/>
      </rPr>
      <t xml:space="preserve">, and therefore </t>
    </r>
    <r>
      <rPr>
        <b/>
        <sz val="10"/>
        <rFont val="Arial"/>
      </rPr>
      <t xml:space="preserve">no change in internal energy </t>
    </r>
    <r>
      <rPr>
        <sz val="10"/>
        <color rgb="FF000000"/>
        <rFont val="Arial"/>
      </rPr>
      <t xml:space="preserve">occurs  
</t>
    </r>
    <r>
      <rPr>
        <b/>
        <sz val="10"/>
        <rFont val="Arial"/>
      </rPr>
      <t>ΔU</t>
    </r>
    <r>
      <rPr>
        <sz val="10"/>
        <color rgb="FF000000"/>
        <rFont val="Arial"/>
      </rPr>
      <t xml:space="preserve"> </t>
    </r>
    <r>
      <rPr>
        <b/>
        <sz val="10"/>
        <rFont val="Arial"/>
      </rPr>
      <t>= 0</t>
    </r>
    <r>
      <rPr>
        <sz val="10"/>
        <color rgb="FF000000"/>
        <rFont val="Arial"/>
      </rPr>
      <t xml:space="preserve">
</t>
    </r>
    <r>
      <rPr>
        <i/>
        <sz val="10"/>
        <rFont val="Arial"/>
      </rPr>
      <t>hint:  if you think about temperature as a measure of average kinetic energy of particles that make up a substance, this explains why no change in kinetic energy equates to no change in interal energy</t>
    </r>
  </si>
  <si>
    <r>
      <rPr>
        <sz val="9"/>
        <rFont val="Times New Roman"/>
      </rPr>
      <t xml:space="preserve">if ΔU = 0, then the 1st Law of Thermodynamics simplifies to:
</t>
    </r>
    <r>
      <rPr>
        <sz val="12"/>
        <rFont val="Times New Roman"/>
      </rPr>
      <t>± Q  =  ± W</t>
    </r>
  </si>
  <si>
    <t>• First Law of Thermodynamics
• P–V Curve</t>
  </si>
  <si>
    <t>adiabatic</t>
  </si>
  <si>
    <r>
      <t xml:space="preserve">describes a thermodynamic process where </t>
    </r>
    <r>
      <rPr>
        <b/>
        <sz val="10"/>
        <rFont val="Arial"/>
      </rPr>
      <t xml:space="preserve">no heat exchange </t>
    </r>
    <r>
      <rPr>
        <sz val="10"/>
        <color rgb="FF000000"/>
        <rFont val="Arial"/>
      </rPr>
      <t xml:space="preserve">occurs, and therefore
</t>
    </r>
    <r>
      <rPr>
        <b/>
        <i/>
        <sz val="10"/>
        <rFont val="Arial"/>
      </rPr>
      <t>Q</t>
    </r>
    <r>
      <rPr>
        <b/>
        <sz val="10"/>
        <rFont val="Arial"/>
      </rPr>
      <t xml:space="preserve"> = 0.</t>
    </r>
  </si>
  <si>
    <r>
      <rPr>
        <sz val="9"/>
        <rFont val="Times New Roman"/>
      </rPr>
      <t xml:space="preserve">if Q = 0, then the 1st Law of Thermodynamics simplifies to:
</t>
    </r>
    <r>
      <rPr>
        <sz val="12"/>
        <rFont val="Times New Roman"/>
      </rPr>
      <t>Δ</t>
    </r>
    <r>
      <rPr>
        <b/>
        <sz val="12"/>
        <rFont val="Times New Roman"/>
      </rPr>
      <t>U</t>
    </r>
    <r>
      <rPr>
        <sz val="12"/>
        <rFont val="Times New Roman"/>
      </rPr>
      <t xml:space="preserve">  =  ± </t>
    </r>
    <r>
      <rPr>
        <b/>
        <sz val="12"/>
        <rFont val="Times New Roman"/>
      </rPr>
      <t>W</t>
    </r>
  </si>
  <si>
    <t>isovolumetric / isochoric</t>
  </si>
  <si>
    <r>
      <t xml:space="preserve">describes a thermodynamic process where </t>
    </r>
    <r>
      <rPr>
        <b/>
        <sz val="10"/>
        <rFont val="Arial"/>
      </rPr>
      <t>no change in volume</t>
    </r>
    <r>
      <rPr>
        <sz val="10"/>
        <color rgb="FF000000"/>
        <rFont val="Arial"/>
      </rPr>
      <t xml:space="preserve"> occurs, and therefore by definition (since work is only performed when the volume of a system changes)... no work is accomplished 
</t>
    </r>
    <r>
      <rPr>
        <b/>
        <sz val="10"/>
        <rFont val="Arial"/>
      </rPr>
      <t>W = 0</t>
    </r>
  </si>
  <si>
    <r>
      <rPr>
        <sz val="9"/>
        <rFont val="Times New Roman"/>
      </rPr>
      <t xml:space="preserve">if W = 0, then the 1st Law of Thermodynamics simplifies to:
</t>
    </r>
    <r>
      <rPr>
        <sz val="12"/>
        <rFont val="Times New Roman"/>
      </rPr>
      <t>Δ</t>
    </r>
    <r>
      <rPr>
        <b/>
        <sz val="12"/>
        <rFont val="Times New Roman"/>
      </rPr>
      <t>U</t>
    </r>
    <r>
      <rPr>
        <sz val="12"/>
        <rFont val="Times New Roman"/>
      </rPr>
      <t xml:space="preserve"> = ± </t>
    </r>
    <r>
      <rPr>
        <b/>
        <sz val="12"/>
        <rFont val="Times New Roman"/>
      </rPr>
      <t>Q</t>
    </r>
  </si>
  <si>
    <t xml:space="preserve">isobaric </t>
  </si>
  <si>
    <r>
      <t xml:space="preserve">describes a thermodynamic process where </t>
    </r>
    <r>
      <rPr>
        <b/>
        <sz val="10"/>
        <rFont val="Arial"/>
      </rPr>
      <t xml:space="preserve">pressure is constant
</t>
    </r>
    <r>
      <rPr>
        <sz val="10"/>
        <color rgb="FF000000"/>
        <rFont val="Arial"/>
      </rPr>
      <t xml:space="preserve">•  </t>
    </r>
    <r>
      <rPr>
        <b/>
        <sz val="10"/>
        <rFont val="Arial"/>
      </rPr>
      <t>flat horizonal line on P–V curve.</t>
    </r>
  </si>
  <si>
    <r>
      <rPr>
        <sz val="9"/>
        <rFont val="Times New Roman"/>
      </rPr>
      <t xml:space="preserve">in P–V diagrams, since work is just calculated as the area under the curve, therefore:
</t>
    </r>
    <r>
      <rPr>
        <b/>
        <sz val="12"/>
        <rFont val="Times New Roman"/>
      </rPr>
      <t>W</t>
    </r>
    <r>
      <rPr>
        <sz val="12"/>
        <rFont val="Times New Roman"/>
      </rPr>
      <t xml:space="preserve"> = P ΔV</t>
    </r>
  </si>
  <si>
    <t>Second Law of Thermodynamics and Entropy</t>
  </si>
  <si>
    <t>Second Law of Thermodynamics</t>
  </si>
  <si>
    <r>
      <t xml:space="preserve">states that objects in thermal contact and </t>
    </r>
    <r>
      <rPr>
        <i/>
        <sz val="10"/>
        <rFont val="Arial"/>
      </rPr>
      <t>not yet in thermal equilibrium</t>
    </r>
    <r>
      <rPr>
        <sz val="10"/>
        <color rgb="FF000000"/>
        <rFont val="Arial"/>
      </rPr>
      <t xml:space="preserve"> will exchange heat energy with each other such that the object with a higher temperature will give off heat energy to the object with a lower temperature until both objects have the same temperature and are in </t>
    </r>
    <r>
      <rPr>
        <b/>
        <sz val="10"/>
        <rFont val="Arial"/>
      </rPr>
      <t>thermal equilibrium</t>
    </r>
    <r>
      <rPr>
        <sz val="10"/>
        <color rgb="FF000000"/>
        <rFont val="Arial"/>
      </rPr>
      <t xml:space="preserve">. In regards to </t>
    </r>
    <r>
      <rPr>
        <b/>
        <sz val="10"/>
        <rFont val="Arial"/>
      </rPr>
      <t>entropy</t>
    </r>
    <r>
      <rPr>
        <sz val="10"/>
        <color rgb="FF000000"/>
        <rFont val="Arial"/>
      </rPr>
      <t xml:space="preserve">, this law states that energy </t>
    </r>
    <r>
      <rPr>
        <i/>
        <sz val="10"/>
        <rFont val="Arial"/>
      </rPr>
      <t>spontaneously</t>
    </r>
    <r>
      <rPr>
        <sz val="10"/>
        <color rgb="FF000000"/>
        <rFont val="Arial"/>
      </rPr>
      <t xml:space="preserve"> disperses from being localized to becoming spread out if it is not hindered from doing so. It also states that the overall entropy change of a system and its surroundings can never be negative in a thermodynamic process that moves from one equilibrium state to another.</t>
    </r>
  </si>
  <si>
    <t>When a person with a warm hand holds hands with a person with a cold hand, these hands are initially not yet in thermal equilibrium. However, if these two person's hands remain in contact, the heat from the warm hand will transfer to the cold hand until both persons' hands have the same temperature.</t>
  </si>
  <si>
    <t>• heat exchange
• simple diffusion
• entropy</t>
  </si>
  <si>
    <r>
      <t xml:space="preserve">is the measure of the spotaneous dispersal of energy at a specific temperature: </t>
    </r>
    <r>
      <rPr>
        <i/>
        <sz val="10"/>
        <rFont val="Arial"/>
      </rPr>
      <t>how much</t>
    </r>
    <r>
      <rPr>
        <sz val="10"/>
        <color rgb="FF000000"/>
        <rFont val="Arial"/>
      </rPr>
      <t xml:space="preserve"> energy is spread out, or </t>
    </r>
    <r>
      <rPr>
        <i/>
        <sz val="10"/>
        <rFont val="Arial"/>
      </rPr>
      <t xml:space="preserve">how widely </t>
    </r>
    <r>
      <rPr>
        <sz val="10"/>
        <color rgb="FF000000"/>
        <rFont val="Arial"/>
      </rPr>
      <t xml:space="preserve">spread out energy becomes in a process. Entropy can be calculated by the following equation, </t>
    </r>
    <r>
      <rPr>
        <i/>
        <sz val="10"/>
        <rFont val="Arial"/>
      </rPr>
      <t xml:space="preserve">where </t>
    </r>
    <r>
      <rPr>
        <b/>
        <i/>
        <sz val="10"/>
        <rFont val="Arial"/>
      </rPr>
      <t>ΔS</t>
    </r>
    <r>
      <rPr>
        <i/>
        <sz val="10"/>
        <rFont val="Arial"/>
      </rPr>
      <t xml:space="preserve"> is the change in entropy, </t>
    </r>
    <r>
      <rPr>
        <b/>
        <i/>
        <sz val="10"/>
        <rFont val="Arial"/>
      </rPr>
      <t>Q</t>
    </r>
    <r>
      <rPr>
        <i/>
        <sz val="10"/>
        <rFont val="Arial"/>
      </rPr>
      <t xml:space="preserve"> is the heat that is gained or lost in a </t>
    </r>
    <r>
      <rPr>
        <b/>
        <i/>
        <sz val="10"/>
        <rFont val="Arial"/>
      </rPr>
      <t>REVERSIBLE</t>
    </r>
    <r>
      <rPr>
        <i/>
        <sz val="10"/>
        <rFont val="Arial"/>
      </rPr>
      <t xml:space="preserve"> process, and </t>
    </r>
    <r>
      <rPr>
        <b/>
        <i/>
        <sz val="10"/>
        <rFont val="Arial"/>
      </rPr>
      <t>T</t>
    </r>
    <r>
      <rPr>
        <i/>
        <sz val="10"/>
        <rFont val="Arial"/>
      </rPr>
      <t xml:space="preserve"> is the temperature in KELVIN</t>
    </r>
    <r>
      <rPr>
        <sz val="10"/>
        <color rgb="FF000000"/>
        <rFont val="Arial"/>
      </rPr>
      <t xml:space="preserve">. The units for entropy are usually J / mol • K.
•  when energy is distributed </t>
    </r>
    <r>
      <rPr>
        <b/>
        <sz val="10"/>
        <rFont val="Arial"/>
      </rPr>
      <t>INTO</t>
    </r>
    <r>
      <rPr>
        <sz val="10"/>
        <color rgb="FF000000"/>
        <rFont val="Arial"/>
      </rPr>
      <t xml:space="preserve"> a system at a given temperature, its entropy </t>
    </r>
    <r>
      <rPr>
        <b/>
        <i/>
        <sz val="10"/>
        <rFont val="Arial"/>
      </rPr>
      <t>increases</t>
    </r>
    <r>
      <rPr>
        <sz val="10"/>
        <color rgb="FF000000"/>
        <rFont val="Arial"/>
      </rPr>
      <t xml:space="preserve">
•  when energy is distributed </t>
    </r>
    <r>
      <rPr>
        <b/>
        <sz val="10"/>
        <rFont val="Arial"/>
      </rPr>
      <t xml:space="preserve">OUT OF </t>
    </r>
    <r>
      <rPr>
        <sz val="10"/>
        <color rgb="FF000000"/>
        <rFont val="Arial"/>
      </rPr>
      <t xml:space="preserve">a system at a given temperature, its entropy </t>
    </r>
    <r>
      <rPr>
        <b/>
        <i/>
        <sz val="10"/>
        <rFont val="Arial"/>
      </rPr>
      <t>decreases</t>
    </r>
  </si>
  <si>
    <r>
      <rPr>
        <sz val="24"/>
        <color rgb="FF222222"/>
        <rFont val="&quot;Times New Roman&quot;"/>
      </rPr>
      <t>Δ</t>
    </r>
    <r>
      <rPr>
        <i/>
        <sz val="24"/>
        <color rgb="FF222222"/>
        <rFont val="&quot;Times New Roman&quot;"/>
      </rPr>
      <t>S = Q</t>
    </r>
    <r>
      <rPr>
        <i/>
        <sz val="9"/>
        <color rgb="FF222222"/>
        <rFont val="&quot;Times New Roman&quot;"/>
      </rPr>
      <t>reversible</t>
    </r>
    <r>
      <rPr>
        <i/>
        <sz val="24"/>
        <color rgb="FF222222"/>
        <rFont val="&quot;Times New Roman&quot;"/>
      </rPr>
      <t xml:space="preserve"> / T</t>
    </r>
  </si>
  <si>
    <t>•  Entropy increases when hot tea cools down, the thermal energy of the hot tea is spreading out to the cooler air that surrounds it 
•  Since the universe can be thought of as an entire system, then the second law ultimately claims that the entropy of the universe is spontaneously increasing.</t>
  </si>
  <si>
    <t>Characteristics of Fluids and Solids</t>
  </si>
  <si>
    <t>Fluids</t>
  </si>
  <si>
    <t>fluids</t>
  </si>
  <si>
    <r>
      <t xml:space="preserve">are substances that have the ability to flow and conform to the shape of their containers; they can exert </t>
    </r>
    <r>
      <rPr>
        <i/>
        <sz val="10"/>
        <rFont val="Arial"/>
      </rPr>
      <t>perpendicular</t>
    </r>
    <r>
      <rPr>
        <sz val="10"/>
        <color rgb="FF000000"/>
        <rFont val="Arial"/>
      </rPr>
      <t xml:space="preserve"> force called </t>
    </r>
    <r>
      <rPr>
        <b/>
        <sz val="10"/>
        <rFont val="Arial"/>
      </rPr>
      <t>Pressure</t>
    </r>
    <r>
      <rPr>
        <sz val="10"/>
        <color rgb="FF000000"/>
        <rFont val="Arial"/>
      </rPr>
      <t>, but cannot exert shear (tangential) forces like solids can.</t>
    </r>
  </si>
  <si>
    <t>liquids and gases are the two phases of matter that are fluids</t>
  </si>
  <si>
    <t>Solids</t>
  </si>
  <si>
    <t>solids</t>
  </si>
  <si>
    <t>are substances that do not flow and they retain their shape regardless of their containers</t>
  </si>
  <si>
    <t>Cheerio's do not conform to the shape of its cereal box.</t>
  </si>
  <si>
    <t>Density</t>
  </si>
  <si>
    <r>
      <t xml:space="preserve">is the </t>
    </r>
    <r>
      <rPr>
        <b/>
        <sz val="10"/>
        <rFont val="Arial"/>
      </rPr>
      <t>mass per unit volume</t>
    </r>
    <r>
      <rPr>
        <sz val="10"/>
        <color rgb="FF000000"/>
        <rFont val="Arial"/>
      </rPr>
      <t xml:space="preserve"> of a substance (fluid or solid); density is a scalar quantity and therefore has no direction. SI units for density are kg/m^3, but you may also find it convenient to use g/mL or g/cm^3 depending on the context.
Density is calculated by the following equation, </t>
    </r>
    <r>
      <rPr>
        <i/>
        <sz val="10"/>
        <rFont val="Arial"/>
      </rPr>
      <t xml:space="preserve">where </t>
    </r>
    <r>
      <rPr>
        <b/>
        <i/>
        <sz val="12"/>
        <rFont val="Arial"/>
      </rPr>
      <t>ρ</t>
    </r>
    <r>
      <rPr>
        <i/>
        <sz val="10"/>
        <rFont val="Arial"/>
      </rPr>
      <t xml:space="preserve"> (rho) represents density, </t>
    </r>
    <r>
      <rPr>
        <b/>
        <i/>
        <sz val="10"/>
        <rFont val="Arial"/>
      </rPr>
      <t xml:space="preserve">m </t>
    </r>
    <r>
      <rPr>
        <i/>
        <sz val="10"/>
        <rFont val="Arial"/>
      </rPr>
      <t xml:space="preserve">is mass, and </t>
    </r>
    <r>
      <rPr>
        <b/>
        <i/>
        <sz val="10"/>
        <rFont val="Arial"/>
      </rPr>
      <t xml:space="preserve">V </t>
    </r>
    <r>
      <rPr>
        <i/>
        <sz val="10"/>
        <rFont val="Arial"/>
      </rPr>
      <t>is volume.</t>
    </r>
  </si>
  <si>
    <r>
      <rPr>
        <b/>
        <i/>
        <sz val="36"/>
        <color rgb="FF222222"/>
        <rFont val="&quot;Times New Roman&quot;"/>
      </rPr>
      <t>ρ</t>
    </r>
    <r>
      <rPr>
        <i/>
        <sz val="36"/>
        <color rgb="FF222222"/>
        <rFont val="&quot;Times New Roman&quot;"/>
      </rPr>
      <t xml:space="preserve"> =  m / V</t>
    </r>
  </si>
  <si>
    <r>
      <rPr>
        <sz val="10"/>
        <rFont val="Arial"/>
      </rPr>
      <t>What is the</t>
    </r>
    <r>
      <rPr>
        <b/>
        <sz val="10"/>
        <rFont val="Arial"/>
      </rPr>
      <t xml:space="preserve"> density of Water </t>
    </r>
    <r>
      <rPr>
        <sz val="10"/>
        <rFont val="Arial"/>
      </rPr>
      <t>?</t>
    </r>
  </si>
  <si>
    <r>
      <rPr>
        <b/>
        <sz val="24"/>
        <rFont val="Arial"/>
      </rPr>
      <t>1</t>
    </r>
    <r>
      <rPr>
        <sz val="24"/>
        <rFont val="Arial"/>
      </rPr>
      <t xml:space="preserve"> g/cm^3   or   </t>
    </r>
    <r>
      <rPr>
        <b/>
        <sz val="24"/>
        <rFont val="Arial"/>
      </rPr>
      <t>1000</t>
    </r>
    <r>
      <rPr>
        <sz val="24"/>
        <rFont val="Arial"/>
      </rPr>
      <t xml:space="preserve"> kg/m^3</t>
    </r>
  </si>
  <si>
    <t>Weight of a Fluid</t>
  </si>
  <si>
    <r>
      <t xml:space="preserve">How do you calculate the </t>
    </r>
    <r>
      <rPr>
        <b/>
        <sz val="10"/>
        <rFont val="Arial"/>
      </rPr>
      <t>weight</t>
    </r>
    <r>
      <rPr>
        <sz val="10"/>
        <color rgb="FF000000"/>
        <rFont val="Arial"/>
      </rPr>
      <t xml:space="preserve"> of any volume of a substance </t>
    </r>
    <r>
      <rPr>
        <i/>
        <sz val="10"/>
        <rFont val="Arial"/>
      </rPr>
      <t>(such as a fluid)</t>
    </r>
    <r>
      <rPr>
        <sz val="10"/>
        <color rgb="FF000000"/>
        <rFont val="Arial"/>
      </rPr>
      <t xml:space="preserve"> with a </t>
    </r>
    <r>
      <rPr>
        <b/>
        <sz val="10"/>
        <rFont val="Arial"/>
      </rPr>
      <t>known</t>
    </r>
    <r>
      <rPr>
        <sz val="10"/>
        <color rgb="FF000000"/>
        <rFont val="Arial"/>
      </rPr>
      <t xml:space="preserve"> </t>
    </r>
    <r>
      <rPr>
        <b/>
        <sz val="10"/>
        <rFont val="Arial"/>
      </rPr>
      <t>density</t>
    </r>
    <r>
      <rPr>
        <sz val="10"/>
        <color rgb="FF000000"/>
        <rFont val="Arial"/>
      </rPr>
      <t xml:space="preserve"> ?
•  if we know the density (</t>
    </r>
    <r>
      <rPr>
        <b/>
        <sz val="10"/>
        <rFont val="Arial"/>
      </rPr>
      <t>ρ</t>
    </r>
    <r>
      <rPr>
        <sz val="10"/>
        <color rgb="FF000000"/>
        <rFont val="Arial"/>
      </rPr>
      <t xml:space="preserve">) of any substance, we can manipulate the density equation ρ = m / V to solve for mass, resulting in </t>
    </r>
    <r>
      <rPr>
        <b/>
        <sz val="10"/>
        <rFont val="Arial"/>
      </rPr>
      <t>m</t>
    </r>
    <r>
      <rPr>
        <sz val="10"/>
        <color rgb="FF000000"/>
        <rFont val="Arial"/>
      </rPr>
      <t xml:space="preserve"> = ρ V. We can then substitute </t>
    </r>
    <r>
      <rPr>
        <b/>
        <i/>
        <sz val="10"/>
        <rFont val="Arial"/>
      </rPr>
      <t>m</t>
    </r>
    <r>
      <rPr>
        <sz val="10"/>
        <color rgb="FF000000"/>
        <rFont val="Arial"/>
      </rPr>
      <t xml:space="preserve"> from this equation into Newton's Second Law equation, </t>
    </r>
    <r>
      <rPr>
        <b/>
        <sz val="10"/>
        <rFont val="Arial"/>
      </rPr>
      <t>F = ma</t>
    </r>
    <r>
      <rPr>
        <sz val="10"/>
        <color rgb="FF000000"/>
        <rFont val="Arial"/>
      </rPr>
      <t xml:space="preserve">, resulting in </t>
    </r>
    <r>
      <rPr>
        <b/>
        <sz val="10"/>
        <rFont val="Arial"/>
      </rPr>
      <t xml:space="preserve">F = (ρV)a </t>
    </r>
    <r>
      <rPr>
        <i/>
        <sz val="10"/>
        <rFont val="Arial"/>
      </rPr>
      <t>where a = acceleration due to gravity = g = 9.8 m/s^2 on Earth.</t>
    </r>
    <r>
      <rPr>
        <sz val="10"/>
        <color rgb="FF000000"/>
        <rFont val="Arial"/>
      </rPr>
      <t xml:space="preserve"> This allows us to calculate the </t>
    </r>
    <r>
      <rPr>
        <b/>
        <sz val="10"/>
        <rFont val="Arial"/>
      </rPr>
      <t>weight</t>
    </r>
    <r>
      <rPr>
        <sz val="10"/>
        <color rgb="FF000000"/>
        <rFont val="Arial"/>
      </rPr>
      <t xml:space="preserve"> of a substance by only knowing its density and volume.
</t>
    </r>
    <r>
      <rPr>
        <i/>
        <sz val="10"/>
        <rFont val="Arial"/>
      </rPr>
      <t>This method is useful for calculating the weight of something with known volume and density, and is also the same exact equation used to calculate Buoyant Force.</t>
    </r>
  </si>
  <si>
    <r>
      <rPr>
        <b/>
        <i/>
        <sz val="36"/>
        <rFont val="Times New Roman"/>
      </rPr>
      <t>F</t>
    </r>
    <r>
      <rPr>
        <i/>
        <sz val="9"/>
        <rFont val="Times New Roman"/>
      </rPr>
      <t>gravitational</t>
    </r>
    <r>
      <rPr>
        <i/>
        <sz val="25"/>
        <rFont val="Times New Roman"/>
      </rPr>
      <t xml:space="preserve"> = ρ V g
           = </t>
    </r>
    <r>
      <rPr>
        <i/>
        <sz val="10"/>
        <rFont val="Times New Roman"/>
      </rPr>
      <t xml:space="preserve"> </t>
    </r>
    <r>
      <rPr>
        <i/>
        <sz val="9"/>
        <rFont val="Times New Roman"/>
      </rPr>
      <t>weight of a fluid</t>
    </r>
  </si>
  <si>
    <t>• Newton's 2nd Law
• Archimedes' Principle
• Buoyant Force</t>
  </si>
  <si>
    <t>specific gravity</t>
  </si>
  <si>
    <r>
      <t>is a unitless number that is usually expressed as a decimal. By comparing the density of some substance being identified (</t>
    </r>
    <r>
      <rPr>
        <b/>
        <sz val="10"/>
        <rFont val="Arial"/>
      </rPr>
      <t xml:space="preserve">ρ </t>
    </r>
    <r>
      <rPr>
        <b/>
        <sz val="8"/>
        <rFont val="Arial"/>
      </rPr>
      <t>substance</t>
    </r>
    <r>
      <rPr>
        <sz val="10"/>
        <color rgb="FF000000"/>
        <rFont val="Arial"/>
      </rPr>
      <t>) to the density of pure water (</t>
    </r>
    <r>
      <rPr>
        <b/>
        <sz val="10"/>
        <rFont val="Arial"/>
      </rPr>
      <t xml:space="preserve">ρ </t>
    </r>
    <r>
      <rPr>
        <b/>
        <sz val="8"/>
        <rFont val="Arial"/>
      </rPr>
      <t>water</t>
    </r>
    <r>
      <rPr>
        <sz val="10"/>
        <color rgb="FF000000"/>
        <rFont val="Arial"/>
      </rPr>
      <t xml:space="preserve">), we can use this ratio as a tool for determining if that substance will float or sink in water.
</t>
    </r>
    <r>
      <rPr>
        <b/>
        <sz val="13"/>
        <rFont val="Arial"/>
      </rPr>
      <t>Given that ρ water is 1000 kg/m^3</t>
    </r>
    <r>
      <rPr>
        <sz val="10"/>
        <color rgb="FF000000"/>
        <rFont val="Arial"/>
      </rPr>
      <t>, the specific gravity of an object gives us the percentage of that object that will be submerged underwater when the object is placed at rest in the water.
•  any object with a specific gravity less than 1 will float in water
•  any object with a specific gravity greater than 1 will sink in water
•  a specific gravity of exactly 1 indicates that 100% of the object will be submerged in water but will not sink</t>
    </r>
  </si>
  <si>
    <r>
      <rPr>
        <b/>
        <i/>
        <sz val="24"/>
        <rFont val="Times New Roman"/>
      </rPr>
      <t>SG</t>
    </r>
    <r>
      <rPr>
        <i/>
        <sz val="24"/>
        <rFont val="Times New Roman"/>
      </rPr>
      <t xml:space="preserve"> = </t>
    </r>
    <r>
      <rPr>
        <b/>
        <i/>
        <sz val="24"/>
        <rFont val="Times New Roman"/>
      </rPr>
      <t>ρ</t>
    </r>
    <r>
      <rPr>
        <i/>
        <sz val="9"/>
        <rFont val="Times New Roman"/>
      </rPr>
      <t>substance</t>
    </r>
    <r>
      <rPr>
        <i/>
        <sz val="24"/>
        <rFont val="Times New Roman"/>
      </rPr>
      <t xml:space="preserve"> / </t>
    </r>
    <r>
      <rPr>
        <b/>
        <i/>
        <sz val="24"/>
        <rFont val="Times New Roman"/>
      </rPr>
      <t>ρ</t>
    </r>
    <r>
      <rPr>
        <i/>
        <sz val="9"/>
        <rFont val="Times New Roman"/>
      </rPr>
      <t>water</t>
    </r>
  </si>
  <si>
    <r>
      <rPr>
        <i/>
        <sz val="9"/>
        <rFont val="Arial"/>
      </rPr>
      <t xml:space="preserve">•  The Dead Sea, located between Israel and Jordan, is the deepest hypersaline lake in the world. Having a salt content of about 35 percent, it is almost nine times saltier than the ocean. All of this dissolved salt makes for some of the densest water on the surface of the Earth, with a specific gravity of 1.24. Humans have a specific gravity of around 1.1; thus in most bodies of water, humans have a tendency to sink–but in the Dead Sea, one is unable to do anything but float.
•  The specific gravity of Mercury is 13.6, meaning that Mercury is 13.6 times more dense than water and will fully sink when placed in water. The specific gravity for Ketchup is 0.20, meaning that ketchup will float in water with 20% of its volume submerged beneath the water's surface and 80% exposed above the water's surface.
</t>
    </r>
    <r>
      <rPr>
        <i/>
        <u/>
        <sz val="9"/>
        <color rgb="FF0000FF"/>
        <rFont val="Arial"/>
      </rPr>
      <t>https://www.youtube.com/watch?v=nVPrWz8Jfgo</t>
    </r>
  </si>
  <si>
    <t>• density of water</t>
  </si>
  <si>
    <r>
      <t xml:space="preserve">is defined as a measure of the </t>
    </r>
    <r>
      <rPr>
        <b/>
        <sz val="10"/>
        <rFont val="Arial"/>
      </rPr>
      <t>Force per unit Area</t>
    </r>
    <r>
      <rPr>
        <sz val="10"/>
        <color rgb="FF000000"/>
        <rFont val="Arial"/>
      </rPr>
      <t xml:space="preserve">; it is exerted perpendicularly by a fluid on the walls of its container and on objects placed in a fluid. It is a scalar quantity that is calculated by the following equation, </t>
    </r>
    <r>
      <rPr>
        <i/>
        <sz val="10"/>
        <rFont val="Arial"/>
      </rPr>
      <t xml:space="preserve">where </t>
    </r>
    <r>
      <rPr>
        <b/>
        <i/>
        <sz val="10"/>
        <rFont val="Arial"/>
      </rPr>
      <t>P</t>
    </r>
    <r>
      <rPr>
        <i/>
        <sz val="10"/>
        <rFont val="Arial"/>
      </rPr>
      <t xml:space="preserve"> is pressure, </t>
    </r>
    <r>
      <rPr>
        <b/>
        <i/>
        <sz val="10"/>
        <rFont val="Arial"/>
      </rPr>
      <t>F</t>
    </r>
    <r>
      <rPr>
        <i/>
        <sz val="10"/>
        <rFont val="Arial"/>
      </rPr>
      <t xml:space="preserve"> is the magnitude of the Normal Force vector, and </t>
    </r>
    <r>
      <rPr>
        <b/>
        <i/>
        <sz val="10"/>
        <rFont val="Arial"/>
      </rPr>
      <t>A</t>
    </r>
    <r>
      <rPr>
        <i/>
        <sz val="10"/>
        <rFont val="Arial"/>
      </rPr>
      <t xml:space="preserve"> is the area.</t>
    </r>
    <r>
      <rPr>
        <sz val="10"/>
        <color rgb="FF000000"/>
        <rFont val="Arial"/>
      </rPr>
      <t xml:space="preserve"> The </t>
    </r>
    <r>
      <rPr>
        <b/>
        <sz val="10"/>
        <rFont val="Arial"/>
      </rPr>
      <t xml:space="preserve">SI unit of pressure is the pascal </t>
    </r>
    <r>
      <rPr>
        <sz val="10"/>
        <color rgb="FF000000"/>
        <rFont val="Arial"/>
      </rPr>
      <t>(</t>
    </r>
    <r>
      <rPr>
        <b/>
        <sz val="10"/>
        <rFont val="Arial"/>
      </rPr>
      <t>Pa</t>
    </r>
    <r>
      <rPr>
        <sz val="10"/>
        <color rgb="FF000000"/>
        <rFont val="Arial"/>
      </rPr>
      <t>), which is equivalent to the newton per square meter (1 Pa = 1 N/m^2). Other commonly used units of pressure are millimeters of mercury (</t>
    </r>
    <r>
      <rPr>
        <b/>
        <sz val="10"/>
        <rFont val="Arial"/>
      </rPr>
      <t>mmHg</t>
    </r>
    <r>
      <rPr>
        <sz val="10"/>
        <color rgb="FF000000"/>
        <rFont val="Arial"/>
      </rPr>
      <t xml:space="preserve">), </t>
    </r>
    <r>
      <rPr>
        <b/>
        <sz val="10"/>
        <rFont val="Arial"/>
      </rPr>
      <t>torr</t>
    </r>
    <r>
      <rPr>
        <sz val="10"/>
        <color rgb="FF000000"/>
        <rFont val="Arial"/>
      </rPr>
      <t>, and the atmosphere (</t>
    </r>
    <r>
      <rPr>
        <b/>
        <sz val="10"/>
        <rFont val="Arial"/>
      </rPr>
      <t>atm</t>
    </r>
    <r>
      <rPr>
        <sz val="10"/>
        <color rgb="FF000000"/>
        <rFont val="Arial"/>
      </rPr>
      <t>). The conversions between Pa, mmHg, torr, and atm are as follows:
1.013 x 10^5 Pa   =   760 mmHg   =   760 torr   =   1 atm</t>
    </r>
  </si>
  <si>
    <r>
      <rPr>
        <b/>
        <i/>
        <sz val="36"/>
        <rFont val="Times New Roman"/>
      </rPr>
      <t>P</t>
    </r>
    <r>
      <rPr>
        <i/>
        <sz val="36"/>
        <rFont val="Times New Roman"/>
      </rPr>
      <t xml:space="preserve"> = F / A</t>
    </r>
  </si>
  <si>
    <r>
      <rPr>
        <b/>
        <sz val="10"/>
        <rFont val="Arial"/>
      </rPr>
      <t xml:space="preserve">Absolute Pressure
</t>
    </r>
    <r>
      <rPr>
        <i/>
        <sz val="10"/>
        <rFont val="Arial"/>
      </rPr>
      <t xml:space="preserve">(also called </t>
    </r>
    <r>
      <rPr>
        <b/>
        <i/>
        <sz val="10"/>
        <rFont val="Arial"/>
      </rPr>
      <t>Hydrostatic</t>
    </r>
    <r>
      <rPr>
        <i/>
        <sz val="10"/>
        <rFont val="Arial"/>
      </rPr>
      <t xml:space="preserve"> </t>
    </r>
    <r>
      <rPr>
        <b/>
        <i/>
        <sz val="10"/>
        <rFont val="Arial"/>
      </rPr>
      <t>Pressure</t>
    </r>
    <r>
      <rPr>
        <i/>
        <sz val="10"/>
        <rFont val="Arial"/>
      </rPr>
      <t>)</t>
    </r>
  </si>
  <si>
    <r>
      <t xml:space="preserve">is the </t>
    </r>
    <r>
      <rPr>
        <u/>
        <sz val="10"/>
        <rFont val="Arial"/>
      </rPr>
      <t>total pressure that is exerted on an object that is submerged in a fluid</t>
    </r>
    <r>
      <rPr>
        <sz val="10"/>
        <color rgb="FF000000"/>
        <rFont val="Arial"/>
      </rPr>
      <t xml:space="preserve">. In other words, it is the sum of all pressures at a certain point within a fluid; it is equal to the pressure at the surface of the fluid (usually the atmospheric pressure) plus the pressure due to the fluid itself. Absolute pressure is calculated in the following equation, </t>
    </r>
    <r>
      <rPr>
        <i/>
        <sz val="10"/>
        <rFont val="Arial"/>
      </rPr>
      <t xml:space="preserve">where </t>
    </r>
    <r>
      <rPr>
        <b/>
        <i/>
        <sz val="10"/>
        <rFont val="Arial"/>
      </rPr>
      <t xml:space="preserve">P </t>
    </r>
    <r>
      <rPr>
        <i/>
        <sz val="10"/>
        <rFont val="Arial"/>
      </rPr>
      <t xml:space="preserve">is the absolute pressure, </t>
    </r>
    <r>
      <rPr>
        <b/>
        <i/>
        <sz val="10"/>
        <rFont val="Arial"/>
      </rPr>
      <t>P</t>
    </r>
    <r>
      <rPr>
        <b/>
        <i/>
        <sz val="8"/>
        <rFont val="Arial"/>
      </rPr>
      <t>0</t>
    </r>
    <r>
      <rPr>
        <i/>
        <sz val="10"/>
        <rFont val="Arial"/>
      </rPr>
      <t xml:space="preserve"> is the </t>
    </r>
    <r>
      <rPr>
        <b/>
        <i/>
        <sz val="10"/>
        <rFont val="Arial"/>
      </rPr>
      <t xml:space="preserve">incident </t>
    </r>
    <r>
      <rPr>
        <i/>
        <sz val="10"/>
        <rFont val="Arial"/>
      </rPr>
      <t xml:space="preserve">or </t>
    </r>
    <r>
      <rPr>
        <b/>
        <i/>
        <sz val="10"/>
        <rFont val="Arial"/>
      </rPr>
      <t>ambient pressure</t>
    </r>
    <r>
      <rPr>
        <i/>
        <sz val="10"/>
        <rFont val="Arial"/>
      </rPr>
      <t xml:space="preserve"> (the pressure at the surface of the fluid),</t>
    </r>
    <r>
      <rPr>
        <b/>
        <i/>
        <sz val="10"/>
        <rFont val="Arial"/>
      </rPr>
      <t xml:space="preserve"> ρ</t>
    </r>
    <r>
      <rPr>
        <i/>
        <sz val="10"/>
        <rFont val="Arial"/>
      </rPr>
      <t xml:space="preserve"> is the density of the fluid,</t>
    </r>
    <r>
      <rPr>
        <b/>
        <i/>
        <sz val="10"/>
        <rFont val="Arial"/>
      </rPr>
      <t xml:space="preserve"> g</t>
    </r>
    <r>
      <rPr>
        <i/>
        <sz val="10"/>
        <rFont val="Arial"/>
      </rPr>
      <t xml:space="preserve"> is acceleration due to gravity, and </t>
    </r>
    <r>
      <rPr>
        <b/>
        <i/>
        <sz val="10"/>
        <rFont val="Arial"/>
      </rPr>
      <t>z</t>
    </r>
    <r>
      <rPr>
        <i/>
        <sz val="10"/>
        <rFont val="Arial"/>
      </rPr>
      <t xml:space="preserve"> is the depth of the object in meters.</t>
    </r>
  </si>
  <si>
    <r>
      <rPr>
        <b/>
        <i/>
        <sz val="24"/>
        <rFont val="Times New Roman"/>
      </rPr>
      <t>P</t>
    </r>
    <r>
      <rPr>
        <i/>
        <sz val="9"/>
        <rFont val="Times New Roman"/>
      </rPr>
      <t>absolute</t>
    </r>
    <r>
      <rPr>
        <i/>
        <sz val="20"/>
        <rFont val="Times New Roman"/>
      </rPr>
      <t xml:space="preserve">  =  P</t>
    </r>
    <r>
      <rPr>
        <i/>
        <sz val="11"/>
        <rFont val="Times New Roman"/>
      </rPr>
      <t>0</t>
    </r>
    <r>
      <rPr>
        <i/>
        <sz val="20"/>
        <rFont val="Times New Roman"/>
      </rPr>
      <t xml:space="preserve"> + ρgz</t>
    </r>
  </si>
  <si>
    <r>
      <rPr>
        <i/>
        <sz val="9"/>
        <rFont val="Arial"/>
      </rPr>
      <t xml:space="preserve">A useful way to remember the two parts of the </t>
    </r>
    <r>
      <rPr>
        <b/>
        <i/>
        <sz val="9"/>
        <rFont val="Arial"/>
      </rPr>
      <t>absolute (hydrostatic) pressure equation</t>
    </r>
    <r>
      <rPr>
        <b/>
        <sz val="9"/>
        <rFont val="Arial"/>
      </rPr>
      <t xml:space="preserve"> </t>
    </r>
    <r>
      <rPr>
        <i/>
        <sz val="9"/>
        <rFont val="Arial"/>
      </rPr>
      <t>is to think of diving into a swimming pool:
• at the surface of the water, the absolute pressure is usually equal to the atmospheric pressure (P</t>
    </r>
    <r>
      <rPr>
        <i/>
        <sz val="6"/>
        <rFont val="Arial"/>
      </rPr>
      <t>0</t>
    </r>
    <r>
      <rPr>
        <i/>
        <sz val="9"/>
        <rFont val="Arial"/>
      </rPr>
      <t xml:space="preserve">)
• but if you dive deeper </t>
    </r>
    <r>
      <rPr>
        <i/>
        <u/>
        <sz val="9"/>
        <rFont val="Arial"/>
      </rPr>
      <t>into</t>
    </r>
    <r>
      <rPr>
        <u/>
        <sz val="9"/>
        <rFont val="Arial"/>
      </rPr>
      <t xml:space="preserve"> </t>
    </r>
    <r>
      <rPr>
        <i/>
        <u/>
        <sz val="9"/>
        <rFont val="Arial"/>
      </rPr>
      <t>the pool</t>
    </r>
    <r>
      <rPr>
        <i/>
        <sz val="9"/>
        <rFont val="Arial"/>
      </rPr>
      <t>, the water exerts an extra pressure on you (ρgz), in addition to the surface pressure. It is because of this that you feel this extra pressure on your eardrums when diving</t>
    </r>
  </si>
  <si>
    <t>Hydrostatic pressure</t>
  </si>
  <si>
    <t>Gauge Pressure</t>
  </si>
  <si>
    <r>
      <t xml:space="preserve">is the </t>
    </r>
    <r>
      <rPr>
        <u/>
        <sz val="10"/>
        <rFont val="Arial"/>
      </rPr>
      <t>pressure DIFFERENCE between the absolute pressure</t>
    </r>
    <r>
      <rPr>
        <sz val="10"/>
        <color rgb="FF000000"/>
        <rFont val="Arial"/>
      </rPr>
      <t xml:space="preserve"> in a closed space and the </t>
    </r>
    <r>
      <rPr>
        <u/>
        <sz val="10"/>
        <rFont val="Arial"/>
      </rPr>
      <t>surrounding atmospheric pressure</t>
    </r>
    <r>
      <rPr>
        <sz val="10"/>
        <color rgb="FF000000"/>
        <rFont val="Arial"/>
      </rPr>
      <t xml:space="preserve">. It is calculated by substracting the </t>
    </r>
    <r>
      <rPr>
        <b/>
        <sz val="10"/>
        <rFont val="Arial"/>
      </rPr>
      <t>absolute pressure</t>
    </r>
    <r>
      <rPr>
        <sz val="10"/>
        <color rgb="FF000000"/>
        <rFont val="Arial"/>
      </rPr>
      <t xml:space="preserve"> inside a closed space (equation shown above) by the </t>
    </r>
    <r>
      <rPr>
        <b/>
        <sz val="10"/>
        <rFont val="Arial"/>
      </rPr>
      <t>atmospheric pressure</t>
    </r>
    <r>
      <rPr>
        <sz val="10"/>
        <color rgb="FF000000"/>
        <rFont val="Arial"/>
      </rPr>
      <t>. In liquids, gauge pressure is caused by the weight of the liquid above the point of measurement</t>
    </r>
  </si>
  <si>
    <r>
      <rPr>
        <b/>
        <i/>
        <sz val="24"/>
        <rFont val="Times New Roman"/>
      </rPr>
      <t>P</t>
    </r>
    <r>
      <rPr>
        <i/>
        <sz val="9"/>
        <rFont val="Times New Roman"/>
      </rPr>
      <t>gauge</t>
    </r>
    <r>
      <rPr>
        <i/>
        <sz val="18"/>
        <rFont val="Times New Roman"/>
      </rPr>
      <t xml:space="preserve">  =  P</t>
    </r>
    <r>
      <rPr>
        <i/>
        <sz val="9"/>
        <rFont val="Times New Roman"/>
      </rPr>
      <t>absolute</t>
    </r>
    <r>
      <rPr>
        <i/>
        <sz val="18"/>
        <rFont val="Times New Roman"/>
      </rPr>
      <t xml:space="preserve"> – P</t>
    </r>
    <r>
      <rPr>
        <i/>
        <sz val="9"/>
        <rFont val="Times New Roman"/>
      </rPr>
      <t>atm</t>
    </r>
  </si>
  <si>
    <r>
      <rPr>
        <i/>
        <sz val="9"/>
        <rFont val="Arial"/>
      </rPr>
      <t xml:space="preserve">When you check the pressure in your car tires or bike tires using a device known as a gauge, you are measuring the </t>
    </r>
    <r>
      <rPr>
        <b/>
        <i/>
        <sz val="9"/>
        <rFont val="Arial"/>
      </rPr>
      <t>gauge pressure</t>
    </r>
    <r>
      <rPr>
        <i/>
        <sz val="9"/>
        <rFont val="Arial"/>
      </rPr>
      <t>, which is just the difference between the aboslute pressure inside the tire and the atmospheric pressure outside the tire. It is a more commonly used pressure measurement than absolute pressure</t>
    </r>
  </si>
  <si>
    <r>
      <t xml:space="preserve">is the study of fluids </t>
    </r>
    <r>
      <rPr>
        <b/>
        <sz val="10"/>
        <rFont val="Arial"/>
      </rPr>
      <t>AT</t>
    </r>
    <r>
      <rPr>
        <sz val="10"/>
        <color rgb="FF000000"/>
        <rFont val="Arial"/>
      </rPr>
      <t xml:space="preserve"> </t>
    </r>
    <r>
      <rPr>
        <b/>
        <sz val="10"/>
        <rFont val="Arial"/>
      </rPr>
      <t>REST</t>
    </r>
    <r>
      <rPr>
        <sz val="10"/>
        <color rgb="FF000000"/>
        <rFont val="Arial"/>
      </rPr>
      <t xml:space="preserve"> and the forces and pressures associated with these </t>
    </r>
    <r>
      <rPr>
        <i/>
        <sz val="10"/>
        <rFont val="Arial"/>
      </rPr>
      <t>non-moving</t>
    </r>
    <r>
      <rPr>
        <sz val="10"/>
        <color rgb="FF000000"/>
        <rFont val="Arial"/>
      </rPr>
      <t xml:space="preserve"> fluids. </t>
    </r>
  </si>
  <si>
    <t>• Pascal's Principle
• Archimedes' Principle
• bouyant force</t>
  </si>
  <si>
    <t>Pascal's Principle</t>
  </si>
  <si>
    <t>states that a pressure applied to an incompressible fluid will be distributed undiminished throughout the entire volume of the static fluid. In other words, a change in the pressure applied to an enclosed fluid is transmitted undiminished to every portion of the fluid and to the walls of the containing vessel, dispersing the load.
• note that incompressible fluids are fluids like water. Although air is a fluid, it is NOT incompressible; therefore Pascal's Principle doesn't apply to gases like air</t>
  </si>
  <si>
    <r>
      <rPr>
        <i/>
        <sz val="12"/>
        <rFont val="Times New Roman"/>
      </rPr>
      <t xml:space="preserve">in a hydraulic system:
</t>
    </r>
    <r>
      <rPr>
        <i/>
        <sz val="36"/>
        <rFont val="Times New Roman"/>
      </rPr>
      <t>P</t>
    </r>
    <r>
      <rPr>
        <i/>
        <sz val="11"/>
        <rFont val="Times New Roman"/>
      </rPr>
      <t>1</t>
    </r>
    <r>
      <rPr>
        <i/>
        <sz val="36"/>
        <rFont val="Times New Roman"/>
      </rPr>
      <t xml:space="preserve"> = P</t>
    </r>
    <r>
      <rPr>
        <i/>
        <sz val="11"/>
        <rFont val="Times New Roman"/>
      </rPr>
      <t xml:space="preserve">2
</t>
    </r>
    <r>
      <rPr>
        <i/>
        <sz val="24"/>
        <rFont val="Times New Roman"/>
      </rPr>
      <t>F</t>
    </r>
    <r>
      <rPr>
        <i/>
        <sz val="9"/>
        <rFont val="Times New Roman"/>
      </rPr>
      <t>1</t>
    </r>
    <r>
      <rPr>
        <i/>
        <sz val="24"/>
        <rFont val="Times New Roman"/>
      </rPr>
      <t xml:space="preserve"> / A</t>
    </r>
    <r>
      <rPr>
        <i/>
        <sz val="9"/>
        <rFont val="Times New Roman"/>
      </rPr>
      <t>1</t>
    </r>
    <r>
      <rPr>
        <i/>
        <sz val="24"/>
        <rFont val="Times New Roman"/>
      </rPr>
      <t xml:space="preserve">  =  F</t>
    </r>
    <r>
      <rPr>
        <i/>
        <sz val="9"/>
        <rFont val="Times New Roman"/>
      </rPr>
      <t>2</t>
    </r>
    <r>
      <rPr>
        <i/>
        <sz val="24"/>
        <rFont val="Times New Roman"/>
      </rPr>
      <t xml:space="preserve"> / A</t>
    </r>
    <r>
      <rPr>
        <i/>
        <sz val="9"/>
        <rFont val="Times New Roman"/>
      </rPr>
      <t>2</t>
    </r>
  </si>
  <si>
    <r>
      <rPr>
        <i/>
        <sz val="9"/>
        <color rgb="FF000000"/>
        <rFont val="Arial"/>
      </rPr>
      <t xml:space="preserve">One real-world application of Pascal's Principle can be seen in </t>
    </r>
    <r>
      <rPr>
        <b/>
        <i/>
        <sz val="9"/>
        <color rgb="FF000000"/>
        <rFont val="Arial"/>
      </rPr>
      <t>hydraulic systems</t>
    </r>
    <r>
      <rPr>
        <i/>
        <sz val="9"/>
        <color rgb="FF000000"/>
        <rFont val="Arial"/>
      </rPr>
      <t xml:space="preserve">. These systems take advantage of the near-imcompressibility of liquids to generate </t>
    </r>
    <r>
      <rPr>
        <b/>
        <i/>
        <sz val="9"/>
        <color rgb="FF000000"/>
        <rFont val="Arial"/>
      </rPr>
      <t>mechanical advantage</t>
    </r>
    <r>
      <rPr>
        <i/>
        <sz val="9"/>
        <color rgb="FF000000"/>
        <rFont val="Arial"/>
      </rPr>
      <t xml:space="preserve">, </t>
    </r>
    <r>
      <rPr>
        <i/>
        <sz val="9"/>
        <color rgb="FF000000"/>
        <rFont val="Arial"/>
      </rPr>
      <t>allowing us to accomplish a certain amount of work more easily by REDUCING THE AMOUNT OF FORCE required</t>
    </r>
    <r>
      <rPr>
        <i/>
        <sz val="9"/>
        <color rgb="FF000000"/>
        <rFont val="Arial"/>
      </rPr>
      <t xml:space="preserve"> to lift something heavy.  However, at a cost of reducing the force required to lift something heavy, the input force must be applied over a LARGER DISTANCE in order to compensate for the reduced force output. Many heavy machines use hydraulics, including car brakes, bulldozers, cranes, and lifts.</t>
    </r>
  </si>
  <si>
    <t>• conservation of energy
• hydralic systems
• mechanical advantage
• area of a circle</t>
  </si>
  <si>
    <r>
      <rPr>
        <i/>
        <sz val="24"/>
        <rFont val="Times New Roman"/>
      </rPr>
      <t>V</t>
    </r>
    <r>
      <rPr>
        <i/>
        <sz val="11"/>
        <rFont val="Times New Roman"/>
      </rPr>
      <t>displaced in</t>
    </r>
    <r>
      <rPr>
        <i/>
        <sz val="24"/>
        <rFont val="Times New Roman"/>
      </rPr>
      <t xml:space="preserve"> = V</t>
    </r>
    <r>
      <rPr>
        <i/>
        <sz val="12"/>
        <rFont val="Times New Roman"/>
      </rPr>
      <t xml:space="preserve"> out</t>
    </r>
    <r>
      <rPr>
        <i/>
        <sz val="9"/>
        <rFont val="Times New Roman"/>
      </rPr>
      <t xml:space="preserve">
</t>
    </r>
    <r>
      <rPr>
        <i/>
        <sz val="24"/>
        <rFont val="Times New Roman"/>
      </rPr>
      <t>A</t>
    </r>
    <r>
      <rPr>
        <i/>
        <sz val="11"/>
        <rFont val="Times New Roman"/>
      </rPr>
      <t>1</t>
    </r>
    <r>
      <rPr>
        <i/>
        <sz val="24"/>
        <rFont val="Times New Roman"/>
      </rPr>
      <t xml:space="preserve"> d</t>
    </r>
    <r>
      <rPr>
        <i/>
        <sz val="11"/>
        <rFont val="Times New Roman"/>
      </rPr>
      <t>1</t>
    </r>
    <r>
      <rPr>
        <i/>
        <sz val="24"/>
        <rFont val="Times New Roman"/>
      </rPr>
      <t xml:space="preserve">  =  A</t>
    </r>
    <r>
      <rPr>
        <i/>
        <sz val="11"/>
        <rFont val="Times New Roman"/>
      </rPr>
      <t>2</t>
    </r>
    <r>
      <rPr>
        <i/>
        <sz val="24"/>
        <rFont val="Times New Roman"/>
      </rPr>
      <t xml:space="preserve"> d</t>
    </r>
    <r>
      <rPr>
        <i/>
        <sz val="12"/>
        <rFont val="Times New Roman"/>
      </rPr>
      <t>2</t>
    </r>
  </si>
  <si>
    <r>
      <rPr>
        <i/>
        <sz val="24"/>
        <rFont val="Times New Roman"/>
      </rPr>
      <t>W</t>
    </r>
    <r>
      <rPr>
        <i/>
        <sz val="11"/>
        <rFont val="Times New Roman"/>
      </rPr>
      <t>input</t>
    </r>
    <r>
      <rPr>
        <i/>
        <sz val="24"/>
        <rFont val="Times New Roman"/>
      </rPr>
      <t xml:space="preserve">  =  W</t>
    </r>
    <r>
      <rPr>
        <i/>
        <sz val="11"/>
        <rFont val="Times New Roman"/>
      </rPr>
      <t>output</t>
    </r>
    <r>
      <rPr>
        <i/>
        <sz val="24"/>
        <rFont val="Times New Roman"/>
      </rPr>
      <t xml:space="preserve">
F</t>
    </r>
    <r>
      <rPr>
        <i/>
        <sz val="11"/>
        <rFont val="Times New Roman"/>
      </rPr>
      <t>in</t>
    </r>
    <r>
      <rPr>
        <i/>
        <sz val="24"/>
        <rFont val="Times New Roman"/>
      </rPr>
      <t xml:space="preserve"> d</t>
    </r>
    <r>
      <rPr>
        <i/>
        <sz val="11"/>
        <rFont val="Times New Roman"/>
      </rPr>
      <t xml:space="preserve">in </t>
    </r>
    <r>
      <rPr>
        <i/>
        <sz val="24"/>
        <rFont val="Times New Roman"/>
      </rPr>
      <t xml:space="preserve"> =  F</t>
    </r>
    <r>
      <rPr>
        <i/>
        <sz val="11"/>
        <rFont val="Times New Roman"/>
      </rPr>
      <t>out</t>
    </r>
    <r>
      <rPr>
        <i/>
        <sz val="24"/>
        <rFont val="Times New Roman"/>
      </rPr>
      <t xml:space="preserve"> d</t>
    </r>
    <r>
      <rPr>
        <i/>
        <sz val="11"/>
        <rFont val="Times New Roman"/>
      </rPr>
      <t>out</t>
    </r>
  </si>
  <si>
    <t>Archimedes' Principle</t>
  </si>
  <si>
    <r>
      <t xml:space="preserve">deals with the </t>
    </r>
    <r>
      <rPr>
        <b/>
        <sz val="10"/>
        <rFont val="Arial"/>
      </rPr>
      <t>buoyancy</t>
    </r>
    <r>
      <rPr>
        <sz val="10"/>
        <color rgb="FF000000"/>
        <rFont val="Arial"/>
      </rPr>
      <t xml:space="preserve"> of objects when they're placed in a fluid;  this principle states that when an object is placed in a fluid, the fluid generates an UPWARDS </t>
    </r>
    <r>
      <rPr>
        <b/>
        <sz val="10"/>
        <rFont val="Arial"/>
      </rPr>
      <t>bouyant force</t>
    </r>
    <r>
      <rPr>
        <sz val="10"/>
        <color rgb="FF000000"/>
        <rFont val="Arial"/>
      </rPr>
      <t xml:space="preserve"> against the object that is </t>
    </r>
    <r>
      <rPr>
        <b/>
        <sz val="10"/>
        <rFont val="Arial"/>
      </rPr>
      <t>EQUAL to the weight of the fluid that the object displaced</t>
    </r>
    <r>
      <rPr>
        <sz val="10"/>
        <color rgb="FF000000"/>
        <rFont val="Arial"/>
      </rPr>
      <t xml:space="preserve">. 
In other words, any object placed in a fluid will cause a certain volume of fluid to be displaced... and this volume of fluid is equal to the volume of the object that is submerged. 
Because </t>
    </r>
    <r>
      <rPr>
        <i/>
        <sz val="10"/>
        <rFont val="Arial"/>
      </rPr>
      <t xml:space="preserve">all </t>
    </r>
    <r>
      <rPr>
        <sz val="10"/>
        <color rgb="FF000000"/>
        <rFont val="Arial"/>
      </rPr>
      <t xml:space="preserve">fluids have density, the volume of fluid displaced will correspond to a certain mass of that fluid. The mass of the fluid displaced exerts a force equal to its weight against the submerged object. This force, which is </t>
    </r>
    <r>
      <rPr>
        <b/>
        <sz val="10"/>
        <rFont val="Arial"/>
      </rPr>
      <t>always directed upwards</t>
    </r>
    <r>
      <rPr>
        <sz val="10"/>
        <color rgb="FF000000"/>
        <rFont val="Arial"/>
      </rPr>
      <t xml:space="preserve">, is called the </t>
    </r>
    <r>
      <rPr>
        <b/>
        <sz val="10"/>
        <rFont val="Arial"/>
      </rPr>
      <t>Buoyant Force</t>
    </r>
    <r>
      <rPr>
        <sz val="10"/>
        <color rgb="FF000000"/>
        <rFont val="Arial"/>
      </rPr>
      <t xml:space="preserve">, and its magnitiude is given by the following equation, where </t>
    </r>
    <r>
      <rPr>
        <b/>
        <i/>
        <sz val="10"/>
        <rFont val="Arial"/>
      </rPr>
      <t>F</t>
    </r>
    <r>
      <rPr>
        <b/>
        <i/>
        <sz val="6"/>
        <rFont val="Arial"/>
      </rPr>
      <t>bouyant</t>
    </r>
    <r>
      <rPr>
        <b/>
        <i/>
        <sz val="10"/>
        <rFont val="Arial"/>
      </rPr>
      <t xml:space="preserve"> </t>
    </r>
    <r>
      <rPr>
        <i/>
        <sz val="10"/>
        <rFont val="Arial"/>
      </rPr>
      <t xml:space="preserve">is the buoyant force, </t>
    </r>
    <r>
      <rPr>
        <b/>
        <i/>
        <sz val="12"/>
        <rFont val="Arial"/>
      </rPr>
      <t>ρ</t>
    </r>
    <r>
      <rPr>
        <b/>
        <i/>
        <sz val="6"/>
        <rFont val="Arial"/>
      </rPr>
      <t>fluid</t>
    </r>
    <r>
      <rPr>
        <b/>
        <i/>
        <sz val="10"/>
        <rFont val="Arial"/>
      </rPr>
      <t xml:space="preserve"> </t>
    </r>
    <r>
      <rPr>
        <i/>
        <sz val="10"/>
        <rFont val="Arial"/>
      </rPr>
      <t xml:space="preserve">is the desnity of the fluid, </t>
    </r>
    <r>
      <rPr>
        <b/>
        <i/>
        <sz val="10"/>
        <rFont val="Arial"/>
      </rPr>
      <t>V</t>
    </r>
    <r>
      <rPr>
        <i/>
        <sz val="10"/>
        <rFont val="Arial"/>
      </rPr>
      <t xml:space="preserve"> is the volume of the fluid displaced (which is also equal to the volume of the portion of the object that is submerged), and </t>
    </r>
    <r>
      <rPr>
        <b/>
        <i/>
        <sz val="10"/>
        <rFont val="Arial"/>
      </rPr>
      <t>g</t>
    </r>
    <r>
      <rPr>
        <i/>
        <sz val="10"/>
        <rFont val="Arial"/>
      </rPr>
      <t xml:space="preserve"> is acceleration due to gravity (9.8 m/s^2).
</t>
    </r>
    <r>
      <rPr>
        <sz val="10"/>
        <color rgb="FF000000"/>
        <rFont val="Arial"/>
      </rPr>
      <t xml:space="preserve">This principle helps us understand how ships stay afloat and why we feel lighter when we're swimming. Even though ships are made of steel, because the lower decks of the ship is hollow (aka filled with air), its overall, </t>
    </r>
    <r>
      <rPr>
        <i/>
        <sz val="10"/>
        <rFont val="Arial"/>
      </rPr>
      <t xml:space="preserve">average </t>
    </r>
    <r>
      <rPr>
        <sz val="10"/>
        <color rgb="FF000000"/>
        <rFont val="Arial"/>
      </rPr>
      <t xml:space="preserve">density allows the buoyant force to be greater than the weight of the ship.
</t>
    </r>
  </si>
  <si>
    <r>
      <rPr>
        <b/>
        <i/>
        <sz val="24"/>
        <rFont val="Times New Roman"/>
      </rPr>
      <t>F</t>
    </r>
    <r>
      <rPr>
        <i/>
        <sz val="7"/>
        <rFont val="Times New Roman"/>
      </rPr>
      <t>buoyant</t>
    </r>
    <r>
      <rPr>
        <i/>
        <sz val="12"/>
        <rFont val="Times New Roman"/>
      </rPr>
      <t xml:space="preserve"> = </t>
    </r>
    <r>
      <rPr>
        <b/>
        <i/>
        <sz val="18"/>
        <rFont val="Times New Roman"/>
      </rPr>
      <t>ρ</t>
    </r>
    <r>
      <rPr>
        <i/>
        <sz val="7"/>
        <rFont val="Times New Roman"/>
      </rPr>
      <t>fluid</t>
    </r>
    <r>
      <rPr>
        <i/>
        <sz val="12"/>
        <rFont val="Times New Roman"/>
      </rPr>
      <t xml:space="preserve"> </t>
    </r>
    <r>
      <rPr>
        <b/>
        <i/>
        <sz val="18"/>
        <rFont val="Times New Roman"/>
      </rPr>
      <t>V</t>
    </r>
    <r>
      <rPr>
        <i/>
        <sz val="7"/>
        <rFont val="Times New Roman"/>
      </rPr>
      <t>fluid displaced</t>
    </r>
    <r>
      <rPr>
        <i/>
        <sz val="12"/>
        <rFont val="Times New Roman"/>
      </rPr>
      <t xml:space="preserve"> </t>
    </r>
    <r>
      <rPr>
        <b/>
        <i/>
        <sz val="18"/>
        <rFont val="Times New Roman"/>
      </rPr>
      <t>g</t>
    </r>
    <r>
      <rPr>
        <i/>
        <sz val="14"/>
        <rFont val="Times New Roman"/>
      </rPr>
      <t xml:space="preserve">
and
</t>
    </r>
    <r>
      <rPr>
        <b/>
        <i/>
        <sz val="18"/>
        <rFont val="Times New Roman"/>
      </rPr>
      <t>V</t>
    </r>
    <r>
      <rPr>
        <i/>
        <sz val="9"/>
        <rFont val="Times New Roman"/>
      </rPr>
      <t>fluid displaced</t>
    </r>
    <r>
      <rPr>
        <i/>
        <sz val="14"/>
        <rFont val="Times New Roman"/>
      </rPr>
      <t xml:space="preserve"> = </t>
    </r>
    <r>
      <rPr>
        <b/>
        <i/>
        <sz val="18"/>
        <rFont val="Times New Roman"/>
      </rPr>
      <t>V</t>
    </r>
    <r>
      <rPr>
        <i/>
        <sz val="9"/>
        <rFont val="Times New Roman"/>
      </rPr>
      <t>object submerged</t>
    </r>
  </si>
  <si>
    <t>• Newton's 3rd Law
• buoyant force
• buoyancy
• Normal force</t>
  </si>
  <si>
    <t xml:space="preserve">Buoyant Force </t>
  </si>
  <si>
    <r>
      <t>is a force that is exerted by a mass of fluid against a submerged object that is</t>
    </r>
    <r>
      <rPr>
        <b/>
        <sz val="10"/>
        <rFont val="Arial"/>
      </rPr>
      <t xml:space="preserve"> always directed upwards (opposite to the direction of gravity).</t>
    </r>
    <r>
      <rPr>
        <sz val="10"/>
        <color rgb="FF000000"/>
        <rFont val="Arial"/>
      </rPr>
      <t xml:space="preserve"> The magnitude of this force equal to the weight of the the submerged object. It is also equal to the weight of the displaced fluid.
•   if the maximum buoyant force is larger than the weight of the object, the object will float </t>
    </r>
    <r>
      <rPr>
        <i/>
        <sz val="10"/>
        <rFont val="Arial"/>
      </rPr>
      <t xml:space="preserve">(e.g. the net force vector is directed upwards). </t>
    </r>
    <r>
      <rPr>
        <sz val="10"/>
        <color rgb="FF000000"/>
        <rFont val="Arial"/>
      </rPr>
      <t>This will be true if the object is less dense than the fluid it is in.
•   if the maximum buyoant force is smaller than the weight on the object, the object will sink</t>
    </r>
    <r>
      <rPr>
        <i/>
        <sz val="10"/>
        <rFont val="Arial"/>
      </rPr>
      <t xml:space="preserve"> (e.g. the net force vector is directed downwards)</t>
    </r>
    <r>
      <rPr>
        <sz val="10"/>
        <color rgb="FF000000"/>
        <rFont val="Arial"/>
      </rPr>
      <t xml:space="preserve">. This will be true if the object is more dense than the fluid it is in.
</t>
    </r>
  </si>
  <si>
    <r>
      <rPr>
        <b/>
        <i/>
        <sz val="36"/>
        <rFont val="Times New Roman"/>
      </rPr>
      <t>F</t>
    </r>
    <r>
      <rPr>
        <i/>
        <sz val="9"/>
        <rFont val="Times New Roman"/>
      </rPr>
      <t>bouyant</t>
    </r>
    <r>
      <rPr>
        <i/>
        <sz val="25"/>
        <rFont val="Times New Roman"/>
      </rPr>
      <t xml:space="preserve"> = ρ V g</t>
    </r>
  </si>
  <si>
    <t>One way to conceptualize the buoyant force is that it is the force of the liquid trying to return to the space from which it was displaced, thus trying to push the object up and out of water. This is an important concept because the buoyant force is due to the liquid itself, NOT the object. If two objects placed in a fluid displace the same volume of fluid, they will experience the same magnitude of buoyant force even if the objects themselves have different masses.
The MCAT may also ask a trick question:  which will experience a greater buoyant force, a block of steel in water or a block of styrofoam in water... and the answer is that they will both experience the same buoyant force because BOTH are in the same fluid: water... although since the weights of the two objects are different, this is why they do not experience the same NET upward force... aka the force pushing up is the same but the force pushing down is different, so the net force up is different.</t>
  </si>
  <si>
    <t>• Newton's 3rd Law
• Archimedes' Principle
• Normal force
• floating vs. sinking objects</t>
  </si>
  <si>
    <t>Molecular Forces in Liquids</t>
  </si>
  <si>
    <t>cohesion</t>
  </si>
  <si>
    <r>
      <t xml:space="preserve">is the attractive force that a molecule of liquid feels towards other molecules </t>
    </r>
    <r>
      <rPr>
        <b/>
        <sz val="10"/>
        <rFont val="Arial"/>
      </rPr>
      <t>of the same liquid</t>
    </r>
    <r>
      <rPr>
        <sz val="10"/>
        <color rgb="FF000000"/>
        <rFont val="Arial"/>
      </rPr>
      <t>; strong cohesive forces can result in a CONCAVE meniscus that is commonly seen in graduated cylinders filled with water</t>
    </r>
  </si>
  <si>
    <t>In a container of both water and oil, the water molecules will be cohesive with other water molecules, and the oil will be cohesive with other oil molecules. Cohesive forces are also the reason why insects called water striders appear to have the ability to glide across a water's surface without sinking, even though they are denser than water.</t>
  </si>
  <si>
    <t>• water + water
• graduated cylinders</t>
  </si>
  <si>
    <t>adhesion</t>
  </si>
  <si>
    <r>
      <t xml:space="preserve">is the attractive force that a molecule of liquid feels towards molcules </t>
    </r>
    <r>
      <rPr>
        <b/>
        <sz val="10"/>
        <rFont val="Arial"/>
      </rPr>
      <t>of a different substance</t>
    </r>
    <r>
      <rPr>
        <sz val="10"/>
        <color rgb="FF000000"/>
        <rFont val="Arial"/>
      </rPr>
      <t>; strong adhesive forces can result in a CONVEX (backwards) meniscus</t>
    </r>
  </si>
  <si>
    <t>Adhesive forces cause water molecules to form droplets on the windshield of a car even though gravity is pulling them downwards. Mercury, the only metal that is liquid at room temperature, forms a backwards (convex) meniscus when placed in a container.</t>
  </si>
  <si>
    <t>• water + glass</t>
  </si>
  <si>
    <r>
      <t>is the study of fluids</t>
    </r>
    <r>
      <rPr>
        <b/>
        <sz val="10"/>
        <rFont val="Arial"/>
      </rPr>
      <t xml:space="preserve"> IN MOTION</t>
    </r>
    <r>
      <rPr>
        <sz val="10"/>
        <color rgb="FF000000"/>
        <rFont val="Arial"/>
      </rPr>
      <t xml:space="preserve"> and provides a set of principles regarding the behavior of </t>
    </r>
    <r>
      <rPr>
        <b/>
        <sz val="10"/>
        <rFont val="Arial"/>
      </rPr>
      <t>actively</t>
    </r>
    <r>
      <rPr>
        <sz val="10"/>
        <color rgb="FF000000"/>
        <rFont val="Arial"/>
      </rPr>
      <t xml:space="preserve"> </t>
    </r>
    <r>
      <rPr>
        <b/>
        <sz val="10"/>
        <rFont val="Arial"/>
      </rPr>
      <t>flowing</t>
    </r>
    <r>
      <rPr>
        <sz val="10"/>
        <color rgb="FF000000"/>
        <rFont val="Arial"/>
      </rPr>
      <t xml:space="preserve"> </t>
    </r>
    <r>
      <rPr>
        <b/>
        <sz val="10"/>
        <rFont val="Arial"/>
      </rPr>
      <t xml:space="preserve">fluids.  </t>
    </r>
    <r>
      <rPr>
        <sz val="10"/>
        <color rgb="FF000000"/>
        <rFont val="Arial"/>
      </rPr>
      <t>Fluid dynamics (movement) is essentially the oppose of hydrostatics (no movement).</t>
    </r>
  </si>
  <si>
    <t>• Laminar Flow
• Turbulent Flow
• Poiseuille's Law
• Continuity Equation
• Bernoulli's Equation</t>
  </si>
  <si>
    <t>Viscocity</t>
  </si>
  <si>
    <r>
      <rPr>
        <b/>
        <sz val="10"/>
        <rFont val="Arial"/>
      </rPr>
      <t xml:space="preserve">viscosity  </t>
    </r>
    <r>
      <rPr>
        <sz val="10"/>
        <rFont val="Arial"/>
      </rPr>
      <t>(</t>
    </r>
    <r>
      <rPr>
        <sz val="18"/>
        <rFont val="Times New Roman"/>
      </rPr>
      <t>η</t>
    </r>
    <r>
      <rPr>
        <sz val="10"/>
        <rFont val="Arial"/>
      </rPr>
      <t>)</t>
    </r>
  </si>
  <si>
    <r>
      <t xml:space="preserve">is a measurement of a fluid's internal friction. In other words, it is the resistance of a fluid to flow. The SI unit of viscosity is the </t>
    </r>
    <r>
      <rPr>
        <b/>
        <sz val="10"/>
        <rFont val="Arial"/>
      </rPr>
      <t>pascal–second</t>
    </r>
    <r>
      <rPr>
        <sz val="10"/>
        <color rgb="FF000000"/>
        <rFont val="Arial"/>
      </rPr>
      <t xml:space="preserve"> (Pa • s = N • s / m^2)
• </t>
    </r>
    <r>
      <rPr>
        <b/>
        <sz val="10"/>
        <rFont val="Arial"/>
      </rPr>
      <t>THIN</t>
    </r>
    <r>
      <rPr>
        <sz val="10"/>
        <color rgb="FF000000"/>
        <rFont val="Arial"/>
      </rPr>
      <t xml:space="preserve"> </t>
    </r>
    <r>
      <rPr>
        <b/>
        <sz val="10"/>
        <rFont val="Arial"/>
      </rPr>
      <t>fluids</t>
    </r>
    <r>
      <rPr>
        <sz val="10"/>
        <color rgb="FF000000"/>
        <rFont val="Arial"/>
      </rPr>
      <t xml:space="preserve"> that flow very easily, like water and gases, have </t>
    </r>
    <r>
      <rPr>
        <b/>
        <sz val="10"/>
        <rFont val="Arial"/>
      </rPr>
      <t>LOW</t>
    </r>
    <r>
      <rPr>
        <sz val="10"/>
        <color rgb="FF000000"/>
        <rFont val="Arial"/>
      </rPr>
      <t xml:space="preserve"> </t>
    </r>
    <r>
      <rPr>
        <b/>
        <sz val="10"/>
        <rFont val="Arial"/>
      </rPr>
      <t>viscosity</t>
    </r>
    <r>
      <rPr>
        <sz val="10"/>
        <color rgb="FF000000"/>
        <rFont val="Arial"/>
      </rPr>
      <t>, and objects can move through these fluids with minimal viscous drag
• </t>
    </r>
    <r>
      <rPr>
        <b/>
        <sz val="10"/>
        <rFont val="Arial"/>
      </rPr>
      <t>THICK</t>
    </r>
    <r>
      <rPr>
        <sz val="10"/>
        <color rgb="FF000000"/>
        <rFont val="Arial"/>
      </rPr>
      <t xml:space="preserve"> </t>
    </r>
    <r>
      <rPr>
        <b/>
        <sz val="10"/>
        <rFont val="Arial"/>
      </rPr>
      <t>fluids</t>
    </r>
    <r>
      <rPr>
        <sz val="10"/>
        <color rgb="FF000000"/>
        <rFont val="Arial"/>
      </rPr>
      <t xml:space="preserve">, such as whole blood, olive oil, honey, cream, and molasses have </t>
    </r>
    <r>
      <rPr>
        <b/>
        <sz val="10"/>
        <rFont val="Arial"/>
      </rPr>
      <t>HIGH</t>
    </r>
    <r>
      <rPr>
        <sz val="10"/>
        <color rgb="FF000000"/>
        <rFont val="Arial"/>
      </rPr>
      <t xml:space="preserve"> </t>
    </r>
    <r>
      <rPr>
        <b/>
        <sz val="10"/>
        <rFont val="Arial"/>
      </rPr>
      <t>viscosity</t>
    </r>
    <r>
      <rPr>
        <sz val="10"/>
        <color rgb="FF000000"/>
        <rFont val="Arial"/>
      </rPr>
      <t xml:space="preserve">; objects can move through these fluids, but with significantly </t>
    </r>
    <r>
      <rPr>
        <b/>
        <sz val="10"/>
        <rFont val="Arial"/>
      </rPr>
      <t>MORE</t>
    </r>
    <r>
      <rPr>
        <sz val="10"/>
        <color rgb="FF000000"/>
        <rFont val="Arial"/>
      </rPr>
      <t xml:space="preserve"> </t>
    </r>
    <r>
      <rPr>
        <b/>
        <sz val="10"/>
        <rFont val="Arial"/>
      </rPr>
      <t>VISCOUS DRAG</t>
    </r>
    <r>
      <rPr>
        <sz val="10"/>
        <color rgb="FF000000"/>
        <rFont val="Arial"/>
      </rPr>
      <t xml:space="preserve">
</t>
    </r>
  </si>
  <si>
    <t>•  high viscosity:  whole blood, honey, sludge
•  low viscosity:  gases, water
• no viscosity / inviscid:  ideal fluids</t>
  </si>
  <si>
    <t>is a nonconservative force that is generated by viscosity that is analogous to air resistance, but applies to moving liquid dynamics; increased viscosity of a fluid increases its viscous drag</t>
  </si>
  <si>
    <t>• nonconservative forces</t>
  </si>
  <si>
    <t>Laminar Flow</t>
  </si>
  <si>
    <t>Laminar flow</t>
  </si>
  <si>
    <r>
      <t xml:space="preserve">is the </t>
    </r>
    <r>
      <rPr>
        <i/>
        <sz val="10"/>
        <rFont val="Arial"/>
      </rPr>
      <t>smooth</t>
    </r>
    <r>
      <rPr>
        <sz val="10"/>
        <color rgb="FF000000"/>
        <rFont val="Arial"/>
      </rPr>
      <t xml:space="preserve"> and </t>
    </r>
    <r>
      <rPr>
        <i/>
        <sz val="10"/>
        <rFont val="Arial"/>
      </rPr>
      <t>orderly</t>
    </r>
    <r>
      <rPr>
        <sz val="10"/>
        <color rgb="FF000000"/>
        <rFont val="Arial"/>
      </rPr>
      <t xml:space="preserve"> movement of fluid; often modeled as layers of fluid that flow parallel to each other.
Note that the layers will NOT necessarily have the same </t>
    </r>
    <r>
      <rPr>
        <b/>
        <sz val="10"/>
        <rFont val="Arial"/>
      </rPr>
      <t>linear speed</t>
    </r>
    <r>
      <rPr>
        <sz val="10"/>
        <color rgb="FF000000"/>
        <rFont val="Arial"/>
      </rPr>
      <t>, though. For example, the layer closest to the wall of a pipe flows more slowly than the interior layers of fluid because the walls sort of add friction to the outermost layers, slowing them down (as indicated by the shorter arrows on the image to the right)</t>
    </r>
  </si>
  <si>
    <t>• Poiseuille's Law</t>
  </si>
  <si>
    <t>Poiseuille's Law</t>
  </si>
  <si>
    <r>
      <t xml:space="preserve">is a principle that helps determine the </t>
    </r>
    <r>
      <rPr>
        <b/>
        <sz val="10"/>
        <rFont val="Arial"/>
      </rPr>
      <t>rate of laminar flow</t>
    </r>
    <r>
      <rPr>
        <sz val="10"/>
        <color rgb="FF000000"/>
        <rFont val="Arial"/>
      </rPr>
      <t xml:space="preserve"> of a fluid through a pipe or confined space. Using Poiseuille's Law, the relationship between radius and pressure gradient of viscous fluids can be examined using the following equation, </t>
    </r>
    <r>
      <rPr>
        <i/>
        <sz val="10"/>
        <rFont val="Arial"/>
      </rPr>
      <t xml:space="preserve">where </t>
    </r>
    <r>
      <rPr>
        <b/>
        <i/>
        <sz val="10"/>
        <rFont val="Arial"/>
      </rPr>
      <t>Q</t>
    </r>
    <r>
      <rPr>
        <i/>
        <sz val="10"/>
        <rFont val="Arial"/>
      </rPr>
      <t xml:space="preserve"> is the flow rate (volume flowing per time, which is ALWAYS CONSTANT due to the conservation of mass), </t>
    </r>
    <r>
      <rPr>
        <b/>
        <i/>
        <sz val="10"/>
        <rFont val="Arial"/>
      </rPr>
      <t>r</t>
    </r>
    <r>
      <rPr>
        <i/>
        <sz val="10"/>
        <rFont val="Arial"/>
      </rPr>
      <t xml:space="preserve"> is the radius of the tube, </t>
    </r>
    <r>
      <rPr>
        <b/>
        <i/>
        <sz val="10"/>
        <rFont val="Arial"/>
      </rPr>
      <t>ΔP</t>
    </r>
    <r>
      <rPr>
        <i/>
        <sz val="10"/>
        <rFont val="Arial"/>
      </rPr>
      <t xml:space="preserve"> is the pressure gradient, </t>
    </r>
    <r>
      <rPr>
        <b/>
        <i/>
        <sz val="14"/>
        <rFont val="Times New Roman"/>
      </rPr>
      <t>η</t>
    </r>
    <r>
      <rPr>
        <i/>
        <sz val="10"/>
        <rFont val="Arial"/>
      </rPr>
      <t xml:space="preserve"> ("eta") is the viscosity of the fluid, and </t>
    </r>
    <r>
      <rPr>
        <b/>
        <i/>
        <sz val="10"/>
        <rFont val="Arial"/>
      </rPr>
      <t>L</t>
    </r>
    <r>
      <rPr>
        <i/>
        <sz val="10"/>
        <rFont val="Arial"/>
      </rPr>
      <t xml:space="preserve"> is the length of the pipe.
</t>
    </r>
    <r>
      <rPr>
        <sz val="10"/>
        <color rgb="FF000000"/>
        <rFont val="Arial"/>
      </rPr>
      <t xml:space="preserve">*Note that the relationship between the radius and pressure gradient is inverse exponential to the fourth power... meaning that even a </t>
    </r>
    <r>
      <rPr>
        <i/>
        <sz val="10"/>
        <rFont val="Arial"/>
      </rPr>
      <t>very slight</t>
    </r>
    <r>
      <rPr>
        <sz val="10"/>
        <color rgb="FF000000"/>
        <rFont val="Arial"/>
      </rPr>
      <t xml:space="preserve"> change in the radius of the tube has a </t>
    </r>
    <r>
      <rPr>
        <i/>
        <sz val="10"/>
        <rFont val="Arial"/>
      </rPr>
      <t>very very significant</t>
    </r>
    <r>
      <rPr>
        <sz val="10"/>
        <color rgb="FF000000"/>
        <rFont val="Arial"/>
      </rPr>
      <t xml:space="preserve"> effect on the pressure P, assuming a constant flow rate Q.</t>
    </r>
  </si>
  <si>
    <r>
      <rPr>
        <i/>
        <sz val="9"/>
        <rFont val="Arial"/>
      </rPr>
      <t xml:space="preserve">Based on the mathematical equation and the fact that </t>
    </r>
    <r>
      <rPr>
        <b/>
        <i/>
        <sz val="9"/>
        <rFont val="Arial"/>
      </rPr>
      <t>Q</t>
    </r>
    <r>
      <rPr>
        <i/>
        <sz val="9"/>
        <rFont val="Arial"/>
      </rPr>
      <t xml:space="preserve"> stays constant (does not change) in a closed system... changing the radius of a pipe by even a small amount will SIGNIFICANTLY affect the pressure exerted by fluid on the pipe walls:
(e.g. increasing the </t>
    </r>
    <r>
      <rPr>
        <b/>
        <i/>
        <sz val="9"/>
        <rFont val="Arial"/>
      </rPr>
      <t>r</t>
    </r>
    <r>
      <rPr>
        <i/>
        <sz val="9"/>
        <rFont val="Arial"/>
      </rPr>
      <t xml:space="preserve">adius by a factor of 2 will cause a decrease in pressure by a factor of 2^4 = 16)
Applying this equation to real life, we would expect that </t>
    </r>
    <r>
      <rPr>
        <b/>
        <i/>
        <sz val="9"/>
        <rFont val="Arial"/>
      </rPr>
      <t>in order to MAXIMIZE</t>
    </r>
    <r>
      <rPr>
        <i/>
        <sz val="9"/>
        <rFont val="Arial"/>
      </rPr>
      <t xml:space="preserve"> </t>
    </r>
    <r>
      <rPr>
        <b/>
        <i/>
        <sz val="9"/>
        <rFont val="Arial"/>
      </rPr>
      <t xml:space="preserve">flow </t>
    </r>
    <r>
      <rPr>
        <i/>
        <sz val="9"/>
        <rFont val="Arial"/>
      </rPr>
      <t xml:space="preserve">of fluid in something like an IV bag, an ideal rapid infusion system would consist of the </t>
    </r>
    <r>
      <rPr>
        <b/>
        <i/>
        <sz val="9"/>
        <rFont val="Arial"/>
      </rPr>
      <t>largest</t>
    </r>
    <r>
      <rPr>
        <i/>
        <sz val="9"/>
        <rFont val="Arial"/>
      </rPr>
      <t xml:space="preserve"> </t>
    </r>
    <r>
      <rPr>
        <b/>
        <i/>
        <sz val="9"/>
        <rFont val="Arial"/>
      </rPr>
      <t>radius</t>
    </r>
    <r>
      <rPr>
        <i/>
        <sz val="9"/>
        <rFont val="Arial"/>
      </rPr>
      <t xml:space="preserve"> and </t>
    </r>
    <r>
      <rPr>
        <b/>
        <i/>
        <sz val="9"/>
        <rFont val="Arial"/>
      </rPr>
      <t>shortest</t>
    </r>
    <r>
      <rPr>
        <i/>
        <sz val="9"/>
        <rFont val="Arial"/>
      </rPr>
      <t xml:space="preserve"> </t>
    </r>
    <r>
      <rPr>
        <b/>
        <i/>
        <sz val="9"/>
        <rFont val="Arial"/>
      </rPr>
      <t>length</t>
    </r>
    <r>
      <rPr>
        <i/>
        <sz val="9"/>
        <rFont val="Arial"/>
      </rPr>
      <t xml:space="preserve"> </t>
    </r>
    <r>
      <rPr>
        <b/>
        <i/>
        <sz val="9"/>
        <rFont val="Arial"/>
      </rPr>
      <t>tubing</t>
    </r>
    <r>
      <rPr>
        <i/>
        <sz val="9"/>
        <rFont val="Arial"/>
      </rPr>
      <t xml:space="preserve"> possible... and the infused fluid should be of the </t>
    </r>
    <r>
      <rPr>
        <b/>
        <i/>
        <sz val="9"/>
        <rFont val="Arial"/>
      </rPr>
      <t>lowest</t>
    </r>
    <r>
      <rPr>
        <i/>
        <sz val="9"/>
        <rFont val="Arial"/>
      </rPr>
      <t xml:space="preserve"> </t>
    </r>
    <r>
      <rPr>
        <b/>
        <i/>
        <sz val="9"/>
        <rFont val="Arial"/>
      </rPr>
      <t>viscosity</t>
    </r>
    <r>
      <rPr>
        <i/>
        <sz val="9"/>
        <rFont val="Arial"/>
      </rPr>
      <t xml:space="preserve"> possible and it should be delivered under </t>
    </r>
    <r>
      <rPr>
        <b/>
        <i/>
        <sz val="9"/>
        <rFont val="Arial"/>
      </rPr>
      <t>maximum</t>
    </r>
    <r>
      <rPr>
        <i/>
        <sz val="9"/>
        <rFont val="Arial"/>
      </rPr>
      <t xml:space="preserve"> </t>
    </r>
    <r>
      <rPr>
        <b/>
        <i/>
        <sz val="9"/>
        <rFont val="Arial"/>
      </rPr>
      <t>pressure</t>
    </r>
    <r>
      <rPr>
        <i/>
        <sz val="9"/>
        <rFont val="Arial"/>
      </rPr>
      <t xml:space="preserve"> possible.
</t>
    </r>
  </si>
  <si>
    <t>• Laminar flow</t>
  </si>
  <si>
    <t>Turbulent Flow</t>
  </si>
  <si>
    <t>Turbulent flow</t>
  </si>
  <si>
    <r>
      <t xml:space="preserve">is the </t>
    </r>
    <r>
      <rPr>
        <i/>
        <sz val="10"/>
        <rFont val="Arial"/>
      </rPr>
      <t>rough</t>
    </r>
    <r>
      <rPr>
        <sz val="10"/>
        <color rgb="FF000000"/>
        <rFont val="Arial"/>
      </rPr>
      <t xml:space="preserve"> and </t>
    </r>
    <r>
      <rPr>
        <i/>
        <sz val="10"/>
        <rFont val="Arial"/>
      </rPr>
      <t xml:space="preserve">disorderly </t>
    </r>
    <r>
      <rPr>
        <sz val="10"/>
        <color rgb="FF000000"/>
        <rFont val="Arial"/>
      </rPr>
      <t xml:space="preserve">movement of fluid; When the speed of a fluid EXCEEDS the </t>
    </r>
    <r>
      <rPr>
        <b/>
        <sz val="10"/>
        <rFont val="Arial"/>
      </rPr>
      <t>critical speed</t>
    </r>
    <r>
      <rPr>
        <sz val="10"/>
        <color rgb="FF000000"/>
        <rFont val="Arial"/>
      </rPr>
      <t xml:space="preserve">, laminar flow becomes turbulent. Turbulence causes the formation of </t>
    </r>
    <r>
      <rPr>
        <b/>
        <sz val="10"/>
        <rFont val="Arial"/>
      </rPr>
      <t>eddies</t>
    </r>
    <r>
      <rPr>
        <sz val="10"/>
        <color rgb="FF000000"/>
        <rFont val="Arial"/>
      </rPr>
      <t>, which are swirls of fluid varying in sizes, occuring typically on the downstream side of an obstacle</t>
    </r>
  </si>
  <si>
    <t>• critical speed
• turbulance
• Eddies</t>
  </si>
  <si>
    <t>eddies</t>
  </si>
  <si>
    <t>swirls of fluid varying in sizes occuring typically on the downstream side of an obstacle</t>
  </si>
  <si>
    <t>critical speed</t>
  </si>
  <si>
    <r>
      <t xml:space="preserve">is a value that depends on the intrinsic physical properties of a fluid, such as its viscosity and the diameter of the tube. When the speed of a fluid exceeds a certain critical speed, the fluid demonstrates complex turbulent flow patterns, and laminar flow occurs only in the thin layer of fluid adjacent to the wall, called the </t>
    </r>
    <r>
      <rPr>
        <b/>
        <sz val="10"/>
        <rFont val="Arial"/>
      </rPr>
      <t>Boundary Layer</t>
    </r>
    <r>
      <rPr>
        <sz val="10"/>
        <color rgb="FF000000"/>
        <rFont val="Arial"/>
      </rPr>
      <t xml:space="preserve">. For a fluid flowing through a tube with radius </t>
    </r>
    <r>
      <rPr>
        <b/>
        <i/>
        <sz val="10"/>
        <rFont val="Arial"/>
      </rPr>
      <t>r</t>
    </r>
    <r>
      <rPr>
        <sz val="10"/>
        <color rgb="FF000000"/>
        <rFont val="Arial"/>
      </rPr>
      <t xml:space="preserve">, the critical speed can be calculated with the following equation, </t>
    </r>
    <r>
      <rPr>
        <i/>
        <sz val="10"/>
        <rFont val="Arial"/>
      </rPr>
      <t xml:space="preserve">where </t>
    </r>
    <r>
      <rPr>
        <b/>
        <i/>
        <sz val="11"/>
        <rFont val="Arial"/>
      </rPr>
      <t>v</t>
    </r>
    <r>
      <rPr>
        <b/>
        <i/>
        <sz val="8"/>
        <rFont val="Arial"/>
      </rPr>
      <t>critical</t>
    </r>
    <r>
      <rPr>
        <b/>
        <i/>
        <sz val="10"/>
        <rFont val="Arial"/>
      </rPr>
      <t xml:space="preserve"> </t>
    </r>
    <r>
      <rPr>
        <i/>
        <sz val="10"/>
        <rFont val="Arial"/>
      </rPr>
      <t xml:space="preserve">is the critical speed of the fluid, </t>
    </r>
    <r>
      <rPr>
        <b/>
        <i/>
        <sz val="10"/>
        <rFont val="Arial"/>
      </rPr>
      <t>R</t>
    </r>
    <r>
      <rPr>
        <i/>
        <sz val="10"/>
        <rFont val="Arial"/>
      </rPr>
      <t xml:space="preserve"> is the </t>
    </r>
    <r>
      <rPr>
        <b/>
        <i/>
        <sz val="10"/>
        <rFont val="Arial"/>
      </rPr>
      <t>Reynolds number</t>
    </r>
    <r>
      <rPr>
        <i/>
        <sz val="10"/>
        <rFont val="Arial"/>
      </rPr>
      <t xml:space="preserve"> (a dimensionless constant that depends on factors such as the size, shape, and surface roughness of any objects within the fluid; provided on Test Day), </t>
    </r>
    <r>
      <rPr>
        <b/>
        <i/>
        <sz val="11"/>
        <rFont val="Arial"/>
      </rPr>
      <t>η</t>
    </r>
    <r>
      <rPr>
        <i/>
        <sz val="11"/>
        <rFont val="Arial"/>
      </rPr>
      <t xml:space="preserve"> </t>
    </r>
    <r>
      <rPr>
        <i/>
        <sz val="9"/>
        <rFont val="Arial"/>
      </rPr>
      <t xml:space="preserve">("eta") is the viscosity of the fluid, and </t>
    </r>
    <r>
      <rPr>
        <b/>
        <i/>
        <sz val="11"/>
        <rFont val="Arial"/>
      </rPr>
      <t>ρ</t>
    </r>
    <r>
      <rPr>
        <i/>
        <sz val="10"/>
        <rFont val="Arial"/>
      </rPr>
      <t xml:space="preserve"> is the density of the fluid.</t>
    </r>
  </si>
  <si>
    <t>• turbulance
• Eddies</t>
  </si>
  <si>
    <t>Streamlines</t>
  </si>
  <si>
    <r>
      <rPr>
        <b/>
        <sz val="10"/>
        <rFont val="Arial"/>
      </rPr>
      <t xml:space="preserve">Flow Rate of a fluid </t>
    </r>
    <r>
      <rPr>
        <sz val="14"/>
        <rFont val="Arial"/>
      </rPr>
      <t>(</t>
    </r>
    <r>
      <rPr>
        <b/>
        <i/>
        <sz val="14"/>
        <rFont val="Arial"/>
      </rPr>
      <t>Q</t>
    </r>
    <r>
      <rPr>
        <i/>
        <sz val="14"/>
        <rFont val="Arial"/>
      </rPr>
      <t>)</t>
    </r>
  </si>
  <si>
    <r>
      <t xml:space="preserve">is defined as the </t>
    </r>
    <r>
      <rPr>
        <b/>
        <sz val="10"/>
        <rFont val="Arial"/>
      </rPr>
      <t>VOLUME</t>
    </r>
    <r>
      <rPr>
        <sz val="10"/>
        <color rgb="FF000000"/>
        <rFont val="Arial"/>
      </rPr>
      <t xml:space="preserve"> of a fluid flowing past a given point per unit time. </t>
    </r>
    <r>
      <rPr>
        <b/>
        <sz val="10"/>
        <rFont val="Arial"/>
      </rPr>
      <t xml:space="preserve">Flow rate </t>
    </r>
    <r>
      <rPr>
        <sz val="10"/>
        <color rgb="FF000000"/>
        <rFont val="Arial"/>
      </rPr>
      <t>of a fluid</t>
    </r>
    <r>
      <rPr>
        <b/>
        <sz val="10"/>
        <rFont val="Arial"/>
      </rPr>
      <t xml:space="preserve"> </t>
    </r>
    <r>
      <rPr>
        <sz val="10"/>
        <color rgb="FF000000"/>
        <rFont val="Arial"/>
      </rPr>
      <t xml:space="preserve">is </t>
    </r>
    <r>
      <rPr>
        <i/>
        <sz val="10"/>
        <rFont val="Arial"/>
      </rPr>
      <t>always</t>
    </r>
    <r>
      <rPr>
        <sz val="10"/>
        <color rgb="FF000000"/>
        <rFont val="Arial"/>
      </rPr>
      <t xml:space="preserve"> </t>
    </r>
    <r>
      <rPr>
        <b/>
        <sz val="10"/>
        <rFont val="Arial"/>
      </rPr>
      <t>CONSTANT</t>
    </r>
    <r>
      <rPr>
        <sz val="10"/>
        <color rgb="FF000000"/>
        <rFont val="Arial"/>
      </rPr>
      <t xml:space="preserve"> for a closed system and is </t>
    </r>
    <r>
      <rPr>
        <b/>
        <sz val="10"/>
        <rFont val="Arial"/>
      </rPr>
      <t>independent of changes in cross-sectional area of a pipe</t>
    </r>
    <r>
      <rPr>
        <sz val="10"/>
        <color rgb="FF000000"/>
        <rFont val="Arial"/>
      </rPr>
      <t>. This is due to the fact that fluid is incompressible, and the rate at which a given volume (or mass) of fluid passes by one point in a closed system must be the same for all the other points in the closed system.</t>
    </r>
  </si>
  <si>
    <t>Q  =  constant</t>
  </si>
  <si>
    <r>
      <rPr>
        <sz val="9"/>
        <rFont val="Arial"/>
      </rPr>
      <t xml:space="preserve">if </t>
    </r>
    <r>
      <rPr>
        <b/>
        <sz val="9"/>
        <rFont val="Arial"/>
      </rPr>
      <t>X</t>
    </r>
    <r>
      <rPr>
        <sz val="9"/>
        <rFont val="Arial"/>
      </rPr>
      <t xml:space="preserve"> liters of fluid pass a point in a given amount of time, then</t>
    </r>
    <r>
      <rPr>
        <b/>
        <sz val="9"/>
        <rFont val="Arial"/>
      </rPr>
      <t xml:space="preserve"> X </t>
    </r>
    <r>
      <rPr>
        <sz val="9"/>
        <rFont val="Arial"/>
      </rPr>
      <t xml:space="preserve">liters of fluid must pass all other points in the system in the same amount of time... hence "Q is constant"
^This is really just the </t>
    </r>
    <r>
      <rPr>
        <b/>
        <sz val="9"/>
        <rFont val="Arial"/>
      </rPr>
      <t>Law of Conservation of Matter</t>
    </r>
    <r>
      <rPr>
        <sz val="9"/>
        <rFont val="Arial"/>
      </rPr>
      <t xml:space="preserve"> applied fo fluid dynamics: fluid can't just magically disappear, so the same volume of fluid has to be traveling at all points in a closed system.</t>
    </r>
  </si>
  <si>
    <t>• Poiseuille's Law
• Laminar Flow
• Conservation of Matter</t>
  </si>
  <si>
    <r>
      <rPr>
        <b/>
        <sz val="10"/>
        <rFont val="Arial"/>
      </rPr>
      <t xml:space="preserve">Linear Speed of a fluid </t>
    </r>
    <r>
      <rPr>
        <i/>
        <sz val="12"/>
        <rFont val="Arial"/>
      </rPr>
      <t>(</t>
    </r>
    <r>
      <rPr>
        <b/>
        <i/>
        <sz val="11"/>
        <rFont val="Arial"/>
      </rPr>
      <t>v</t>
    </r>
    <r>
      <rPr>
        <i/>
        <sz val="12"/>
        <rFont val="Arial"/>
      </rPr>
      <t>)</t>
    </r>
  </si>
  <si>
    <r>
      <t xml:space="preserve">is a measure of the linear </t>
    </r>
    <r>
      <rPr>
        <b/>
        <sz val="10"/>
        <rFont val="Arial"/>
      </rPr>
      <t>DISPLACEMENT</t>
    </r>
    <r>
      <rPr>
        <sz val="10"/>
        <color rgb="FF000000"/>
        <rFont val="Arial"/>
      </rPr>
      <t xml:space="preserve"> of fluid particles in a given amount of time; do not get this confused with the term above, flow rate Q. While </t>
    </r>
    <r>
      <rPr>
        <b/>
        <sz val="10"/>
        <rFont val="Arial"/>
      </rPr>
      <t>flow rate</t>
    </r>
    <r>
      <rPr>
        <b/>
        <i/>
        <sz val="10"/>
        <rFont val="Arial"/>
      </rPr>
      <t xml:space="preserve"> Q</t>
    </r>
    <r>
      <rPr>
        <b/>
        <sz val="10"/>
        <rFont val="Arial"/>
      </rPr>
      <t xml:space="preserve"> </t>
    </r>
    <r>
      <rPr>
        <sz val="10"/>
        <color rgb="FF000000"/>
        <rFont val="Arial"/>
      </rPr>
      <t>is constant in closed system, the</t>
    </r>
    <r>
      <rPr>
        <b/>
        <sz val="10"/>
        <rFont val="Arial"/>
      </rPr>
      <t xml:space="preserve"> linear speed is NOT constant in a closed system.</t>
    </r>
    <r>
      <rPr>
        <sz val="10"/>
        <color rgb="FF000000"/>
        <rFont val="Arial"/>
      </rPr>
      <t xml:space="preserve">
Linear speed changes inversely, relative to the cross-sectional area of the pipe. In other words, a </t>
    </r>
    <r>
      <rPr>
        <i/>
        <sz val="10"/>
        <rFont val="Arial"/>
      </rPr>
      <t>decrease</t>
    </r>
    <r>
      <rPr>
        <sz val="10"/>
        <color rgb="FF000000"/>
        <rFont val="Arial"/>
      </rPr>
      <t xml:space="preserve"> in cross-sectional area </t>
    </r>
    <r>
      <rPr>
        <b/>
        <i/>
        <sz val="10"/>
        <rFont val="Arial"/>
      </rPr>
      <t>A</t>
    </r>
    <r>
      <rPr>
        <sz val="10"/>
        <color rgb="FF000000"/>
        <rFont val="Arial"/>
      </rPr>
      <t xml:space="preserve"> of a pipe results in a proportional </t>
    </r>
    <r>
      <rPr>
        <i/>
        <sz val="10"/>
        <rFont val="Arial"/>
      </rPr>
      <t xml:space="preserve">increase </t>
    </r>
    <r>
      <rPr>
        <sz val="10"/>
        <color rgb="FF000000"/>
        <rFont val="Arial"/>
      </rPr>
      <t xml:space="preserve">the linear speed of a fluid, as demonstrated by the </t>
    </r>
    <r>
      <rPr>
        <b/>
        <sz val="10"/>
        <rFont val="Arial"/>
      </rPr>
      <t>continuity equation</t>
    </r>
    <r>
      <rPr>
        <sz val="10"/>
        <color rgb="FF000000"/>
        <rFont val="Arial"/>
      </rPr>
      <t xml:space="preserve">.
</t>
    </r>
    <r>
      <rPr>
        <i/>
        <sz val="10"/>
        <rFont val="Arial"/>
      </rPr>
      <t xml:space="preserve">(note that linear speed is denoted with a lowercase </t>
    </r>
    <r>
      <rPr>
        <b/>
        <i/>
        <sz val="10"/>
        <rFont val="Arial"/>
      </rPr>
      <t xml:space="preserve">v </t>
    </r>
    <r>
      <rPr>
        <i/>
        <sz val="10"/>
        <rFont val="Arial"/>
      </rPr>
      <t xml:space="preserve">instead of an Uppercase </t>
    </r>
    <r>
      <rPr>
        <b/>
        <i/>
        <sz val="10"/>
        <rFont val="Arial"/>
      </rPr>
      <t>V</t>
    </r>
    <r>
      <rPr>
        <i/>
        <sz val="10"/>
        <rFont val="Arial"/>
      </rPr>
      <t>; lowercase v's represent speed (or velocity). Uppercase V's represent Volume.</t>
    </r>
  </si>
  <si>
    <t>When a blood vessel is constricted, the cross-sectional area of the blood vessel decreases, thereby increasing the linear speed of blood. Oppositely, when a blood vessel is relaxed, the cross-sectional area rises, and the linear speed falls. The SAME AMOUNT of volume of blood flows regardless of the cross-sectional area, but the linear speed at which blood travels differs accordingly.</t>
  </si>
  <si>
    <t>• Continuity Equation</t>
  </si>
  <si>
    <t>Continuity Equation</t>
  </si>
  <si>
    <r>
      <t xml:space="preserve">is an equation that illustrates the </t>
    </r>
    <r>
      <rPr>
        <b/>
        <sz val="13"/>
        <rFont val="Arial"/>
      </rPr>
      <t>Law of Conservation of Mass</t>
    </r>
    <r>
      <rPr>
        <sz val="10"/>
        <color rgb="FF000000"/>
        <rFont val="Arial"/>
      </rPr>
      <t xml:space="preserve"> as applied to fluid dynamics by describing the </t>
    </r>
    <r>
      <rPr>
        <b/>
        <sz val="10"/>
        <rFont val="Arial"/>
      </rPr>
      <t>INVERSE</t>
    </r>
    <r>
      <rPr>
        <sz val="10"/>
        <color rgb="FF000000"/>
        <rFont val="Arial"/>
      </rPr>
      <t xml:space="preserve"> </t>
    </r>
    <r>
      <rPr>
        <b/>
        <sz val="10"/>
        <rFont val="Arial"/>
      </rPr>
      <t>relationship</t>
    </r>
    <r>
      <rPr>
        <sz val="10"/>
        <color rgb="FF000000"/>
        <rFont val="Arial"/>
      </rPr>
      <t xml:space="preserve"> between </t>
    </r>
    <r>
      <rPr>
        <b/>
        <sz val="10"/>
        <rFont val="Arial"/>
      </rPr>
      <t>Fluid Speed</t>
    </r>
    <r>
      <rPr>
        <sz val="10"/>
        <color rgb="FF000000"/>
        <rFont val="Arial"/>
      </rPr>
      <t xml:space="preserve"> and cross-sectional </t>
    </r>
    <r>
      <rPr>
        <b/>
        <sz val="10"/>
        <rFont val="Arial"/>
      </rPr>
      <t>Area</t>
    </r>
    <r>
      <rPr>
        <sz val="10"/>
        <color rgb="FF000000"/>
        <rFont val="Arial"/>
      </rPr>
      <t xml:space="preserve"> of a tube.
It is represented by the follwing equation, </t>
    </r>
    <r>
      <rPr>
        <i/>
        <sz val="10"/>
        <rFont val="Arial"/>
      </rPr>
      <t xml:space="preserve">where </t>
    </r>
    <r>
      <rPr>
        <b/>
        <i/>
        <sz val="10"/>
        <rFont val="Arial"/>
      </rPr>
      <t>Q</t>
    </r>
    <r>
      <rPr>
        <i/>
        <sz val="10"/>
        <rFont val="Arial"/>
      </rPr>
      <t xml:space="preserve"> is the flow rate of a fluid (volume flowing per time.. which stays constant), </t>
    </r>
    <r>
      <rPr>
        <b/>
        <i/>
        <sz val="10"/>
        <rFont val="Arial"/>
      </rPr>
      <t xml:space="preserve">v </t>
    </r>
    <r>
      <rPr>
        <i/>
        <sz val="10"/>
        <rFont val="Arial"/>
      </rPr>
      <t xml:space="preserve">is the linear speed of a fluid (displacement per time), and </t>
    </r>
    <r>
      <rPr>
        <b/>
        <i/>
        <sz val="10"/>
        <rFont val="Arial"/>
      </rPr>
      <t xml:space="preserve">A </t>
    </r>
    <r>
      <rPr>
        <i/>
        <sz val="10"/>
        <rFont val="Arial"/>
      </rPr>
      <t xml:space="preserve">is the cross-sectional area of the closed system. </t>
    </r>
    <r>
      <rPr>
        <sz val="10"/>
        <color rgb="FF000000"/>
        <rFont val="Arial"/>
      </rPr>
      <t xml:space="preserve">
The </t>
    </r>
    <r>
      <rPr>
        <b/>
        <sz val="10"/>
        <rFont val="Arial"/>
      </rPr>
      <t xml:space="preserve">continuity equation </t>
    </r>
    <r>
      <rPr>
        <sz val="10"/>
        <color rgb="FF000000"/>
        <rFont val="Arial"/>
      </rPr>
      <t>tells us that fluids will flow faster through narrow passages and slower through wider ones (in order to compensate for the fact that the same volume of fluid must flow through both points per given time to obey the law of conservation of mass).</t>
    </r>
  </si>
  <si>
    <r>
      <rPr>
        <sz val="20"/>
        <rFont val="Times New Roman"/>
      </rPr>
      <t>Q  =  v</t>
    </r>
    <r>
      <rPr>
        <sz val="9"/>
        <rFont val="Times New Roman"/>
      </rPr>
      <t>1</t>
    </r>
    <r>
      <rPr>
        <sz val="20"/>
        <rFont val="Times New Roman"/>
      </rPr>
      <t xml:space="preserve"> A</t>
    </r>
    <r>
      <rPr>
        <sz val="9"/>
        <rFont val="Times New Roman"/>
      </rPr>
      <t>1</t>
    </r>
    <r>
      <rPr>
        <sz val="20"/>
        <rFont val="Times New Roman"/>
      </rPr>
      <t xml:space="preserve">  =  v</t>
    </r>
    <r>
      <rPr>
        <sz val="9"/>
        <rFont val="Times New Roman"/>
      </rPr>
      <t>2</t>
    </r>
    <r>
      <rPr>
        <sz val="20"/>
        <rFont val="Times New Roman"/>
      </rPr>
      <t xml:space="preserve"> A</t>
    </r>
    <r>
      <rPr>
        <sz val="9"/>
        <rFont val="Times New Roman"/>
      </rPr>
      <t>2</t>
    </r>
  </si>
  <si>
    <t>When you put your thumb over the tip of a running water hose, you are essentially decreasing the cross-sectional area, and this results in the water rushing out faster.
Within a water pipe, when mineral deposits build on along the interior walls of the pipe, this causes the cross-sectional area at that point to essentially decrease, which in turn causes the linear speed of water to be faster at that clogging site.</t>
  </si>
  <si>
    <r>
      <rPr>
        <i/>
        <sz val="8"/>
        <rFont val="Arial"/>
      </rPr>
      <t xml:space="preserve">• </t>
    </r>
    <r>
      <rPr>
        <b/>
        <i/>
        <sz val="8"/>
        <rFont val="Arial"/>
      </rPr>
      <t>CONSERVATION OF MASS</t>
    </r>
    <r>
      <rPr>
        <i/>
        <sz val="8"/>
        <rFont val="Arial"/>
      </rPr>
      <t xml:space="preserve">
• fluid flow rate
• fluid speed
• cross-sectional area</t>
    </r>
  </si>
  <si>
    <t>Bernoulli's Equation</t>
  </si>
  <si>
    <r>
      <t xml:space="preserve">is an equation that illustrates the </t>
    </r>
    <r>
      <rPr>
        <b/>
        <sz val="13"/>
        <rFont val="Arial"/>
      </rPr>
      <t>Law of Conservation of Energy</t>
    </r>
    <r>
      <rPr>
        <sz val="10"/>
        <color rgb="FF000000"/>
        <rFont val="Arial"/>
      </rPr>
      <t xml:space="preserve"> as applied to fluid dynamics by describing the </t>
    </r>
    <r>
      <rPr>
        <b/>
        <sz val="10"/>
        <rFont val="Arial"/>
      </rPr>
      <t>INVERSE</t>
    </r>
    <r>
      <rPr>
        <sz val="10"/>
        <color rgb="FF000000"/>
        <rFont val="Arial"/>
      </rPr>
      <t xml:space="preserve"> </t>
    </r>
    <r>
      <rPr>
        <b/>
        <sz val="10"/>
        <rFont val="Arial"/>
      </rPr>
      <t>relationship</t>
    </r>
    <r>
      <rPr>
        <sz val="10"/>
        <color rgb="FF000000"/>
        <rFont val="Arial"/>
      </rPr>
      <t xml:space="preserve"> between </t>
    </r>
    <r>
      <rPr>
        <b/>
        <sz val="10"/>
        <rFont val="Arial"/>
      </rPr>
      <t>Static</t>
    </r>
    <r>
      <rPr>
        <sz val="10"/>
        <color rgb="FF000000"/>
        <rFont val="Arial"/>
      </rPr>
      <t xml:space="preserve"> (still) and </t>
    </r>
    <r>
      <rPr>
        <b/>
        <sz val="10"/>
        <rFont val="Arial"/>
      </rPr>
      <t>Dynamic</t>
    </r>
    <r>
      <rPr>
        <sz val="10"/>
        <color rgb="FF000000"/>
        <rFont val="Arial"/>
      </rPr>
      <t xml:space="preserve"> (moving) pressure.
It states that the </t>
    </r>
    <r>
      <rPr>
        <b/>
        <sz val="10"/>
        <rFont val="Arial"/>
      </rPr>
      <t>SUM</t>
    </r>
    <r>
      <rPr>
        <sz val="10"/>
        <color rgb="FF000000"/>
        <rFont val="Arial"/>
      </rPr>
      <t xml:space="preserve"> of a fluid's </t>
    </r>
    <r>
      <rPr>
        <b/>
        <sz val="10"/>
        <rFont val="Arial"/>
      </rPr>
      <t>Static</t>
    </r>
    <r>
      <rPr>
        <sz val="10"/>
        <color rgb="FF000000"/>
        <rFont val="Arial"/>
      </rPr>
      <t xml:space="preserve"> </t>
    </r>
    <r>
      <rPr>
        <b/>
        <sz val="10"/>
        <rFont val="Arial"/>
      </rPr>
      <t>pressure</t>
    </r>
    <r>
      <rPr>
        <sz val="10"/>
        <color rgb="FF000000"/>
        <rFont val="Arial"/>
      </rPr>
      <t xml:space="preserve"> and and the fluid's </t>
    </r>
    <r>
      <rPr>
        <b/>
        <sz val="10"/>
        <rFont val="Arial"/>
      </rPr>
      <t>Dynamic</t>
    </r>
    <r>
      <rPr>
        <sz val="10"/>
        <color rgb="FF000000"/>
        <rFont val="Arial"/>
      </rPr>
      <t xml:space="preserve"> </t>
    </r>
    <r>
      <rPr>
        <b/>
        <sz val="10"/>
        <rFont val="Arial"/>
      </rPr>
      <t>pressure</t>
    </r>
    <r>
      <rPr>
        <sz val="10"/>
        <color rgb="FF000000"/>
        <rFont val="Arial"/>
      </rPr>
      <t xml:space="preserve"> will be </t>
    </r>
    <r>
      <rPr>
        <b/>
        <sz val="10"/>
        <rFont val="Arial"/>
      </rPr>
      <t>CONSTANT</t>
    </r>
    <r>
      <rPr>
        <sz val="10"/>
        <color rgb="FF000000"/>
        <rFont val="Arial"/>
      </rPr>
      <t xml:space="preserve"> between any two points in a closed system with an </t>
    </r>
    <r>
      <rPr>
        <i/>
        <sz val="10"/>
        <rFont val="Arial"/>
      </rPr>
      <t>incompressible</t>
    </r>
    <r>
      <rPr>
        <sz val="10"/>
        <color rgb="FF000000"/>
        <rFont val="Arial"/>
      </rPr>
      <t xml:space="preserve"> fluid that not experiencing viscous drag </t>
    </r>
    <r>
      <rPr>
        <i/>
        <sz val="10"/>
        <rFont val="Arial"/>
      </rPr>
      <t>(aka ideal fluids)</t>
    </r>
    <r>
      <rPr>
        <sz val="10"/>
        <color rgb="FF000000"/>
        <rFont val="Arial"/>
      </rPr>
      <t xml:space="preserve">.
It is essentially a combination of different equations that express conservation of energy for flowing fluids.  It is respresented by the following equation, </t>
    </r>
    <r>
      <rPr>
        <i/>
        <sz val="10"/>
        <rFont val="Arial"/>
      </rPr>
      <t xml:space="preserve">where </t>
    </r>
    <r>
      <rPr>
        <b/>
        <i/>
        <sz val="10"/>
        <rFont val="Arial"/>
      </rPr>
      <t>P</t>
    </r>
    <r>
      <rPr>
        <i/>
        <sz val="10"/>
        <rFont val="Arial"/>
      </rPr>
      <t xml:space="preserve"> is the absolute pressure of the fluid, </t>
    </r>
    <r>
      <rPr>
        <b/>
        <i/>
        <sz val="10"/>
        <rFont val="Arial"/>
      </rPr>
      <t xml:space="preserve">ρ </t>
    </r>
    <r>
      <rPr>
        <i/>
        <sz val="10"/>
        <rFont val="Arial"/>
      </rPr>
      <t xml:space="preserve">is the density of the fluid, </t>
    </r>
    <r>
      <rPr>
        <b/>
        <i/>
        <sz val="10"/>
        <rFont val="Arial"/>
      </rPr>
      <t>v</t>
    </r>
    <r>
      <rPr>
        <i/>
        <sz val="10"/>
        <rFont val="Arial"/>
      </rPr>
      <t xml:space="preserve"> is the linear speed, </t>
    </r>
    <r>
      <rPr>
        <b/>
        <i/>
        <sz val="10"/>
        <rFont val="Arial"/>
      </rPr>
      <t>g</t>
    </r>
    <r>
      <rPr>
        <i/>
        <sz val="10"/>
        <rFont val="Arial"/>
      </rPr>
      <t xml:space="preserve"> is acceleration due to gravity, and </t>
    </r>
    <r>
      <rPr>
        <b/>
        <i/>
        <sz val="10"/>
        <rFont val="Arial"/>
      </rPr>
      <t>h</t>
    </r>
    <r>
      <rPr>
        <i/>
        <sz val="10"/>
        <rFont val="Arial"/>
      </rPr>
      <t xml:space="preserve"> is the height of the fluid above some datum.
</t>
    </r>
    <r>
      <rPr>
        <i/>
        <u/>
        <sz val="10"/>
        <rFont val="Arial"/>
      </rPr>
      <t xml:space="preserve">Notice how some of the terms of Bernoulli's equation look vaguely familiar: 
</t>
    </r>
    <r>
      <rPr>
        <i/>
        <sz val="10"/>
        <rFont val="Arial"/>
      </rPr>
      <t xml:space="preserve">•  the term </t>
    </r>
    <r>
      <rPr>
        <b/>
        <i/>
        <sz val="10"/>
        <rFont val="Arial"/>
      </rPr>
      <t>(1/2)ρv^2</t>
    </r>
    <r>
      <rPr>
        <i/>
        <sz val="10"/>
        <rFont val="Arial"/>
      </rPr>
      <t xml:space="preserve"> is called the </t>
    </r>
    <r>
      <rPr>
        <b/>
        <i/>
        <sz val="10"/>
        <rFont val="Arial"/>
      </rPr>
      <t>dynamic pressure</t>
    </r>
    <r>
      <rPr>
        <i/>
        <sz val="10"/>
        <rFont val="Arial"/>
      </rPr>
      <t xml:space="preserve">, which is defined as the pressure associated with the movement (dynamics) of a fluid. This term is essentially the equation for </t>
    </r>
    <r>
      <rPr>
        <b/>
        <i/>
        <sz val="10"/>
        <rFont val="Arial"/>
      </rPr>
      <t>kinetic energy</t>
    </r>
    <r>
      <rPr>
        <i/>
        <sz val="10"/>
        <rFont val="Arial"/>
      </rPr>
      <t xml:space="preserve"> "1/2mv^2" of the fluid, but divided by volume (since m = ρ•v).
•  the term </t>
    </r>
    <r>
      <rPr>
        <b/>
        <i/>
        <sz val="10"/>
        <rFont val="Arial"/>
      </rPr>
      <t>ρgh</t>
    </r>
    <r>
      <rPr>
        <i/>
        <sz val="10"/>
        <rFont val="Arial"/>
      </rPr>
      <t xml:space="preserve"> looks like the expression for gravitational </t>
    </r>
    <r>
      <rPr>
        <b/>
        <i/>
        <sz val="10"/>
        <rFont val="Arial"/>
      </rPr>
      <t>potential energy</t>
    </r>
    <r>
      <rPr>
        <i/>
        <sz val="10"/>
        <rFont val="Arial"/>
      </rPr>
      <t xml:space="preserve">, and is essentially the pressure associated with the mass of fluid sitting above some datum.
•  the term </t>
    </r>
    <r>
      <rPr>
        <b/>
        <i/>
        <sz val="10"/>
        <rFont val="Arial"/>
      </rPr>
      <t>P</t>
    </r>
    <r>
      <rPr>
        <i/>
        <sz val="10"/>
        <rFont val="Arial"/>
      </rPr>
      <t xml:space="preserve"> in the equation represents absolute pressure, which is essentially another way to think about the energy density. As such, systems at higher pressure have a higher energy density than systems at lower pressure. Therefore the combination of </t>
    </r>
    <r>
      <rPr>
        <b/>
        <i/>
        <sz val="10"/>
        <rFont val="Arial"/>
      </rPr>
      <t xml:space="preserve">P + ρgh </t>
    </r>
    <r>
      <rPr>
        <i/>
        <sz val="10"/>
        <rFont val="Arial"/>
      </rPr>
      <t xml:space="preserve">gives us the </t>
    </r>
    <r>
      <rPr>
        <b/>
        <i/>
        <sz val="10"/>
        <rFont val="Arial"/>
      </rPr>
      <t>static pressure</t>
    </r>
    <r>
      <rPr>
        <i/>
        <sz val="10"/>
        <rFont val="Arial"/>
      </rPr>
      <t xml:space="preserve">, and it is the same quation as that for absolute pressure (although </t>
    </r>
    <r>
      <rPr>
        <b/>
        <i/>
        <sz val="10"/>
        <rFont val="Arial"/>
      </rPr>
      <t>h</t>
    </r>
    <r>
      <rPr>
        <i/>
        <sz val="10"/>
        <rFont val="Arial"/>
      </rPr>
      <t xml:space="preserve"> is used here to imply height above a certain point, whereas </t>
    </r>
    <r>
      <rPr>
        <b/>
        <i/>
        <sz val="10"/>
        <rFont val="Arial"/>
      </rPr>
      <t>z</t>
    </r>
    <r>
      <rPr>
        <i/>
        <sz val="10"/>
        <rFont val="Arial"/>
      </rPr>
      <t xml:space="preserve"> was used earlier to imply depth below a certain point).</t>
    </r>
  </si>
  <si>
    <r>
      <rPr>
        <b/>
        <i/>
        <sz val="8"/>
        <rFont val="Arial"/>
      </rPr>
      <t xml:space="preserve">• CONSERVATION OF ENERGY
</t>
    </r>
    <r>
      <rPr>
        <i/>
        <sz val="8"/>
        <rFont val="Arial"/>
      </rPr>
      <t>• aerodynamics of an airplane
• pitot tubes
• Venturi Effect
• Venturi flow meter</t>
    </r>
  </si>
  <si>
    <t>Static pressure</t>
  </si>
  <si>
    <r>
      <rPr>
        <sz val="10"/>
        <color rgb="FF000000"/>
        <rFont val="Arial"/>
      </rPr>
      <t xml:space="preserve">is represented by the term </t>
    </r>
    <r>
      <rPr>
        <b/>
        <i/>
        <sz val="10"/>
        <color rgb="FF000000"/>
        <rFont val="Arial"/>
      </rPr>
      <t>P + ρgh</t>
    </r>
    <r>
      <rPr>
        <sz val="10"/>
        <color rgb="FF000000"/>
        <rFont val="Arial"/>
      </rPr>
      <t xml:space="preserve"> in Bernoulli's equation
•  it is essentially same equation as that for </t>
    </r>
    <r>
      <rPr>
        <b/>
        <sz val="10"/>
        <color rgb="FF000000"/>
        <rFont val="Arial"/>
      </rPr>
      <t>absolute</t>
    </r>
    <r>
      <rPr>
        <sz val="10"/>
        <color rgb="FF000000"/>
        <rFont val="Arial"/>
      </rPr>
      <t xml:space="preserve"> </t>
    </r>
    <r>
      <rPr>
        <b/>
        <sz val="10"/>
        <color rgb="FF000000"/>
        <rFont val="Arial"/>
      </rPr>
      <t>pressure</t>
    </r>
    <r>
      <rPr>
        <sz val="10"/>
        <color rgb="FF000000"/>
        <rFont val="Arial"/>
      </rPr>
      <t xml:space="preserve"> </t>
    </r>
    <r>
      <rPr>
        <i/>
        <sz val="10"/>
        <color rgb="FF000000"/>
        <rFont val="Arial"/>
      </rPr>
      <t xml:space="preserve">(although h is used here to imply height above a certain point, whereas z was used earlier to imply depth below a certain point); </t>
    </r>
    <r>
      <rPr>
        <sz val="10"/>
        <color rgb="FF000000"/>
        <rFont val="Arial"/>
      </rPr>
      <t xml:space="preserve">note part of this term is similar to the equation for </t>
    </r>
    <r>
      <rPr>
        <b/>
        <sz val="10"/>
        <color rgb="FF000000"/>
        <rFont val="Arial"/>
      </rPr>
      <t>graviational potential energy</t>
    </r>
  </si>
  <si>
    <r>
      <rPr>
        <b/>
        <i/>
        <sz val="24"/>
        <rFont val="Times New Roman"/>
      </rPr>
      <t>P</t>
    </r>
    <r>
      <rPr>
        <i/>
        <sz val="9"/>
        <rFont val="Times New Roman"/>
      </rPr>
      <t>static</t>
    </r>
    <r>
      <rPr>
        <i/>
        <sz val="20"/>
        <rFont val="Times New Roman"/>
      </rPr>
      <t xml:space="preserve">  =  P + </t>
    </r>
    <r>
      <rPr>
        <b/>
        <i/>
        <sz val="20"/>
        <rFont val="Times New Roman"/>
      </rPr>
      <t>ρ</t>
    </r>
    <r>
      <rPr>
        <i/>
        <sz val="20"/>
        <rFont val="Times New Roman"/>
      </rPr>
      <t>gh</t>
    </r>
  </si>
  <si>
    <t>• absolute pressure equation
• potential energy equation</t>
  </si>
  <si>
    <t>Dynamic pressure</t>
  </si>
  <si>
    <r>
      <t xml:space="preserve">is represented by the term </t>
    </r>
    <r>
      <rPr>
        <b/>
        <i/>
        <sz val="10"/>
        <rFont val="Arial"/>
      </rPr>
      <t xml:space="preserve">(1/2)ρv^2 </t>
    </r>
    <r>
      <rPr>
        <sz val="10"/>
        <color rgb="FF000000"/>
        <rFont val="Arial"/>
      </rPr>
      <t>in Bernoulli's equation
•  it is defined as the pressure associated with the movement (</t>
    </r>
    <r>
      <rPr>
        <i/>
        <sz val="10"/>
        <rFont val="Arial"/>
      </rPr>
      <t>aka the dynamics</t>
    </r>
    <r>
      <rPr>
        <sz val="10"/>
        <color rgb="FF000000"/>
        <rFont val="Arial"/>
      </rPr>
      <t xml:space="preserve">) of a fluid. This term is essentially the equation for </t>
    </r>
    <r>
      <rPr>
        <b/>
        <sz val="10"/>
        <rFont val="Arial"/>
      </rPr>
      <t>kinetic energy</t>
    </r>
    <r>
      <rPr>
        <sz val="10"/>
        <color rgb="FF000000"/>
        <rFont val="Arial"/>
      </rPr>
      <t xml:space="preserve"> of the fluid, divided by volume (since m = ρ•v).</t>
    </r>
  </si>
  <si>
    <r>
      <rPr>
        <b/>
        <i/>
        <sz val="24"/>
        <rFont val="Times New Roman"/>
      </rPr>
      <t>P</t>
    </r>
    <r>
      <rPr>
        <i/>
        <sz val="9"/>
        <rFont val="Times New Roman"/>
      </rPr>
      <t>dynamic</t>
    </r>
    <r>
      <rPr>
        <i/>
        <sz val="20"/>
        <rFont val="Times New Roman"/>
      </rPr>
      <t xml:space="preserve">  </t>
    </r>
    <r>
      <rPr>
        <i/>
        <sz val="18"/>
        <rFont val="Times New Roman"/>
      </rPr>
      <t xml:space="preserve">=  (1/2) </t>
    </r>
    <r>
      <rPr>
        <b/>
        <i/>
        <sz val="18"/>
        <rFont val="Times New Roman"/>
      </rPr>
      <t>ρ</t>
    </r>
    <r>
      <rPr>
        <i/>
        <sz val="18"/>
        <rFont val="Times New Roman"/>
      </rPr>
      <t>v^2</t>
    </r>
  </si>
  <si>
    <t>• kinetic energy equation</t>
  </si>
  <si>
    <t>pitot tube</t>
  </si>
  <si>
    <r>
      <t xml:space="preserve">is a specialized measurement device that determines the speed of fluid by </t>
    </r>
    <r>
      <rPr>
        <b/>
        <sz val="10"/>
        <rFont val="Arial"/>
      </rPr>
      <t xml:space="preserve">determining the difference </t>
    </r>
    <r>
      <rPr>
        <sz val="10"/>
        <color rgb="FF000000"/>
        <rFont val="Arial"/>
      </rPr>
      <t>between</t>
    </r>
    <r>
      <rPr>
        <b/>
        <sz val="10"/>
        <rFont val="Arial"/>
      </rPr>
      <t xml:space="preserve"> </t>
    </r>
    <r>
      <rPr>
        <sz val="10"/>
        <color rgb="FF000000"/>
        <rFont val="Arial"/>
      </rPr>
      <t>the</t>
    </r>
    <r>
      <rPr>
        <b/>
        <sz val="10"/>
        <rFont val="Arial"/>
      </rPr>
      <t xml:space="preserve"> Static pressure </t>
    </r>
    <r>
      <rPr>
        <sz val="10"/>
        <color rgb="FF000000"/>
        <rFont val="Arial"/>
      </rPr>
      <t>and</t>
    </r>
    <r>
      <rPr>
        <b/>
        <sz val="10"/>
        <rFont val="Arial"/>
      </rPr>
      <t xml:space="preserve"> Dynamic </t>
    </r>
    <r>
      <rPr>
        <sz val="10"/>
        <color rgb="FF000000"/>
        <rFont val="Arial"/>
      </rPr>
      <t>pressure of the fluid at given points along the device
pitot tubes are often located on the exterior of Airplanes, and they capture the air (which is indeed a fluid) inside the device to determine the speed of the Airplane</t>
    </r>
  </si>
  <si>
    <r>
      <rPr>
        <i/>
        <sz val="8"/>
        <rFont val="Arial"/>
      </rPr>
      <t xml:space="preserve">• Bernoulli's Equation
</t>
    </r>
    <r>
      <rPr>
        <i/>
        <u/>
        <sz val="8"/>
        <color rgb="FF0000FF"/>
        <rFont val="Arial"/>
      </rPr>
      <t>https://www.youtube.com/watch?v=Qz1g6kqvUG8&amp;list=PL1O_shUH1zgVfrG2lDsMWuicLdsxm-Dzz&amp;index=64</t>
    </r>
  </si>
  <si>
    <t>Venturi Effect</t>
  </si>
  <si>
    <r>
      <t xml:space="preserve">by applying the concepts of the Continuity Equation and Bernoulli's Equation, the Venturi Effect is born... and it states that in a closed system, there is a </t>
    </r>
    <r>
      <rPr>
        <b/>
        <sz val="10"/>
        <rFont val="Arial"/>
      </rPr>
      <t>DIRECT</t>
    </r>
    <r>
      <rPr>
        <sz val="10"/>
        <color rgb="FF000000"/>
        <rFont val="Arial"/>
      </rPr>
      <t xml:space="preserve"> </t>
    </r>
    <r>
      <rPr>
        <b/>
        <sz val="10"/>
        <rFont val="Arial"/>
      </rPr>
      <t>relationship</t>
    </r>
    <r>
      <rPr>
        <sz val="10"/>
        <color rgb="FF000000"/>
        <rFont val="Arial"/>
      </rPr>
      <t xml:space="preserve"> between cross-sectional </t>
    </r>
    <r>
      <rPr>
        <b/>
        <sz val="10"/>
        <rFont val="Arial"/>
      </rPr>
      <t>Area</t>
    </r>
    <r>
      <rPr>
        <sz val="10"/>
        <color rgb="FF000000"/>
        <rFont val="Arial"/>
      </rPr>
      <t xml:space="preserve"> and </t>
    </r>
    <r>
      <rPr>
        <b/>
        <sz val="10"/>
        <rFont val="Arial"/>
      </rPr>
      <t>Pressure</t>
    </r>
    <r>
      <rPr>
        <sz val="10"/>
        <color rgb="FF000000"/>
        <rFont val="Arial"/>
      </rPr>
      <t xml:space="preserve"> exerted on the walls of the pipe. Note that the Venturi Effect applies only to ideal fluids (that exhibit laminar flow and are not viscous; hence, blood does not experience the Venturi Effect)
</t>
    </r>
    <r>
      <rPr>
        <i/>
        <sz val="10"/>
        <rFont val="Arial"/>
      </rPr>
      <t>(e.g. based on the Venturi Effect, if a kidney stone is partially blocking one ureter, then the cross-sectional area of the ureter has essentially decreased. As a result, as urine passes through the point of blockage, the velocity of urine flow at this point will increase (to maintain continuity) and the hydrostatic pressure will decrease (to conserve mechanical energy).</t>
    </r>
  </si>
  <si>
    <t>https://www.youtube.com/watch?v=Qz1g6kqvUG8&amp;list=PL1O_shUH1zgVfrG2lDsMWuicLdsxm-Dzz&amp;index=64</t>
  </si>
  <si>
    <t>Charges</t>
  </si>
  <si>
    <t>Law of Conservation of Charge</t>
  </si>
  <si>
    <t>states that charge can neither be created nor destroyed, only transferred.</t>
  </si>
  <si>
    <r>
      <rPr>
        <i/>
        <sz val="9"/>
        <rFont val="Arial"/>
      </rPr>
      <t xml:space="preserve">When you shuffle your feet across the carpet, negatively charged particles are transferred from the carpet to your feet, and these charges spread out over the total surface of your body. The shock that occurs when your hand gets close enough to a metal doorknob allows that excess charge to jump from your fingers to the knob, which acts as a </t>
    </r>
    <r>
      <rPr>
        <b/>
        <i/>
        <sz val="9"/>
        <rFont val="Arial"/>
      </rPr>
      <t>ground</t>
    </r>
    <r>
      <rPr>
        <i/>
        <sz val="9"/>
        <rFont val="Arial"/>
      </rPr>
      <t>–a means of charge returning to the earth. Throughout this entire process, there was only transfer of charges occuring, not creation nor destruction.</t>
    </r>
  </si>
  <si>
    <r>
      <rPr>
        <i/>
        <sz val="8"/>
        <rFont val="Arial"/>
      </rPr>
      <t xml:space="preserve">• conservation of mass
• conservation of energy
</t>
    </r>
    <r>
      <rPr>
        <i/>
        <u/>
        <sz val="6"/>
        <color rgb="FF0000FF"/>
        <rFont val="Arial"/>
      </rPr>
      <t>https://www.youtube.com/watch?v=Sn5CwAODVdI&amp;list=PL1O_shUH1zgVfrG2lDsMWuicLdsxm-Dzz&amp;index=85</t>
    </r>
  </si>
  <si>
    <t>Insulators and Conductors</t>
  </si>
  <si>
    <t>insulators</t>
  </si>
  <si>
    <t>resist the movement of charge and will have localized areas of charge that do not distribute over the surface of the material; they do not transfer charges to another neutral object very well</t>
  </si>
  <si>
    <t>most nonmetals (e.g. hair, glass, distilled water, rubber)</t>
  </si>
  <si>
    <t>https://www.youtube.com/watch?v=ZgDIX2GOaxQ&amp;list=PL1O_shUH1zgVfrG2lDsMWuicLdsxm-Dzz&amp;index=86</t>
  </si>
  <si>
    <t>conductors</t>
  </si>
  <si>
    <t>allow the free and uniform passage of electrons when charged; they are surrounded by a sea of free electrons that are able to move rapidly throughout the material and are loosely associated with the positive charges</t>
  </si>
  <si>
    <t>most metals and ionic (electrolyte) solutions (e.g. copper, iron, blood, sulfuric acid)</t>
  </si>
  <si>
    <t>Coulomb's Law</t>
  </si>
  <si>
    <r>
      <t xml:space="preserve">is an equation that gives the magnitude of the </t>
    </r>
    <r>
      <rPr>
        <b/>
        <sz val="10"/>
        <rFont val="Arial"/>
      </rPr>
      <t>Electrostatic</t>
    </r>
    <r>
      <rPr>
        <sz val="10"/>
        <color rgb="FF000000"/>
        <rFont val="Arial"/>
      </rPr>
      <t xml:space="preserve"> </t>
    </r>
    <r>
      <rPr>
        <b/>
        <sz val="10"/>
        <rFont val="Arial"/>
      </rPr>
      <t>Force</t>
    </r>
    <r>
      <rPr>
        <sz val="10"/>
        <color rgb="FF000000"/>
        <rFont val="Arial"/>
      </rPr>
      <t xml:space="preserve"> vector between two charges.
This force vector always points along the line connecting the centers of the two charges. The </t>
    </r>
    <r>
      <rPr>
        <i/>
        <sz val="10"/>
        <rFont val="Arial"/>
      </rPr>
      <t>direction</t>
    </r>
    <r>
      <rPr>
        <sz val="10"/>
        <color rgb="FF000000"/>
        <rFont val="Arial"/>
      </rPr>
      <t xml:space="preserve"> of the </t>
    </r>
    <r>
      <rPr>
        <b/>
        <i/>
        <sz val="10"/>
        <rFont val="Arial"/>
      </rPr>
      <t>F</t>
    </r>
    <r>
      <rPr>
        <i/>
        <sz val="8"/>
        <rFont val="Arial"/>
      </rPr>
      <t>e</t>
    </r>
    <r>
      <rPr>
        <sz val="10"/>
        <color rgb="FF000000"/>
        <rFont val="Arial"/>
      </rPr>
      <t xml:space="preserve"> may be obtained by remembering that </t>
    </r>
    <r>
      <rPr>
        <b/>
        <sz val="10"/>
        <rFont val="Arial"/>
      </rPr>
      <t>UNLIKE CHARGES ATTRACT</t>
    </r>
    <r>
      <rPr>
        <sz val="10"/>
        <color rgb="FF000000"/>
        <rFont val="Arial"/>
      </rPr>
      <t xml:space="preserve"> and </t>
    </r>
    <r>
      <rPr>
        <b/>
        <sz val="10"/>
        <rFont val="Arial"/>
      </rPr>
      <t>LIKE CHARGES REPEL</t>
    </r>
    <r>
      <rPr>
        <sz val="10"/>
        <color rgb="FF000000"/>
        <rFont val="Arial"/>
      </rPr>
      <t xml:space="preserve"> each other. The magnitude of the force is calculated by the following equation, </t>
    </r>
    <r>
      <rPr>
        <i/>
        <sz val="10"/>
        <rFont val="Arial"/>
      </rPr>
      <t xml:space="preserve">where </t>
    </r>
    <r>
      <rPr>
        <b/>
        <i/>
        <sz val="10"/>
        <rFont val="Arial"/>
      </rPr>
      <t xml:space="preserve">Fe </t>
    </r>
    <r>
      <rPr>
        <i/>
        <sz val="10"/>
        <rFont val="Arial"/>
      </rPr>
      <t xml:space="preserve">is the magnitude of the electrostatic force, </t>
    </r>
    <r>
      <rPr>
        <b/>
        <i/>
        <sz val="10"/>
        <rFont val="Arial"/>
      </rPr>
      <t>k</t>
    </r>
    <r>
      <rPr>
        <i/>
        <sz val="10"/>
        <rFont val="Arial"/>
      </rPr>
      <t xml:space="preserve"> is </t>
    </r>
    <r>
      <rPr>
        <b/>
        <i/>
        <sz val="10"/>
        <rFont val="Arial"/>
      </rPr>
      <t xml:space="preserve">Coulomb's constant </t>
    </r>
    <r>
      <rPr>
        <i/>
        <sz val="10"/>
        <rFont val="Arial"/>
      </rPr>
      <t xml:space="preserve">(k = 9e9 N•m^2/C^2), </t>
    </r>
    <r>
      <rPr>
        <b/>
        <i/>
        <sz val="10"/>
        <rFont val="Arial"/>
      </rPr>
      <t>q1</t>
    </r>
    <r>
      <rPr>
        <i/>
        <sz val="10"/>
        <rFont val="Arial"/>
      </rPr>
      <t xml:space="preserve"> and </t>
    </r>
    <r>
      <rPr>
        <b/>
        <i/>
        <sz val="10"/>
        <rFont val="Arial"/>
      </rPr>
      <t>q2</t>
    </r>
    <r>
      <rPr>
        <i/>
        <sz val="10"/>
        <rFont val="Arial"/>
      </rPr>
      <t xml:space="preserve"> are the magnitudes of the two charges, and </t>
    </r>
    <r>
      <rPr>
        <b/>
        <i/>
        <sz val="10"/>
        <rFont val="Arial"/>
      </rPr>
      <t>r</t>
    </r>
    <r>
      <rPr>
        <i/>
        <sz val="10"/>
        <rFont val="Arial"/>
      </rPr>
      <t xml:space="preserve"> is the distance between the charges.
Notice how Coloumb's Law equation is remarkably similar in form to the equation for </t>
    </r>
    <r>
      <rPr>
        <b/>
        <i/>
        <sz val="10"/>
        <rFont val="Arial"/>
      </rPr>
      <t>gravitational</t>
    </r>
    <r>
      <rPr>
        <i/>
        <sz val="10"/>
        <rFont val="Arial"/>
      </rPr>
      <t xml:space="preserve"> </t>
    </r>
    <r>
      <rPr>
        <b/>
        <i/>
        <sz val="10"/>
        <rFont val="Arial"/>
      </rPr>
      <t>force</t>
    </r>
    <r>
      <rPr>
        <i/>
        <sz val="10"/>
        <rFont val="Arial"/>
      </rPr>
      <t xml:space="preserve">, but with a different constant and using charges (q1 and q2) rather than masses (m1 and m2). It is this fact that should remind us that this equation is dealing with electrostatic forces between two charges, just as the gravitational force equation is dealing with the gravitational force between two bodies of mass. 
•  an important relationship to understand is that in both equations, the magnitude of </t>
    </r>
    <r>
      <rPr>
        <b/>
        <i/>
        <sz val="10"/>
        <rFont val="Arial"/>
      </rPr>
      <t>Force</t>
    </r>
    <r>
      <rPr>
        <i/>
        <sz val="10"/>
        <rFont val="Arial"/>
      </rPr>
      <t xml:space="preserve"> is </t>
    </r>
    <r>
      <rPr>
        <b/>
        <i/>
        <sz val="10"/>
        <rFont val="Arial"/>
      </rPr>
      <t>inversely</t>
    </r>
    <r>
      <rPr>
        <i/>
        <sz val="10"/>
        <rFont val="Arial"/>
      </rPr>
      <t xml:space="preserve"> </t>
    </r>
    <r>
      <rPr>
        <b/>
        <i/>
        <sz val="10"/>
        <rFont val="Arial"/>
      </rPr>
      <t>proportional</t>
    </r>
    <r>
      <rPr>
        <i/>
        <sz val="10"/>
        <rFont val="Arial"/>
      </rPr>
      <t xml:space="preserve"> to the </t>
    </r>
    <r>
      <rPr>
        <b/>
        <i/>
        <sz val="10"/>
        <rFont val="Arial"/>
      </rPr>
      <t xml:space="preserve">square of the distance </t>
    </r>
    <r>
      <rPr>
        <i/>
        <sz val="10"/>
        <rFont val="Arial"/>
      </rPr>
      <t xml:space="preserve">of separation between the two items.
</t>
    </r>
  </si>
  <si>
    <r>
      <rPr>
        <i/>
        <sz val="8"/>
        <rFont val="Arial"/>
      </rPr>
      <t xml:space="preserve">• electrostatic force
• conservative forces
• gravitational force equation format
</t>
    </r>
    <r>
      <rPr>
        <i/>
        <u/>
        <sz val="8"/>
        <color rgb="FF0000FF"/>
        <rFont val="Arial"/>
      </rPr>
      <t>https://www.youtube.com/watch?v=2GQTfpDE9DQ</t>
    </r>
  </si>
  <si>
    <t>Electric Field</t>
  </si>
  <si>
    <r>
      <rPr>
        <b/>
        <sz val="10"/>
        <rFont val="Arial"/>
      </rPr>
      <t xml:space="preserve">test charge </t>
    </r>
    <r>
      <rPr>
        <i/>
        <sz val="12"/>
        <rFont val="Times New Roman"/>
      </rPr>
      <t>(q)</t>
    </r>
  </si>
  <si>
    <r>
      <t>is the term we designate for an "imaginary" charge that we examine when we place it in an electric field. The test charge (</t>
    </r>
    <r>
      <rPr>
        <b/>
        <sz val="10"/>
        <rFont val="Arial"/>
      </rPr>
      <t>denoted by lowercase q</t>
    </r>
    <r>
      <rPr>
        <sz val="10"/>
        <color rgb="FF000000"/>
        <rFont val="Arial"/>
      </rPr>
      <t xml:space="preserve">) is acted upon by the forces exerted by the electric field that is generated by the </t>
    </r>
    <r>
      <rPr>
        <b/>
        <sz val="10"/>
        <rFont val="Arial"/>
      </rPr>
      <t>Source charge, capital</t>
    </r>
    <r>
      <rPr>
        <sz val="10"/>
        <color rgb="FF000000"/>
        <rFont val="Arial"/>
      </rPr>
      <t xml:space="preserve"> </t>
    </r>
    <r>
      <rPr>
        <b/>
        <sz val="10"/>
        <rFont val="Arial"/>
      </rPr>
      <t>Q</t>
    </r>
    <r>
      <rPr>
        <sz val="10"/>
        <color rgb="FF000000"/>
        <rFont val="Arial"/>
      </rPr>
      <t>.</t>
    </r>
  </si>
  <si>
    <r>
      <rPr>
        <b/>
        <sz val="10"/>
        <rFont val="Arial"/>
      </rPr>
      <t xml:space="preserve">source charge </t>
    </r>
    <r>
      <rPr>
        <sz val="12"/>
        <rFont val="Times New Roman"/>
      </rPr>
      <t>(</t>
    </r>
    <r>
      <rPr>
        <i/>
        <sz val="12"/>
        <rFont val="Times New Roman"/>
      </rPr>
      <t>Q)</t>
    </r>
  </si>
  <si>
    <r>
      <t xml:space="preserve">is the term we designate for </t>
    </r>
    <r>
      <rPr>
        <b/>
        <sz val="10"/>
        <rFont val="Arial"/>
      </rPr>
      <t>stationary charge that creates the electric field</t>
    </r>
    <r>
      <rPr>
        <sz val="10"/>
        <color rgb="FF000000"/>
        <rFont val="Arial"/>
      </rPr>
      <t>. In other words, the source charge (</t>
    </r>
    <r>
      <rPr>
        <b/>
        <sz val="10"/>
        <rFont val="Arial"/>
      </rPr>
      <t>denoted by uppercase Q</t>
    </r>
    <r>
      <rPr>
        <sz val="10"/>
        <color rgb="FF000000"/>
        <rFont val="Arial"/>
      </rPr>
      <t xml:space="preserve">) is what generates an electric field that exerts a force on the </t>
    </r>
    <r>
      <rPr>
        <b/>
        <sz val="10"/>
        <rFont val="Arial"/>
      </rPr>
      <t>test charge</t>
    </r>
    <r>
      <rPr>
        <sz val="10"/>
        <color rgb="FF000000"/>
        <rFont val="Arial"/>
      </rPr>
      <t xml:space="preserve">. </t>
    </r>
  </si>
  <si>
    <r>
      <t xml:space="preserve">Every source charge generates an </t>
    </r>
    <r>
      <rPr>
        <b/>
        <sz val="10"/>
        <rFont val="Arial"/>
      </rPr>
      <t>Electric Field</t>
    </r>
    <r>
      <rPr>
        <sz val="10"/>
        <color rgb="FF000000"/>
        <rFont val="Arial"/>
      </rPr>
      <t xml:space="preserve">, which is essentially a framework that we use to </t>
    </r>
    <r>
      <rPr>
        <i/>
        <sz val="10"/>
        <rFont val="Arial"/>
      </rPr>
      <t>visualize</t>
    </r>
    <r>
      <rPr>
        <sz val="10"/>
        <color rgb="FF000000"/>
        <rFont val="Arial"/>
      </rPr>
      <t xml:space="preserve"> and </t>
    </r>
    <r>
      <rPr>
        <i/>
        <sz val="10"/>
        <rFont val="Arial"/>
      </rPr>
      <t>predict</t>
    </r>
    <r>
      <rPr>
        <sz val="10"/>
        <color rgb="FF000000"/>
        <rFont val="Arial"/>
      </rPr>
      <t xml:space="preserve"> what forces are exerted on other charges that move into the space of field.
</t>
    </r>
    <r>
      <rPr>
        <b/>
        <sz val="10"/>
        <rFont val="Arial"/>
      </rPr>
      <t xml:space="preserve">The Electric Field is calculated by taking the ratio of the electrostatic Force that is exerted on a test charge to the magnitude of that test charge. </t>
    </r>
    <r>
      <rPr>
        <sz val="10"/>
        <color rgb="FF000000"/>
        <rFont val="Arial"/>
      </rPr>
      <t xml:space="preserve">
As such, the magnitude of an electric field can be calculated in one of two ways, both of which can be seen in the following equation for the electric field, </t>
    </r>
    <r>
      <rPr>
        <i/>
        <sz val="10"/>
        <rFont val="Arial"/>
      </rPr>
      <t xml:space="preserve">where </t>
    </r>
    <r>
      <rPr>
        <b/>
        <i/>
        <sz val="10"/>
        <rFont val="Arial"/>
      </rPr>
      <t>E</t>
    </r>
    <r>
      <rPr>
        <i/>
        <sz val="10"/>
        <rFont val="Arial"/>
      </rPr>
      <t xml:space="preserve"> is the magnitude of the electric field (in newton's per coulomb), </t>
    </r>
    <r>
      <rPr>
        <b/>
        <i/>
        <sz val="10"/>
        <rFont val="Arial"/>
      </rPr>
      <t>F</t>
    </r>
    <r>
      <rPr>
        <i/>
        <sz val="8"/>
        <rFont val="Arial"/>
      </rPr>
      <t>e</t>
    </r>
    <r>
      <rPr>
        <i/>
        <sz val="10"/>
        <rFont val="Arial"/>
      </rPr>
      <t xml:space="preserve"> is the magnitude of the electrostatic force felt by the TEST charge </t>
    </r>
    <r>
      <rPr>
        <b/>
        <i/>
        <sz val="10"/>
        <rFont val="Arial"/>
      </rPr>
      <t>q</t>
    </r>
    <r>
      <rPr>
        <i/>
        <sz val="10"/>
        <rFont val="Arial"/>
      </rPr>
      <t xml:space="preserve">, </t>
    </r>
    <r>
      <rPr>
        <b/>
        <i/>
        <sz val="10"/>
        <rFont val="Arial"/>
      </rPr>
      <t xml:space="preserve">k </t>
    </r>
    <r>
      <rPr>
        <i/>
        <sz val="10"/>
        <rFont val="Arial"/>
      </rPr>
      <t xml:space="preserve">is the </t>
    </r>
    <r>
      <rPr>
        <b/>
        <i/>
        <sz val="10"/>
        <rFont val="Arial"/>
      </rPr>
      <t>Coulomb's</t>
    </r>
    <r>
      <rPr>
        <i/>
        <sz val="10"/>
        <rFont val="Arial"/>
      </rPr>
      <t xml:space="preserve"> </t>
    </r>
    <r>
      <rPr>
        <b/>
        <i/>
        <sz val="10"/>
        <rFont val="Arial"/>
      </rPr>
      <t xml:space="preserve">constant </t>
    </r>
    <r>
      <rPr>
        <i/>
        <sz val="10"/>
        <rFont val="Arial"/>
      </rPr>
      <t xml:space="preserve">(k = 9e9 N•m^2/C^2), </t>
    </r>
    <r>
      <rPr>
        <b/>
        <i/>
        <sz val="10"/>
        <rFont val="Arial"/>
      </rPr>
      <t>Q</t>
    </r>
    <r>
      <rPr>
        <i/>
        <sz val="10"/>
        <rFont val="Arial"/>
      </rPr>
      <t xml:space="preserve"> is the magnitude of the SOURCE charge, and </t>
    </r>
    <r>
      <rPr>
        <b/>
        <i/>
        <sz val="10"/>
        <rFont val="Arial"/>
      </rPr>
      <t>r</t>
    </r>
    <r>
      <rPr>
        <i/>
        <sz val="10"/>
        <rFont val="Arial"/>
      </rPr>
      <t xml:space="preserve"> is the distance between the two charges</t>
    </r>
    <r>
      <rPr>
        <b/>
        <i/>
        <sz val="10"/>
        <rFont val="Arial"/>
      </rPr>
      <t xml:space="preserve">. 
</t>
    </r>
    <r>
      <rPr>
        <sz val="10"/>
        <color rgb="FF000000"/>
        <rFont val="Arial"/>
      </rPr>
      <t xml:space="preserve">Note that whether a force exerted through the electric field is </t>
    </r>
    <r>
      <rPr>
        <i/>
        <sz val="10"/>
        <rFont val="Arial"/>
      </rPr>
      <t>attractive</t>
    </r>
    <r>
      <rPr>
        <sz val="10"/>
        <color rgb="FF000000"/>
        <rFont val="Arial"/>
      </rPr>
      <t xml:space="preserve"> or </t>
    </r>
    <r>
      <rPr>
        <i/>
        <sz val="10"/>
        <rFont val="Arial"/>
      </rPr>
      <t>repulsive</t>
    </r>
    <r>
      <rPr>
        <sz val="10"/>
        <color rgb="FF000000"/>
        <rFont val="Arial"/>
      </rPr>
      <t xml:space="preserve"> depends on whether the test charge and source charge are either opposite charges (attractive) or like charges (repulsive).</t>
    </r>
  </si>
  <si>
    <r>
      <rPr>
        <b/>
        <i/>
        <sz val="9"/>
        <rFont val="Arial"/>
      </rPr>
      <t xml:space="preserve">STRICTLY by convention, the DIRECTION of the electric field is given as the direction that a POSITIVE test charge would move in the presence of a given source charge (which could be either positive or negative depending on the scenario provided).
</t>
    </r>
    <r>
      <rPr>
        <i/>
        <sz val="9"/>
        <rFont val="Arial"/>
      </rPr>
      <t xml:space="preserve">•  If the source charge is positive, then the positive test charge would experience a repulsive force and would accelerate AWAY from the positive source charge.
•  On the other hand, if the source charge is negative, then the positive test charge would experience an attractive force and would accelerate TOWARDS the negative source charge
</t>
    </r>
    <r>
      <rPr>
        <b/>
        <i/>
        <sz val="9"/>
        <rFont val="Arial"/>
      </rPr>
      <t xml:space="preserve">^THEREFORE based on these two facts, the convention is that:
</t>
    </r>
    <r>
      <rPr>
        <i/>
        <sz val="9"/>
        <rFont val="Arial"/>
      </rPr>
      <t>•  positive charges have electric field vectors that radiate OUTWARD (that is, point away) from the charge
•  negative charges have electric field vectors that radiate INWARD (aka point towards) the charge. 
This phenomenon is illustrated below:</t>
    </r>
  </si>
  <si>
    <t>https://www.youtube.com/watch?v=0YOGrTNgGhE</t>
  </si>
  <si>
    <t>Electric Field lines</t>
  </si>
  <si>
    <r>
      <t xml:space="preserve">are imaginary lines that represent how a </t>
    </r>
    <r>
      <rPr>
        <b/>
        <sz val="10"/>
        <rFont val="Arial"/>
      </rPr>
      <t>POSITIVE</t>
    </r>
    <r>
      <rPr>
        <sz val="10"/>
        <color rgb="FF000000"/>
        <rFont val="Arial"/>
      </rPr>
      <t xml:space="preserve"> test charge would move in the presence of a given source charge, which is either be positive or negative depending on the scenario given. </t>
    </r>
    <r>
      <rPr>
        <b/>
        <sz val="10"/>
        <rFont val="Arial"/>
      </rPr>
      <t xml:space="preserve">Where the lines are closer together, the field is stronger; where the lines are farther apart, the field is weaker </t>
    </r>
    <r>
      <rPr>
        <sz val="10"/>
        <color rgb="FF000000"/>
        <rFont val="Arial"/>
      </rPr>
      <t xml:space="preserve">(which makes sense because we would expect the electrostatic force exerted on a test charge to be greater when that test charge is closer to a source charge, rather than farther away due to </t>
    </r>
    <r>
      <rPr>
        <b/>
        <sz val="10"/>
        <rFont val="Arial"/>
      </rPr>
      <t>coulomb's law</t>
    </r>
    <r>
      <rPr>
        <sz val="10"/>
        <color rgb="FF000000"/>
        <rFont val="Arial"/>
      </rPr>
      <t xml:space="preserve">).  Electric field lines of a single charge never cross each other.
</t>
    </r>
    <r>
      <rPr>
        <b/>
        <sz val="10"/>
        <rFont val="Arial"/>
      </rPr>
      <t>By convention:</t>
    </r>
    <r>
      <rPr>
        <sz val="10"/>
        <color rgb="FF000000"/>
        <rFont val="Arial"/>
      </rPr>
      <t xml:space="preserve">
•  Positive source charges have electric field vectors that point away from the charge
•  Negative source charges have electric field vectors that point toward the charge.
</t>
    </r>
  </si>
  <si>
    <t>Electrical Potential Energy</t>
  </si>
  <si>
    <r>
      <rPr>
        <b/>
        <i/>
        <sz val="10"/>
        <rFont val="Arial"/>
      </rPr>
      <t>Electrical</t>
    </r>
    <r>
      <rPr>
        <b/>
        <sz val="10"/>
        <rFont val="Arial"/>
      </rPr>
      <t xml:space="preserve"> Potential Energy  (</t>
    </r>
    <r>
      <rPr>
        <b/>
        <i/>
        <sz val="12"/>
        <rFont val="Arial"/>
      </rPr>
      <t>U</t>
    </r>
    <r>
      <rPr>
        <i/>
        <sz val="9"/>
        <rFont val="Arial"/>
      </rPr>
      <t>e)</t>
    </r>
  </si>
  <si>
    <r>
      <t xml:space="preserve">is the </t>
    </r>
    <r>
      <rPr>
        <b/>
        <sz val="10"/>
        <rFont val="Arial"/>
      </rPr>
      <t xml:space="preserve">amount of WORK </t>
    </r>
    <r>
      <rPr>
        <sz val="10"/>
        <color rgb="FF000000"/>
        <rFont val="Arial"/>
      </rPr>
      <t xml:space="preserve">required to bring a test charge against an electric field from </t>
    </r>
    <r>
      <rPr>
        <b/>
        <sz val="10"/>
        <rFont val="Arial"/>
      </rPr>
      <t>an infinitely far away position</t>
    </r>
    <r>
      <rPr>
        <sz val="10"/>
        <color rgb="FF000000"/>
        <rFont val="Arial"/>
      </rPr>
      <t xml:space="preserve"> to a </t>
    </r>
    <r>
      <rPr>
        <b/>
        <sz val="10"/>
        <rFont val="Arial"/>
      </rPr>
      <t>given position in the vicinity</t>
    </r>
    <r>
      <rPr>
        <sz val="10"/>
        <color rgb="FF000000"/>
        <rFont val="Arial"/>
      </rPr>
      <t xml:space="preserve"> of a source charge.
</t>
    </r>
    <r>
      <rPr>
        <b/>
        <sz val="10"/>
        <rFont val="Arial"/>
      </rPr>
      <t xml:space="preserve">As such, the electrical potential energy of a system will:
</t>
    </r>
    <r>
      <rPr>
        <sz val="10"/>
        <color rgb="FF000000"/>
        <rFont val="Arial"/>
      </rPr>
      <t xml:space="preserve">•  increase when two repulsive charges move toward each other OR when two attractive charges move further apart.
•  decrease when two repulsive charges move away from each other OR when two attractive charges move toward each other. 
The electric potential energy is given by the following equation, </t>
    </r>
    <r>
      <rPr>
        <i/>
        <sz val="10"/>
        <rFont val="Arial"/>
      </rPr>
      <t xml:space="preserve">where </t>
    </r>
    <r>
      <rPr>
        <b/>
        <i/>
        <sz val="10"/>
        <rFont val="Arial"/>
      </rPr>
      <t>U</t>
    </r>
    <r>
      <rPr>
        <i/>
        <sz val="10"/>
        <rFont val="Arial"/>
      </rPr>
      <t xml:space="preserve"> is the potential energy, uppercase </t>
    </r>
    <r>
      <rPr>
        <b/>
        <i/>
        <sz val="10"/>
        <rFont val="Arial"/>
      </rPr>
      <t>Q</t>
    </r>
    <r>
      <rPr>
        <i/>
        <sz val="10"/>
        <rFont val="Arial"/>
      </rPr>
      <t xml:space="preserve"> is the magnitude of the SOURCE charge, lowercase </t>
    </r>
    <r>
      <rPr>
        <b/>
        <i/>
        <sz val="10"/>
        <rFont val="Arial"/>
      </rPr>
      <t>q</t>
    </r>
    <r>
      <rPr>
        <i/>
        <sz val="10"/>
        <rFont val="Arial"/>
      </rPr>
      <t xml:space="preserve"> is the magnitude of the TEST charge, and </t>
    </r>
    <r>
      <rPr>
        <b/>
        <i/>
        <sz val="10"/>
        <rFont val="Arial"/>
      </rPr>
      <t>r</t>
    </r>
    <r>
      <rPr>
        <i/>
        <sz val="10"/>
        <rFont val="Arial"/>
      </rPr>
      <t xml:space="preserve"> is the distance between the source charge and the test charge.
</t>
    </r>
    <r>
      <rPr>
        <i/>
        <sz val="8"/>
        <rFont val="Arial"/>
      </rPr>
      <t xml:space="preserve">(If you're wondering where this equation came from and why this equation only has </t>
    </r>
    <r>
      <rPr>
        <b/>
        <i/>
        <sz val="8"/>
        <rFont val="Arial"/>
      </rPr>
      <t xml:space="preserve">r </t>
    </r>
    <r>
      <rPr>
        <i/>
        <sz val="8"/>
        <rFont val="Arial"/>
      </rPr>
      <t xml:space="preserve">at the bottom, rather than </t>
    </r>
    <r>
      <rPr>
        <b/>
        <i/>
        <sz val="8"/>
        <rFont val="Arial"/>
      </rPr>
      <t>r^2</t>
    </r>
    <r>
      <rPr>
        <i/>
        <sz val="8"/>
        <rFont val="Arial"/>
      </rPr>
      <t xml:space="preserve">. This is due to some basic algebra and simplification where we substituted </t>
    </r>
    <r>
      <rPr>
        <b/>
        <i/>
        <sz val="8"/>
        <rFont val="Arial"/>
      </rPr>
      <t>equation for Coulomb's Law</t>
    </r>
    <r>
      <rPr>
        <i/>
        <sz val="8"/>
        <rFont val="Arial"/>
      </rPr>
      <t xml:space="preserve">, F = k Q q /r^2, into the </t>
    </r>
    <r>
      <rPr>
        <b/>
        <i/>
        <sz val="8"/>
        <rFont val="Arial"/>
      </rPr>
      <t>equation for work</t>
    </r>
    <r>
      <rPr>
        <i/>
        <sz val="8"/>
        <rFont val="Arial"/>
      </rPr>
      <t xml:space="preserve">,  W = F d cos θ.  Since d and r are both defined as distance, d = r, and r^2 just cancels out to r. Since the force and displacement vectors are parallel, then θ is just 0, and cos θ = 1..... so the entire equation just simplifies to W = k Q q / r. In this case, W is analogous to U because work and energy both have the same unit, the Joule; in other words, it is Electrical Potential Energy = Coulomb's Law multiplied by distance
</t>
    </r>
  </si>
  <si>
    <t>This makes sense conceptually because it requires more work to keep two repulsive charges close to each other (they are more unstable that way). In addition, it also requires more work to keep attractive charges away from each other.
On the other hand, it does not take much work to let two repulsive (like) charges repel away from each other, nor does it take much work to make two attractive (opposite) charges come closer together.</t>
  </si>
  <si>
    <t>https://www.youtube.com/watch?v=elJUghWSVh4&amp;list=PL1O_shUH1zgVfrG2lDsMWuicLdsxm-Dzz&amp;index=88</t>
  </si>
  <si>
    <r>
      <rPr>
        <b/>
        <sz val="10"/>
        <rFont val="Arial"/>
      </rPr>
      <t>Electrical Potential  (</t>
    </r>
    <r>
      <rPr>
        <b/>
        <i/>
        <sz val="10"/>
        <rFont val="Arial"/>
      </rPr>
      <t>V)</t>
    </r>
  </si>
  <si>
    <r>
      <t xml:space="preserve">is defined as the </t>
    </r>
    <r>
      <rPr>
        <b/>
        <sz val="10"/>
        <rFont val="Arial"/>
      </rPr>
      <t>ratio</t>
    </r>
    <r>
      <rPr>
        <sz val="10"/>
        <color rgb="FF000000"/>
        <rFont val="Arial"/>
      </rPr>
      <t xml:space="preserve"> of a charge's </t>
    </r>
    <r>
      <rPr>
        <b/>
        <sz val="10"/>
        <rFont val="Arial"/>
      </rPr>
      <t>electrical</t>
    </r>
    <r>
      <rPr>
        <sz val="10"/>
        <color rgb="FF000000"/>
        <rFont val="Arial"/>
      </rPr>
      <t xml:space="preserve"> </t>
    </r>
    <r>
      <rPr>
        <b/>
        <sz val="10"/>
        <rFont val="Arial"/>
      </rPr>
      <t>potential</t>
    </r>
    <r>
      <rPr>
        <sz val="10"/>
        <color rgb="FF000000"/>
        <rFont val="Arial"/>
      </rPr>
      <t xml:space="preserve"> </t>
    </r>
    <r>
      <rPr>
        <b/>
        <sz val="10"/>
        <rFont val="Arial"/>
      </rPr>
      <t>energy</t>
    </r>
    <r>
      <rPr>
        <sz val="10"/>
        <color rgb="FF000000"/>
        <rFont val="Arial"/>
      </rPr>
      <t xml:space="preserve"> </t>
    </r>
    <r>
      <rPr>
        <b/>
        <i/>
        <sz val="10"/>
        <rFont val="Arial"/>
      </rPr>
      <t>U</t>
    </r>
    <r>
      <rPr>
        <i/>
        <sz val="10"/>
        <rFont val="Arial"/>
      </rPr>
      <t xml:space="preserve"> </t>
    </r>
    <r>
      <rPr>
        <sz val="10"/>
        <color rgb="FF000000"/>
        <rFont val="Arial"/>
      </rPr>
      <t>to the magnitude of the</t>
    </r>
    <r>
      <rPr>
        <b/>
        <sz val="10"/>
        <rFont val="Arial"/>
      </rPr>
      <t xml:space="preserve"> charge itself </t>
    </r>
    <r>
      <rPr>
        <b/>
        <i/>
        <sz val="10"/>
        <rFont val="Arial"/>
      </rPr>
      <t>q</t>
    </r>
    <r>
      <rPr>
        <sz val="10"/>
        <color rgb="FF000000"/>
        <rFont val="Arial"/>
      </rPr>
      <t xml:space="preserve">. In other words, it is just a value that is associated with a charge at some point in space. The SI unit for electric potential is </t>
    </r>
    <r>
      <rPr>
        <b/>
        <sz val="10"/>
        <rFont val="Arial"/>
      </rPr>
      <t>Volt</t>
    </r>
    <r>
      <rPr>
        <sz val="10"/>
        <color rgb="FF000000"/>
        <rFont val="Arial"/>
      </rPr>
      <t xml:space="preserve"> (</t>
    </r>
    <r>
      <rPr>
        <b/>
        <sz val="10"/>
        <rFont val="Arial"/>
      </rPr>
      <t>V</t>
    </r>
    <r>
      <rPr>
        <sz val="10"/>
        <color rgb="FF000000"/>
        <rFont val="Arial"/>
      </rPr>
      <t>), and is represented by the following equation. If you were to substitue the equation for U into the electric potential equation, you would get another version of this equation, as shown.
*note that Volt and Voltage are two different things. Volt is V, whereas Voltage is ΔV</t>
    </r>
  </si>
  <si>
    <r>
      <rPr>
        <b/>
        <i/>
        <sz val="25"/>
        <rFont val="Times New Roman"/>
      </rPr>
      <t>V</t>
    </r>
    <r>
      <rPr>
        <i/>
        <sz val="25"/>
        <rFont val="Times New Roman"/>
      </rPr>
      <t xml:space="preserve">    =  </t>
    </r>
    <r>
      <rPr>
        <b/>
        <i/>
        <sz val="25"/>
        <rFont val="Times New Roman"/>
      </rPr>
      <t>U</t>
    </r>
    <r>
      <rPr>
        <i/>
        <sz val="25"/>
        <rFont val="Times New Roman"/>
      </rPr>
      <t xml:space="preserve"> / q   
       =   k Q / r</t>
    </r>
  </si>
  <si>
    <t>https://www.youtube.com/watch?v=zqGvUbvVQXg&amp;index=89&amp;list=PL1O_shUH1zgVfrG2lDsMWuicLdsxm-Dzz</t>
  </si>
  <si>
    <r>
      <rPr>
        <b/>
        <sz val="10"/>
        <rFont val="Arial"/>
      </rPr>
      <t xml:space="preserve">potential difference  </t>
    </r>
    <r>
      <rPr>
        <b/>
        <i/>
        <sz val="10"/>
        <rFont val="Arial"/>
      </rPr>
      <t>(ΔV)</t>
    </r>
    <r>
      <rPr>
        <b/>
        <sz val="10"/>
        <rFont val="Arial"/>
      </rPr>
      <t xml:space="preserve">
</t>
    </r>
    <r>
      <rPr>
        <i/>
        <sz val="10"/>
        <rFont val="Arial"/>
      </rPr>
      <t xml:space="preserve">(also known as </t>
    </r>
    <r>
      <rPr>
        <b/>
        <i/>
        <sz val="10"/>
        <rFont val="Arial"/>
      </rPr>
      <t>Voltage)</t>
    </r>
  </si>
  <si>
    <r>
      <t xml:space="preserve">exactly what it sounds like:  "potential + difference", aka the it is the difference between the </t>
    </r>
    <r>
      <rPr>
        <b/>
        <sz val="10"/>
        <rFont val="Arial"/>
      </rPr>
      <t>electrical</t>
    </r>
    <r>
      <rPr>
        <sz val="10"/>
        <color rgb="FF000000"/>
        <rFont val="Arial"/>
      </rPr>
      <t xml:space="preserve"> </t>
    </r>
    <r>
      <rPr>
        <b/>
        <sz val="10"/>
        <rFont val="Arial"/>
      </rPr>
      <t>potentials</t>
    </r>
    <r>
      <rPr>
        <sz val="10"/>
        <color rgb="FF000000"/>
        <rFont val="Arial"/>
      </rPr>
      <t xml:space="preserve"> </t>
    </r>
    <r>
      <rPr>
        <b/>
        <sz val="10"/>
        <rFont val="Arial"/>
      </rPr>
      <t xml:space="preserve">(Volts) </t>
    </r>
    <r>
      <rPr>
        <sz val="10"/>
        <color rgb="FF000000"/>
        <rFont val="Arial"/>
      </rPr>
      <t xml:space="preserve">at two different points..
textbook definition:  it is the </t>
    </r>
    <r>
      <rPr>
        <i/>
        <sz val="10"/>
        <rFont val="Arial"/>
      </rPr>
      <t>change in electric potential</t>
    </r>
    <r>
      <rPr>
        <sz val="10"/>
        <color rgb="FF000000"/>
        <rFont val="Arial"/>
      </rPr>
      <t xml:space="preserve"> that accompanies the movement of a test charge from one position to another. It is path </t>
    </r>
    <r>
      <rPr>
        <i/>
        <sz val="10"/>
        <rFont val="Arial"/>
      </rPr>
      <t>independent</t>
    </r>
    <r>
      <rPr>
        <sz val="10"/>
        <color rgb="FF000000"/>
        <rFont val="Arial"/>
      </rPr>
      <t xml:space="preserve"> and depends only on the initial and final positions of the test charge. The units for voltage is also </t>
    </r>
    <r>
      <rPr>
        <b/>
        <sz val="10"/>
        <rFont val="Arial"/>
      </rPr>
      <t xml:space="preserve">Volts, </t>
    </r>
    <r>
      <rPr>
        <sz val="10"/>
        <color rgb="FF000000"/>
        <rFont val="Arial"/>
      </rPr>
      <t xml:space="preserve">because voltage is just calculated by substracting the electrical potential of one point by the electrical potential of another point </t>
    </r>
    <r>
      <rPr>
        <i/>
        <sz val="10"/>
        <rFont val="Arial"/>
      </rPr>
      <t xml:space="preserve">(aka </t>
    </r>
    <r>
      <rPr>
        <b/>
        <i/>
        <sz val="10"/>
        <rFont val="Arial"/>
      </rPr>
      <t xml:space="preserve">V – V </t>
    </r>
    <r>
      <rPr>
        <i/>
        <sz val="10"/>
        <rFont val="Arial"/>
      </rPr>
      <t xml:space="preserve">still gives us a unit of </t>
    </r>
    <r>
      <rPr>
        <b/>
        <i/>
        <sz val="10"/>
        <rFont val="Arial"/>
      </rPr>
      <t>V</t>
    </r>
    <r>
      <rPr>
        <i/>
        <sz val="10"/>
        <rFont val="Arial"/>
      </rPr>
      <t xml:space="preserve">). It can also be given by another equation, where including </t>
    </r>
    <r>
      <rPr>
        <b/>
        <i/>
        <sz val="11"/>
        <rFont val="Arial"/>
      </rPr>
      <t>W</t>
    </r>
    <r>
      <rPr>
        <b/>
        <i/>
        <sz val="8"/>
        <rFont val="Arial"/>
      </rPr>
      <t>ab</t>
    </r>
    <r>
      <rPr>
        <i/>
        <sz val="10"/>
        <rFont val="Arial"/>
      </rPr>
      <t xml:space="preserve"> is the work required to move a test charge </t>
    </r>
    <r>
      <rPr>
        <b/>
        <i/>
        <sz val="10"/>
        <rFont val="Arial"/>
      </rPr>
      <t>q</t>
    </r>
    <r>
      <rPr>
        <i/>
        <sz val="10"/>
        <rFont val="Arial"/>
      </rPr>
      <t xml:space="preserve"> through an electric field from </t>
    </r>
    <r>
      <rPr>
        <b/>
        <i/>
        <sz val="10"/>
        <rFont val="Arial"/>
      </rPr>
      <t>point</t>
    </r>
    <r>
      <rPr>
        <i/>
        <sz val="10"/>
        <rFont val="Arial"/>
      </rPr>
      <t xml:space="preserve"> </t>
    </r>
    <r>
      <rPr>
        <b/>
        <i/>
        <sz val="10"/>
        <rFont val="Arial"/>
      </rPr>
      <t>a</t>
    </r>
    <r>
      <rPr>
        <i/>
        <sz val="10"/>
        <rFont val="Arial"/>
      </rPr>
      <t xml:space="preserve"> to </t>
    </r>
    <r>
      <rPr>
        <b/>
        <i/>
        <sz val="10"/>
        <rFont val="Arial"/>
      </rPr>
      <t>point</t>
    </r>
    <r>
      <rPr>
        <i/>
        <sz val="10"/>
        <rFont val="Arial"/>
      </rPr>
      <t xml:space="preserve"> </t>
    </r>
    <r>
      <rPr>
        <b/>
        <i/>
        <sz val="10"/>
        <rFont val="Arial"/>
      </rPr>
      <t>b</t>
    </r>
    <r>
      <rPr>
        <i/>
        <sz val="10"/>
        <rFont val="Arial"/>
      </rPr>
      <t>.</t>
    </r>
  </si>
  <si>
    <r>
      <rPr>
        <b/>
        <sz val="24"/>
        <rFont val="Times New Roman"/>
      </rPr>
      <t>Δ</t>
    </r>
    <r>
      <rPr>
        <b/>
        <i/>
        <sz val="24"/>
        <rFont val="Times New Roman"/>
      </rPr>
      <t>V</t>
    </r>
    <r>
      <rPr>
        <i/>
        <sz val="24"/>
        <rFont val="Times New Roman"/>
      </rPr>
      <t xml:space="preserve">  =  V</t>
    </r>
    <r>
      <rPr>
        <i/>
        <sz val="11"/>
        <rFont val="Times New Roman"/>
      </rPr>
      <t>b</t>
    </r>
    <r>
      <rPr>
        <i/>
        <sz val="24"/>
        <rFont val="Times New Roman"/>
      </rPr>
      <t xml:space="preserve"> – V</t>
    </r>
    <r>
      <rPr>
        <i/>
        <sz val="11"/>
        <rFont val="Times New Roman"/>
      </rPr>
      <t xml:space="preserve">a
</t>
    </r>
    <r>
      <rPr>
        <i/>
        <sz val="24"/>
        <rFont val="Times New Roman"/>
      </rPr>
      <t xml:space="preserve">      =  W</t>
    </r>
    <r>
      <rPr>
        <i/>
        <sz val="11"/>
        <rFont val="Times New Roman"/>
      </rPr>
      <t>ab</t>
    </r>
    <r>
      <rPr>
        <i/>
        <sz val="24"/>
        <rFont val="Times New Roman"/>
      </rPr>
      <t xml:space="preserve"> / q</t>
    </r>
  </si>
  <si>
    <r>
      <rPr>
        <i/>
        <sz val="8"/>
        <rFont val="Arial"/>
      </rPr>
      <t xml:space="preserve">• work
• Voltage
</t>
    </r>
    <r>
      <rPr>
        <i/>
        <u/>
        <sz val="8"/>
        <color rgb="FF0000FF"/>
        <rFont val="Arial"/>
      </rPr>
      <t>https://www.youtube.com/watch?v=ks1B1_umFk8&amp;list=PL1O_shUH1zgVfrG2lDsMWuicLdsxm-Dzz&amp;index=90</t>
    </r>
  </si>
  <si>
    <t>Special Cases in Electrostatics</t>
  </si>
  <si>
    <t>Equipotential Lines</t>
  </si>
  <si>
    <t>equipotential lines</t>
  </si>
  <si>
    <r>
      <t xml:space="preserve">exactly what it sounds like:  "equi-" means equal. "potential" refers to electric potential. "lines" refer to lines. So, </t>
    </r>
    <r>
      <rPr>
        <b/>
        <sz val="10"/>
        <rFont val="Arial"/>
      </rPr>
      <t>equipotential</t>
    </r>
    <r>
      <rPr>
        <sz val="10"/>
        <color rgb="FF000000"/>
        <rFont val="Arial"/>
      </rPr>
      <t xml:space="preserve"> </t>
    </r>
    <r>
      <rPr>
        <b/>
        <sz val="10"/>
        <rFont val="Arial"/>
      </rPr>
      <t>lines</t>
    </r>
    <r>
      <rPr>
        <sz val="10"/>
        <color rgb="FF000000"/>
        <rFont val="Arial"/>
      </rPr>
      <t xml:space="preserve"> are lines where the electric potential is </t>
    </r>
    <r>
      <rPr>
        <b/>
        <sz val="10"/>
        <rFont val="Arial"/>
      </rPr>
      <t>EQUAL AT ALL POINTS</t>
    </r>
    <r>
      <rPr>
        <sz val="10"/>
        <color rgb="FF000000"/>
        <rFont val="Arial"/>
      </rPr>
      <t xml:space="preserve"> along the line.
textbook definition:  equipotential lines designate the set of points around a source charge ot multiple source charges that have the same electrical potential. They are always </t>
    </r>
    <r>
      <rPr>
        <i/>
        <sz val="10"/>
        <rFont val="Arial"/>
      </rPr>
      <t>perpendicular</t>
    </r>
    <r>
      <rPr>
        <sz val="10"/>
        <color rgb="FF000000"/>
        <rFont val="Arial"/>
      </rPr>
      <t xml:space="preserve"> to electric field lines.
•  </t>
    </r>
    <r>
      <rPr>
        <b/>
        <sz val="10"/>
        <rFont val="Arial"/>
      </rPr>
      <t>Work</t>
    </r>
    <r>
      <rPr>
        <sz val="10"/>
        <color rgb="FF000000"/>
        <rFont val="Arial"/>
      </rPr>
      <t xml:space="preserve"> will be done when a charge is moved from one equipotential line to another; the work is independent of the pathway taken between the lines
•  NO work is done when a charge moves from a point on an equipotential line to another point along that same equipotential line</t>
    </r>
  </si>
  <si>
    <t>This is analogous to electrons moving in the same orbital. No work is done to move an electron along the same orbital (refer to the Bohr Model of the electron). However, work IS required to cause the electron to jump up from a lower energy orbital to a higher one (aka move to another equipotential line).</t>
  </si>
  <si>
    <t>Magnetic Fields</t>
  </si>
  <si>
    <r>
      <t xml:space="preserve">are created by magnets and moving charges, and they exert forces only on other moving charges. The SI unit for magnetic field strength is the </t>
    </r>
    <r>
      <rPr>
        <b/>
        <sz val="10"/>
        <rFont val="Arial"/>
      </rPr>
      <t>Tesla</t>
    </r>
    <r>
      <rPr>
        <sz val="10"/>
        <color rgb="FF000000"/>
        <rFont val="Arial"/>
      </rPr>
      <t xml:space="preserve"> (</t>
    </r>
    <r>
      <rPr>
        <b/>
        <sz val="10"/>
        <rFont val="Arial"/>
      </rPr>
      <t>T</t>
    </r>
    <r>
      <rPr>
        <sz val="10"/>
        <color rgb="FF000000"/>
        <rFont val="Arial"/>
      </rPr>
      <t xml:space="preserve">), where 1 T = 1 N•s/m•C. The size of the tesla unit is quite large, so small magnetic fields are sometimes measured in a smaller unit for convenience, called a </t>
    </r>
    <r>
      <rPr>
        <b/>
        <sz val="10"/>
        <rFont val="Arial"/>
      </rPr>
      <t>gauss</t>
    </r>
    <r>
      <rPr>
        <sz val="10"/>
        <color rgb="FF000000"/>
        <rFont val="Arial"/>
      </rPr>
      <t xml:space="preserve">, in which </t>
    </r>
    <r>
      <rPr>
        <b/>
        <sz val="10"/>
        <rFont val="Arial"/>
      </rPr>
      <t>10^4 gauss = 1 tesla</t>
    </r>
    <r>
      <rPr>
        <sz val="10"/>
        <color rgb="FF000000"/>
        <rFont val="Arial"/>
      </rPr>
      <t>.</t>
    </r>
  </si>
  <si>
    <r>
      <rPr>
        <b/>
        <i/>
        <sz val="10"/>
        <rFont val="Arial"/>
      </rPr>
      <t>dia</t>
    </r>
    <r>
      <rPr>
        <b/>
        <sz val="10"/>
        <rFont val="Arial"/>
      </rPr>
      <t>magnetic materials</t>
    </r>
  </si>
  <si>
    <r>
      <t xml:space="preserve">is a material in which all of its electrons are </t>
    </r>
    <r>
      <rPr>
        <b/>
        <sz val="10"/>
        <rFont val="Arial"/>
      </rPr>
      <t>PAIRED</t>
    </r>
    <r>
      <rPr>
        <sz val="10"/>
        <color rgb="FF000000"/>
        <rFont val="Arial"/>
      </rPr>
      <t xml:space="preserve"> </t>
    </r>
    <r>
      <rPr>
        <i/>
        <sz val="10"/>
        <rFont val="Arial"/>
      </rPr>
      <t>(aka, no unpaired electrons)</t>
    </r>
    <r>
      <rPr>
        <sz val="10"/>
        <color rgb="FF000000"/>
        <rFont val="Arial"/>
      </rPr>
      <t xml:space="preserve"> and are </t>
    </r>
    <r>
      <rPr>
        <i/>
        <sz val="10"/>
        <rFont val="Arial"/>
      </rPr>
      <t>only slightly</t>
    </r>
    <r>
      <rPr>
        <sz val="10"/>
        <color rgb="FF000000"/>
        <rFont val="Arial"/>
      </rPr>
      <t xml:space="preserve"> repelled by a magnet because they don't have a magnetic field</t>
    </r>
  </si>
  <si>
    <t>common materials that you wouldn't expect to get stuck to a magnet:  wood, plastics, water, glass, skin, hair</t>
  </si>
  <si>
    <r>
      <rPr>
        <b/>
        <i/>
        <sz val="10"/>
        <rFont val="Arial"/>
      </rPr>
      <t>para</t>
    </r>
    <r>
      <rPr>
        <b/>
        <sz val="10"/>
        <rFont val="Arial"/>
      </rPr>
      <t>magnetic materials</t>
    </r>
  </si>
  <si>
    <r>
      <t xml:space="preserve">is a material that has some </t>
    </r>
    <r>
      <rPr>
        <b/>
        <sz val="10"/>
        <rFont val="Arial"/>
      </rPr>
      <t>UNPAIRED</t>
    </r>
    <r>
      <rPr>
        <sz val="10"/>
        <color rgb="FF000000"/>
        <rFont val="Arial"/>
      </rPr>
      <t xml:space="preserve"> electrons and become </t>
    </r>
    <r>
      <rPr>
        <i/>
        <u/>
        <sz val="10"/>
        <rFont val="Arial"/>
      </rPr>
      <t>weakly</t>
    </r>
    <r>
      <rPr>
        <sz val="10"/>
        <color rgb="FF000000"/>
        <rFont val="Arial"/>
      </rPr>
      <t xml:space="preserve"> magnetic (attracted to) in an external magnetic field</t>
    </r>
  </si>
  <si>
    <t>materials that are weakly magnetic:  aluminum, copper, gold</t>
  </si>
  <si>
    <r>
      <rPr>
        <b/>
        <i/>
        <sz val="10"/>
        <rFont val="Arial"/>
      </rPr>
      <t>ferro</t>
    </r>
    <r>
      <rPr>
        <b/>
        <sz val="10"/>
        <rFont val="Arial"/>
      </rPr>
      <t>magnetic materials</t>
    </r>
  </si>
  <si>
    <r>
      <t xml:space="preserve">is a material that has some </t>
    </r>
    <r>
      <rPr>
        <b/>
        <sz val="10"/>
        <rFont val="Arial"/>
      </rPr>
      <t>UNPAIRED</t>
    </r>
    <r>
      <rPr>
        <sz val="10"/>
        <color rgb="FF000000"/>
        <rFont val="Arial"/>
      </rPr>
      <t xml:space="preserve"> electrons, but become </t>
    </r>
    <r>
      <rPr>
        <i/>
        <u/>
        <sz val="10"/>
        <rFont val="Arial"/>
      </rPr>
      <t>strongly</t>
    </r>
    <r>
      <rPr>
        <sz val="10"/>
        <color rgb="FF000000"/>
        <rFont val="Arial"/>
      </rPr>
      <t xml:space="preserve"> magnetic (attracted to) in an external magnetic field</t>
    </r>
  </si>
  <si>
    <t>materials that are STRONGLY magnetic:  iron, nickel, cobalt</t>
  </si>
  <si>
    <t>• north and south poles</t>
  </si>
  <si>
    <t>Magnetic FIelds</t>
  </si>
  <si>
    <r>
      <rPr>
        <b/>
        <sz val="10"/>
        <rFont val="Arial"/>
      </rPr>
      <t xml:space="preserve">Right-Hand Rule </t>
    </r>
    <r>
      <rPr>
        <sz val="10"/>
        <rFont val="Arial"/>
      </rPr>
      <t>for determining the</t>
    </r>
    <r>
      <rPr>
        <b/>
        <sz val="10"/>
        <rFont val="Arial"/>
      </rPr>
      <t xml:space="preserve"> direction </t>
    </r>
    <r>
      <rPr>
        <sz val="10"/>
        <rFont val="Arial"/>
      </rPr>
      <t xml:space="preserve">of </t>
    </r>
    <r>
      <rPr>
        <b/>
        <sz val="10"/>
        <rFont val="Arial"/>
      </rPr>
      <t>Magnetic FIELD lines:</t>
    </r>
  </si>
  <si>
    <r>
      <t xml:space="preserve">Given the fact that current-carrying wires create magnetic fields that are </t>
    </r>
    <r>
      <rPr>
        <u/>
        <sz val="10"/>
        <rFont val="Arial"/>
      </rPr>
      <t>in the shape of concentric rings</t>
    </r>
    <r>
      <rPr>
        <sz val="10"/>
        <color rgb="FF000000"/>
        <rFont val="Arial"/>
      </rPr>
      <t xml:space="preserve"> surrounding the wire, the </t>
    </r>
    <r>
      <rPr>
        <b/>
        <sz val="10"/>
        <rFont val="Arial"/>
      </rPr>
      <t>right-hand rule</t>
    </r>
    <r>
      <rPr>
        <sz val="10"/>
        <color rgb="FF000000"/>
        <rFont val="Arial"/>
      </rPr>
      <t xml:space="preserve"> can be used to determine the direction that these magnetic field vectors point in.
Using your </t>
    </r>
    <r>
      <rPr>
        <b/>
        <sz val="10"/>
        <rFont val="Arial"/>
      </rPr>
      <t>RIGHT</t>
    </r>
    <r>
      <rPr>
        <sz val="10"/>
        <color rgb="FF000000"/>
        <rFont val="Arial"/>
      </rPr>
      <t xml:space="preserve"> hand, point your thumb in the direction of the </t>
    </r>
    <r>
      <rPr>
        <b/>
        <sz val="10"/>
        <rFont val="Arial"/>
      </rPr>
      <t>current</t>
    </r>
    <r>
      <rPr>
        <sz val="10"/>
        <color rgb="FF000000"/>
        <rFont val="Arial"/>
      </rPr>
      <t xml:space="preserve"> and wrap your fingers around the current-carrying wire. Your fingers then mimic the circular field lines, curling around the wire.</t>
    </r>
  </si>
  <si>
    <t>• Right-Hand Rule for Magnetic FIeld Lines
• Straight Wire
• Circular Look of Wire</t>
  </si>
  <si>
    <r>
      <rPr>
        <sz val="10"/>
        <rFont val="Arial"/>
      </rPr>
      <t xml:space="preserve">How to calculate the magnitude of the </t>
    </r>
    <r>
      <rPr>
        <b/>
        <sz val="10"/>
        <rFont val="Arial"/>
      </rPr>
      <t>Magnetic Field</t>
    </r>
    <r>
      <rPr>
        <sz val="10"/>
        <rFont val="Arial"/>
      </rPr>
      <t xml:space="preserve"> for a
</t>
    </r>
    <r>
      <rPr>
        <b/>
        <sz val="10"/>
        <rFont val="Arial"/>
      </rPr>
      <t xml:space="preserve">STRAIGHT
</t>
    </r>
    <r>
      <rPr>
        <sz val="10"/>
        <rFont val="Arial"/>
      </rPr>
      <t>current-carrying wire:</t>
    </r>
  </si>
  <si>
    <r>
      <t xml:space="preserve">For an infinitely long and </t>
    </r>
    <r>
      <rPr>
        <b/>
        <sz val="10"/>
        <rFont val="Arial"/>
      </rPr>
      <t>STRAIGHT</t>
    </r>
    <r>
      <rPr>
        <sz val="10"/>
        <color rgb="FF000000"/>
        <rFont val="Arial"/>
      </rPr>
      <t xml:space="preserve"> current-carrying wire, we can calculate the magnitude of the magnetic field produced by the current </t>
    </r>
    <r>
      <rPr>
        <b/>
        <i/>
        <sz val="10"/>
        <rFont val="Arial"/>
      </rPr>
      <t>I</t>
    </r>
    <r>
      <rPr>
        <sz val="10"/>
        <color rgb="FF000000"/>
        <rFont val="Arial"/>
      </rPr>
      <t xml:space="preserve"> in the wire at a perpendicular distance, </t>
    </r>
    <r>
      <rPr>
        <b/>
        <i/>
        <sz val="10"/>
        <rFont val="Arial"/>
      </rPr>
      <t>r</t>
    </r>
    <r>
      <rPr>
        <sz val="10"/>
        <color rgb="FF000000"/>
        <rFont val="Arial"/>
      </rPr>
      <t xml:space="preserve">, from the wire in the following equation, </t>
    </r>
    <r>
      <rPr>
        <i/>
        <sz val="10"/>
        <rFont val="Arial"/>
      </rPr>
      <t xml:space="preserve">where </t>
    </r>
    <r>
      <rPr>
        <b/>
        <i/>
        <sz val="10"/>
        <rFont val="Arial"/>
      </rPr>
      <t>B</t>
    </r>
    <r>
      <rPr>
        <i/>
        <sz val="10"/>
        <rFont val="Arial"/>
      </rPr>
      <t xml:space="preserve"> is the magnetic field at a distance </t>
    </r>
    <r>
      <rPr>
        <b/>
        <i/>
        <sz val="10"/>
        <rFont val="Arial"/>
      </rPr>
      <t>r</t>
    </r>
    <r>
      <rPr>
        <i/>
        <sz val="10"/>
        <rFont val="Arial"/>
      </rPr>
      <t xml:space="preserve"> from the wire, </t>
    </r>
    <r>
      <rPr>
        <b/>
        <i/>
        <sz val="10"/>
        <rFont val="Arial"/>
      </rPr>
      <t>μ</t>
    </r>
    <r>
      <rPr>
        <i/>
        <sz val="10"/>
        <rFont val="Arial"/>
      </rPr>
      <t xml:space="preserve"> is the </t>
    </r>
    <r>
      <rPr>
        <b/>
        <i/>
        <sz val="10"/>
        <rFont val="Arial"/>
      </rPr>
      <t>permeability of free space</t>
    </r>
    <r>
      <rPr>
        <i/>
        <sz val="10"/>
        <rFont val="Arial"/>
      </rPr>
      <t xml:space="preserve"> (μ = 4πe-7), and </t>
    </r>
    <r>
      <rPr>
        <b/>
        <i/>
        <sz val="10"/>
        <rFont val="Arial"/>
      </rPr>
      <t>I</t>
    </r>
    <r>
      <rPr>
        <i/>
        <sz val="10"/>
        <rFont val="Arial"/>
      </rPr>
      <t xml:space="preserve"> is the current.</t>
    </r>
  </si>
  <si>
    <t>• Right-Hand Rule for Magnetic FIeld Lines</t>
  </si>
  <si>
    <r>
      <rPr>
        <sz val="10"/>
        <rFont val="Arial"/>
      </rPr>
      <t xml:space="preserve">How to calculate the magnitude of the </t>
    </r>
    <r>
      <rPr>
        <b/>
        <sz val="10"/>
        <rFont val="Arial"/>
      </rPr>
      <t>Magnetic Field</t>
    </r>
    <r>
      <rPr>
        <sz val="10"/>
        <rFont val="Arial"/>
      </rPr>
      <t xml:space="preserve"> for a
</t>
    </r>
    <r>
      <rPr>
        <b/>
        <sz val="10"/>
        <rFont val="Arial"/>
      </rPr>
      <t xml:space="preserve">CIRCULAR LOOP
</t>
    </r>
    <r>
      <rPr>
        <sz val="10"/>
        <rFont val="Arial"/>
      </rPr>
      <t>of current-carrying wire:</t>
    </r>
  </si>
  <si>
    <r>
      <t>For a</t>
    </r>
    <r>
      <rPr>
        <b/>
        <sz val="10"/>
        <rFont val="Arial"/>
      </rPr>
      <t xml:space="preserve"> CIRCULAR LOOP</t>
    </r>
    <r>
      <rPr>
        <sz val="10"/>
        <color rgb="FF000000"/>
        <rFont val="Arial"/>
      </rPr>
      <t xml:space="preserve"> of current-carrying wire of radius </t>
    </r>
    <r>
      <rPr>
        <b/>
        <i/>
        <sz val="10"/>
        <rFont val="Arial"/>
      </rPr>
      <t>r</t>
    </r>
    <r>
      <rPr>
        <sz val="10"/>
        <color rgb="FF000000"/>
        <rFont val="Arial"/>
      </rPr>
      <t xml:space="preserve">, the magnitude of the magnitude of the magnetic field </t>
    </r>
    <r>
      <rPr>
        <u/>
        <sz val="10"/>
        <rFont val="Arial"/>
      </rPr>
      <t>at the center of the circular loop</t>
    </r>
    <r>
      <rPr>
        <sz val="10"/>
        <color rgb="FF000000"/>
        <rFont val="Arial"/>
      </rPr>
      <t xml:space="preserve"> is given by the following equation, </t>
    </r>
    <r>
      <rPr>
        <i/>
        <sz val="10"/>
        <rFont val="Arial"/>
      </rPr>
      <t xml:space="preserve">where </t>
    </r>
    <r>
      <rPr>
        <b/>
        <i/>
        <sz val="10"/>
        <rFont val="Arial"/>
      </rPr>
      <t>B</t>
    </r>
    <r>
      <rPr>
        <i/>
        <sz val="10"/>
        <rFont val="Arial"/>
      </rPr>
      <t xml:space="preserve"> is the magnetic field at a distance </t>
    </r>
    <r>
      <rPr>
        <b/>
        <i/>
        <sz val="10"/>
        <rFont val="Arial"/>
      </rPr>
      <t>r</t>
    </r>
    <r>
      <rPr>
        <i/>
        <sz val="10"/>
        <rFont val="Arial"/>
      </rPr>
      <t xml:space="preserve"> from the wire, </t>
    </r>
    <r>
      <rPr>
        <b/>
        <i/>
        <sz val="10"/>
        <rFont val="Arial"/>
      </rPr>
      <t>μ</t>
    </r>
    <r>
      <rPr>
        <i/>
        <sz val="10"/>
        <rFont val="Arial"/>
      </rPr>
      <t xml:space="preserve"> is the </t>
    </r>
    <r>
      <rPr>
        <b/>
        <i/>
        <sz val="10"/>
        <rFont val="Arial"/>
      </rPr>
      <t>permeability of free space</t>
    </r>
    <r>
      <rPr>
        <i/>
        <sz val="10"/>
        <rFont val="Arial"/>
      </rPr>
      <t xml:space="preserve"> (μ = 4πe-7), and </t>
    </r>
    <r>
      <rPr>
        <b/>
        <i/>
        <sz val="10"/>
        <rFont val="Arial"/>
      </rPr>
      <t>I</t>
    </r>
    <r>
      <rPr>
        <i/>
        <sz val="10"/>
        <rFont val="Arial"/>
      </rPr>
      <t xml:space="preserve"> is the current. </t>
    </r>
  </si>
  <si>
    <r>
      <rPr>
        <i/>
        <sz val="9"/>
        <rFont val="Arial"/>
      </rPr>
      <t xml:space="preserve">*note how this equation is exactly like the equation for a straight wire, except it does not have </t>
    </r>
    <r>
      <rPr>
        <b/>
        <i/>
        <sz val="9"/>
        <rFont val="Arial"/>
      </rPr>
      <t>π</t>
    </r>
    <r>
      <rPr>
        <i/>
        <sz val="9"/>
        <rFont val="Arial"/>
      </rPr>
      <t xml:space="preserve"> in the denomimator. Therefore, mathematically, an object played 5 meters to the left of a straight wire experiences a weaker magnetic field than that object if it were placed at the center of a circular loop of wire with a radius of 5 meters.</t>
    </r>
  </si>
  <si>
    <t>Magnetic Forces</t>
  </si>
  <si>
    <t>Lorentz Force</t>
  </si>
  <si>
    <r>
      <t xml:space="preserve">is the </t>
    </r>
    <r>
      <rPr>
        <b/>
        <sz val="10"/>
        <rFont val="Arial"/>
      </rPr>
      <t>sum</t>
    </r>
    <r>
      <rPr>
        <sz val="10"/>
        <color rgb="FF000000"/>
        <rFont val="Arial"/>
      </rPr>
      <t xml:space="preserve"> of the electrostatic forces (</t>
    </r>
    <r>
      <rPr>
        <b/>
        <sz val="10"/>
        <rFont val="Arial"/>
      </rPr>
      <t>stationary</t>
    </r>
    <r>
      <rPr>
        <sz val="10"/>
        <color rgb="FF000000"/>
        <rFont val="Arial"/>
      </rPr>
      <t xml:space="preserve"> charges) and magnetic forces (</t>
    </r>
    <r>
      <rPr>
        <b/>
        <sz val="10"/>
        <rFont val="Arial"/>
      </rPr>
      <t>moving</t>
    </r>
    <r>
      <rPr>
        <sz val="10"/>
        <color rgb="FF000000"/>
        <rFont val="Arial"/>
      </rPr>
      <t xml:space="preserve"> charges) acting on a body</t>
    </r>
  </si>
  <si>
    <r>
      <rPr>
        <b/>
        <sz val="10"/>
        <rFont val="Arial"/>
      </rPr>
      <t xml:space="preserve">Magnetic Force 
</t>
    </r>
    <r>
      <rPr>
        <i/>
        <sz val="10"/>
        <rFont val="Arial"/>
      </rPr>
      <t>(on a moving point charge)</t>
    </r>
  </si>
  <si>
    <r>
      <t xml:space="preserve">is the force that is exerted </t>
    </r>
    <r>
      <rPr>
        <u/>
        <sz val="10"/>
        <rFont val="Arial"/>
      </rPr>
      <t xml:space="preserve">on a test charge </t>
    </r>
    <r>
      <rPr>
        <b/>
        <i/>
        <u/>
        <sz val="10"/>
        <rFont val="Arial"/>
      </rPr>
      <t>q</t>
    </r>
    <r>
      <rPr>
        <u/>
        <sz val="10"/>
        <rFont val="Arial"/>
      </rPr>
      <t xml:space="preserve"> when it moves through a magnetic field</t>
    </r>
    <r>
      <rPr>
        <sz val="10"/>
        <color rgb="FF000000"/>
        <rFont val="Arial"/>
      </rPr>
      <t xml:space="preserve">. The magnitude of the magnetic force can be calculated by the following equation, </t>
    </r>
    <r>
      <rPr>
        <i/>
        <sz val="10"/>
        <rFont val="Arial"/>
      </rPr>
      <t xml:space="preserve">where </t>
    </r>
    <r>
      <rPr>
        <b/>
        <i/>
        <sz val="10"/>
        <rFont val="Arial"/>
      </rPr>
      <t>F</t>
    </r>
    <r>
      <rPr>
        <i/>
        <sz val="8"/>
        <rFont val="Arial"/>
      </rPr>
      <t>B</t>
    </r>
    <r>
      <rPr>
        <i/>
        <sz val="10"/>
        <rFont val="Arial"/>
      </rPr>
      <t xml:space="preserve"> is the magnitude of the magnetic force, </t>
    </r>
    <r>
      <rPr>
        <b/>
        <i/>
        <sz val="10"/>
        <rFont val="Arial"/>
      </rPr>
      <t>q</t>
    </r>
    <r>
      <rPr>
        <i/>
        <sz val="10"/>
        <rFont val="Arial"/>
      </rPr>
      <t xml:space="preserve"> is magnitude of the test charge</t>
    </r>
    <r>
      <rPr>
        <sz val="10"/>
        <color rgb="FF000000"/>
        <rFont val="Arial"/>
      </rPr>
      <t xml:space="preserve">, </t>
    </r>
    <r>
      <rPr>
        <b/>
        <i/>
        <sz val="10"/>
        <rFont val="Arial"/>
      </rPr>
      <t>v</t>
    </r>
    <r>
      <rPr>
        <i/>
        <sz val="10"/>
        <rFont val="Arial"/>
      </rPr>
      <t xml:space="preserve"> is the velocity vector of the test charge, </t>
    </r>
    <r>
      <rPr>
        <b/>
        <i/>
        <sz val="10"/>
        <rFont val="Arial"/>
      </rPr>
      <t>B</t>
    </r>
    <r>
      <rPr>
        <i/>
        <sz val="10"/>
        <rFont val="Arial"/>
      </rPr>
      <t xml:space="preserve"> is the magnitude of the magnetic field vector, and </t>
    </r>
    <r>
      <rPr>
        <b/>
        <i/>
        <sz val="10"/>
        <rFont val="Arial"/>
      </rPr>
      <t>ϴ</t>
    </r>
    <r>
      <rPr>
        <i/>
        <sz val="10"/>
        <rFont val="Arial"/>
      </rPr>
      <t xml:space="preserve"> is the smallest angle between the velocity vector </t>
    </r>
    <r>
      <rPr>
        <b/>
        <i/>
        <sz val="10"/>
        <rFont val="Arial"/>
      </rPr>
      <t>v</t>
    </r>
    <r>
      <rPr>
        <i/>
        <sz val="10"/>
        <rFont val="Arial"/>
      </rPr>
      <t xml:space="preserve"> and the magnetic field vector </t>
    </r>
    <r>
      <rPr>
        <b/>
        <i/>
        <sz val="10"/>
        <rFont val="Arial"/>
      </rPr>
      <t>B</t>
    </r>
    <r>
      <rPr>
        <i/>
        <sz val="10"/>
        <rFont val="Arial"/>
      </rPr>
      <t xml:space="preserve">.
*in this equation, |v X B| is actually a cross product of two vectors; this is where the "sinϴ" part of the equation comes from. Also notice that the magnetic force is a function of the SINE of the angle, which means that a charge must have a perpendicular component of velocity in order to experience a magnetic force. If the charge is moving parallel or antiparallel to the magnetic field vector, it will experience NO magnetic force because sin(0º) = 0 and sin(180º) = 0.
</t>
    </r>
    <r>
      <rPr>
        <sz val="10"/>
        <color rgb="FF000000"/>
        <rFont val="Arial"/>
      </rPr>
      <t xml:space="preserve">•also note how if ϴ = 90º, then </t>
    </r>
    <r>
      <rPr>
        <b/>
        <sz val="10"/>
        <rFont val="Arial"/>
      </rPr>
      <t>v</t>
    </r>
    <r>
      <rPr>
        <sz val="10"/>
        <color rgb="FF000000"/>
        <rFont val="Arial"/>
      </rPr>
      <t xml:space="preserve"> and </t>
    </r>
    <r>
      <rPr>
        <b/>
        <sz val="10"/>
        <rFont val="Arial"/>
      </rPr>
      <t>F</t>
    </r>
    <r>
      <rPr>
        <sz val="10"/>
        <color rgb="FF000000"/>
        <rFont val="Arial"/>
      </rPr>
      <t xml:space="preserve"> will always be perpendicular to each other; this implies that uniform circular motion will occur in this field, with the magnetic force </t>
    </r>
    <r>
      <rPr>
        <b/>
        <sz val="10"/>
        <rFont val="Arial"/>
      </rPr>
      <t>F</t>
    </r>
    <r>
      <rPr>
        <b/>
        <sz val="7"/>
        <rFont val="Arial"/>
      </rPr>
      <t>B</t>
    </r>
    <r>
      <rPr>
        <sz val="10"/>
        <color rgb="FF000000"/>
        <rFont val="Arial"/>
      </rPr>
      <t xml:space="preserve"> pointing radially </t>
    </r>
    <r>
      <rPr>
        <b/>
        <sz val="10"/>
        <rFont val="Arial"/>
      </rPr>
      <t>inward</t>
    </r>
    <r>
      <rPr>
        <sz val="10"/>
        <color rgb="FF000000"/>
        <rFont val="Arial"/>
      </rPr>
      <t xml:space="preserve"> toward the center of the circle.</t>
    </r>
  </si>
  <si>
    <r>
      <rPr>
        <b/>
        <i/>
        <sz val="30"/>
        <rFont val="Times New Roman"/>
      </rPr>
      <t>F</t>
    </r>
    <r>
      <rPr>
        <i/>
        <sz val="11"/>
        <rFont val="Times New Roman"/>
      </rPr>
      <t>B</t>
    </r>
    <r>
      <rPr>
        <i/>
        <sz val="25"/>
        <rFont val="Times New Roman"/>
      </rPr>
      <t xml:space="preserve"> = q v B </t>
    </r>
    <r>
      <rPr>
        <i/>
        <sz val="18"/>
        <rFont val="Times New Roman"/>
      </rPr>
      <t>sinϴ</t>
    </r>
  </si>
  <si>
    <t>* Right-Hand Rule for multiplying vectors</t>
  </si>
  <si>
    <t>Right-Hand Rule for determining the direction of Magnetic FORCE vectors:</t>
  </si>
  <si>
    <r>
      <t xml:space="preserve">To determine the direction of the magnetic force on a moving test charge:
</t>
    </r>
    <r>
      <rPr>
        <b/>
        <sz val="10"/>
        <rFont val="Arial"/>
      </rPr>
      <t xml:space="preserve">
1</t>
    </r>
    <r>
      <rPr>
        <sz val="10"/>
        <color rgb="FF000000"/>
        <rFont val="Arial"/>
      </rPr>
      <t>)  position you right thumb in the direction of the</t>
    </r>
    <r>
      <rPr>
        <u/>
        <sz val="10"/>
        <rFont val="Arial"/>
      </rPr>
      <t xml:space="preserve"> velocity vector of the test charge</t>
    </r>
    <r>
      <rPr>
        <sz val="10"/>
        <color rgb="FF000000"/>
        <rFont val="Arial"/>
      </rPr>
      <t xml:space="preserve">
</t>
    </r>
    <r>
      <rPr>
        <b/>
        <sz val="10"/>
        <rFont val="Arial"/>
      </rPr>
      <t xml:space="preserve">2) </t>
    </r>
    <r>
      <rPr>
        <sz val="10"/>
        <color rgb="FF000000"/>
        <rFont val="Arial"/>
      </rPr>
      <t xml:space="preserve"> then, point your fingers in the direction of the </t>
    </r>
    <r>
      <rPr>
        <u/>
        <sz val="10"/>
        <rFont val="Arial"/>
      </rPr>
      <t>magnetic field</t>
    </r>
    <r>
      <rPr>
        <sz val="10"/>
        <color rgb="FF000000"/>
        <rFont val="Arial"/>
      </rPr>
      <t xml:space="preserve"> lines
</t>
    </r>
    <r>
      <rPr>
        <b/>
        <sz val="10"/>
        <rFont val="Arial"/>
      </rPr>
      <t>3a)</t>
    </r>
    <r>
      <rPr>
        <sz val="10"/>
        <color rgb="FF000000"/>
        <rFont val="Arial"/>
      </rPr>
      <t xml:space="preserve">  your palm will point in the direction of the force vector for a </t>
    </r>
    <r>
      <rPr>
        <i/>
        <sz val="10"/>
        <rFont val="Arial"/>
      </rPr>
      <t>positive</t>
    </r>
    <r>
      <rPr>
        <sz val="10"/>
        <color rgb="FF000000"/>
        <rFont val="Arial"/>
      </rPr>
      <t xml:space="preserve"> test charge, such as a proton
</t>
    </r>
    <r>
      <rPr>
        <b/>
        <sz val="10"/>
        <rFont val="Arial"/>
      </rPr>
      <t>3b)</t>
    </r>
    <r>
      <rPr>
        <sz val="10"/>
        <color rgb="FF000000"/>
        <rFont val="Arial"/>
      </rPr>
      <t xml:space="preserve">  oppositely, your backhand will point in the direction of the vector vector for a </t>
    </r>
    <r>
      <rPr>
        <i/>
        <sz val="10"/>
        <rFont val="Arial"/>
      </rPr>
      <t>negative</t>
    </r>
    <r>
      <rPr>
        <sz val="10"/>
        <color rgb="FF000000"/>
        <rFont val="Arial"/>
      </rPr>
      <t xml:space="preserve"> test charge, such as an electron</t>
    </r>
  </si>
  <si>
    <r>
      <rPr>
        <i/>
        <sz val="9"/>
        <rFont val="Arial"/>
      </rPr>
      <t xml:space="preserve">Parts of the right-hand rule for </t>
    </r>
    <r>
      <rPr>
        <b/>
        <i/>
        <sz val="9"/>
        <rFont val="Arial"/>
      </rPr>
      <t xml:space="preserve">magnetic force:
</t>
    </r>
    <r>
      <rPr>
        <i/>
        <sz val="9"/>
        <rFont val="Arial"/>
      </rPr>
      <t>•   Thumb–velocity (indicates direction of the moving charge, like moving hitchhiker's thumb)
•   Fingers–field lines (fingers are parallel like the uniform magnetic field lines)
•   Palm–force on a POSITIVE charge (you might give a "high five" to a positive person)
•   Backhand–force on a NEGATIVE charge (you might give a backhand slap to a negative person)</t>
    </r>
  </si>
  <si>
    <r>
      <rPr>
        <b/>
        <sz val="10"/>
        <rFont val="Arial"/>
      </rPr>
      <t xml:space="preserve">Magnetic Force 
</t>
    </r>
    <r>
      <rPr>
        <i/>
        <sz val="10"/>
        <rFont val="Arial"/>
      </rPr>
      <t>(on a current-carrying wire)</t>
    </r>
  </si>
  <si>
    <r>
      <t xml:space="preserve">is the force that is exerted </t>
    </r>
    <r>
      <rPr>
        <u/>
        <sz val="10"/>
        <rFont val="Arial"/>
      </rPr>
      <t>on a current-carrying wire placed in a magnetic field</t>
    </r>
    <r>
      <rPr>
        <sz val="10"/>
        <color rgb="FF000000"/>
        <rFont val="Arial"/>
      </rPr>
      <t xml:space="preserve">. For a straight wire, the magnitude of the force created by an external magnetic field, </t>
    </r>
    <r>
      <rPr>
        <b/>
        <i/>
        <sz val="10"/>
        <rFont val="Arial"/>
      </rPr>
      <t>F</t>
    </r>
    <r>
      <rPr>
        <i/>
        <sz val="8"/>
        <rFont val="Arial"/>
      </rPr>
      <t>B</t>
    </r>
    <r>
      <rPr>
        <b/>
        <i/>
        <sz val="10"/>
        <rFont val="Arial"/>
      </rPr>
      <t xml:space="preserve"> </t>
    </r>
    <r>
      <rPr>
        <sz val="10"/>
        <color rgb="FF000000"/>
        <rFont val="Arial"/>
      </rPr>
      <t>can be calculated by the following equation,</t>
    </r>
    <r>
      <rPr>
        <i/>
        <sz val="10"/>
        <rFont val="Arial"/>
      </rPr>
      <t xml:space="preserve"> where </t>
    </r>
    <r>
      <rPr>
        <b/>
        <i/>
        <sz val="11"/>
        <rFont val="Arial"/>
      </rPr>
      <t>F</t>
    </r>
    <r>
      <rPr>
        <i/>
        <sz val="8"/>
        <rFont val="Arial"/>
      </rPr>
      <t>B</t>
    </r>
    <r>
      <rPr>
        <i/>
        <sz val="10"/>
        <rFont val="Arial"/>
      </rPr>
      <t xml:space="preserve"> is the magnitude of the magnetic force, </t>
    </r>
    <r>
      <rPr>
        <b/>
        <i/>
        <sz val="10"/>
        <rFont val="Arial"/>
      </rPr>
      <t xml:space="preserve">I </t>
    </r>
    <r>
      <rPr>
        <i/>
        <sz val="10"/>
        <rFont val="Arial"/>
      </rPr>
      <t xml:space="preserve">is the current, </t>
    </r>
    <r>
      <rPr>
        <b/>
        <i/>
        <sz val="10"/>
        <rFont val="Arial"/>
      </rPr>
      <t>L</t>
    </r>
    <r>
      <rPr>
        <i/>
        <sz val="10"/>
        <rFont val="Arial"/>
      </rPr>
      <t xml:space="preserve"> is the length of the wire in the magnetic field, </t>
    </r>
    <r>
      <rPr>
        <b/>
        <i/>
        <sz val="10"/>
        <rFont val="Arial"/>
      </rPr>
      <t>B</t>
    </r>
    <r>
      <rPr>
        <i/>
        <sz val="10"/>
        <rFont val="Arial"/>
      </rPr>
      <t xml:space="preserve"> is the magnitude of the magnetic field, and ϴ is the angle between </t>
    </r>
    <r>
      <rPr>
        <b/>
        <i/>
        <sz val="10"/>
        <rFont val="Arial"/>
      </rPr>
      <t>L</t>
    </r>
    <r>
      <rPr>
        <i/>
        <sz val="10"/>
        <rFont val="Arial"/>
      </rPr>
      <t xml:space="preserve"> and </t>
    </r>
    <r>
      <rPr>
        <b/>
        <i/>
        <sz val="10"/>
        <rFont val="Arial"/>
      </rPr>
      <t xml:space="preserve">B.
</t>
    </r>
    <r>
      <rPr>
        <sz val="10"/>
        <color rgb="FF000000"/>
        <rFont val="Arial"/>
      </rPr>
      <t xml:space="preserve">The same </t>
    </r>
    <r>
      <rPr>
        <b/>
        <sz val="10"/>
        <rFont val="Arial"/>
      </rPr>
      <t>Right-hand Rule</t>
    </r>
    <r>
      <rPr>
        <sz val="10"/>
        <color rgb="FF000000"/>
        <rFont val="Arial"/>
      </rPr>
      <t xml:space="preserve"> can be used for a current carrying wire in a field as for a moving point charge; just remember that current, by definition, is considered the flow of POSITVE charge.</t>
    </r>
  </si>
  <si>
    <r>
      <rPr>
        <b/>
        <i/>
        <sz val="30"/>
        <rFont val="Times New Roman"/>
      </rPr>
      <t>F</t>
    </r>
    <r>
      <rPr>
        <i/>
        <sz val="11"/>
        <rFont val="Times New Roman"/>
      </rPr>
      <t>B</t>
    </r>
    <r>
      <rPr>
        <i/>
        <sz val="27"/>
        <rFont val="Times New Roman"/>
      </rPr>
      <t xml:space="preserve"> = ILB sin</t>
    </r>
    <r>
      <rPr>
        <i/>
        <sz val="24"/>
        <rFont val="Times New Roman"/>
      </rPr>
      <t>ϴ</t>
    </r>
  </si>
  <si>
    <t>Current</t>
  </si>
  <si>
    <r>
      <t xml:space="preserve">is the movement of electrical charge that occurs between two points that have different electrical potentials. It is expressed by charge per unit second, aka Columbs/sec.
by </t>
    </r>
    <r>
      <rPr>
        <i/>
        <sz val="10"/>
        <rFont val="Arial"/>
      </rPr>
      <t>convention</t>
    </r>
    <r>
      <rPr>
        <sz val="10"/>
        <color rgb="FF000000"/>
        <rFont val="Arial"/>
      </rPr>
      <t xml:space="preserve">, we define current as the movement of </t>
    </r>
    <r>
      <rPr>
        <i/>
        <sz val="10"/>
        <rFont val="Arial"/>
      </rPr>
      <t>positive charge</t>
    </r>
    <r>
      <rPr>
        <sz val="10"/>
        <color rgb="FF000000"/>
        <rFont val="Arial"/>
      </rPr>
      <t xml:space="preserve"> from the high-potential end to the low-potential end... even though </t>
    </r>
    <r>
      <rPr>
        <i/>
        <sz val="10"/>
        <rFont val="Arial"/>
      </rPr>
      <t>in reality</t>
    </r>
    <r>
      <rPr>
        <sz val="10"/>
        <color rgb="FF000000"/>
        <rFont val="Arial"/>
      </rPr>
      <t xml:space="preserve">, it is actually </t>
    </r>
    <r>
      <rPr>
        <i/>
        <sz val="10"/>
        <rFont val="Arial"/>
      </rPr>
      <t>negatively-charged particles (electrons)</t>
    </r>
    <r>
      <rPr>
        <sz val="10"/>
        <color rgb="FF000000"/>
        <rFont val="Arial"/>
      </rPr>
      <t xml:space="preserve"> that are moving in a circuit. These electrons move from low-potential (–) to high-potential (+); you can remember this by the fact that electrons move away from – charges and towards + charges. Therefore, Current (since it is defined as the flow of positive charge) moves from high-potential (+) to low-potential (–) because positive charges move towards – charges. Key theme: like charges repel, opposite charges attract</t>
    </r>
  </si>
  <si>
    <t>I = Q  /  ∆t</t>
  </si>
  <si>
    <t>Circuit Laws</t>
  </si>
  <si>
    <t>Kirchoff's Laws</t>
  </si>
  <si>
    <r>
      <t xml:space="preserve">express the laws of </t>
    </r>
    <r>
      <rPr>
        <b/>
        <sz val="10"/>
        <rFont val="Arial"/>
      </rPr>
      <t>conservation of charge</t>
    </r>
    <r>
      <rPr>
        <sz val="10"/>
        <color rgb="FF000000"/>
        <rFont val="Arial"/>
      </rPr>
      <t xml:space="preserve"> and </t>
    </r>
    <r>
      <rPr>
        <b/>
        <sz val="10"/>
        <rFont val="Arial"/>
      </rPr>
      <t>conservation of energy</t>
    </r>
    <r>
      <rPr>
        <sz val="10"/>
        <color rgb="FF000000"/>
        <rFont val="Arial"/>
      </rPr>
      <t>, as applied to electrical currents</t>
    </r>
  </si>
  <si>
    <t xml:space="preserve">• laws of conservation
</t>
  </si>
  <si>
    <t>Kirchoff's Junction Rule</t>
  </si>
  <si>
    <t>states that the sum of the currents directed INTO a point within a circuit has to equal the sum of the currents direct AWAY from that point. This is basically the conservation of matter (or in this case, charge).</t>
  </si>
  <si>
    <r>
      <rPr>
        <i/>
        <sz val="18"/>
        <rFont val="Times New Roman"/>
      </rPr>
      <t>I</t>
    </r>
    <r>
      <rPr>
        <i/>
        <sz val="24"/>
        <rFont val="Times New Roman"/>
      </rPr>
      <t xml:space="preserve"> </t>
    </r>
    <r>
      <rPr>
        <i/>
        <sz val="9"/>
        <rFont val="Times New Roman"/>
      </rPr>
      <t>into junction</t>
    </r>
    <r>
      <rPr>
        <i/>
        <sz val="24"/>
        <rFont val="Times New Roman"/>
      </rPr>
      <t xml:space="preserve"> = </t>
    </r>
    <r>
      <rPr>
        <i/>
        <sz val="18"/>
        <rFont val="Times New Roman"/>
      </rPr>
      <t>I</t>
    </r>
    <r>
      <rPr>
        <i/>
        <sz val="24"/>
        <rFont val="Times New Roman"/>
      </rPr>
      <t xml:space="preserve"> </t>
    </r>
    <r>
      <rPr>
        <i/>
        <sz val="9"/>
        <rFont val="Times New Roman"/>
      </rPr>
      <t>leaving junction</t>
    </r>
  </si>
  <si>
    <t>Imagine a closed pipe of streaming water that diverts into 2 separate pipes at Point A and later converges back into a single pipe again at Point B. Kirchoff's Junction Rule basically states that the amount of water that flows at point A equals the amount of water point B (because where else would that water go? It can't just disappear.)</t>
  </si>
  <si>
    <t>• conservation of matter
• conservation of charge</t>
  </si>
  <si>
    <t>Kirchoff's Loop Rule</t>
  </si>
  <si>
    <t>states that in a closed loop, the sum of the voltage sources is always equal to the sum of the voltage drop</t>
  </si>
  <si>
    <r>
      <rPr>
        <i/>
        <sz val="18"/>
        <rFont val="Times New Roman"/>
      </rPr>
      <t>V</t>
    </r>
    <r>
      <rPr>
        <i/>
        <sz val="9"/>
        <rFont val="Times New Roman"/>
      </rPr>
      <t>source</t>
    </r>
    <r>
      <rPr>
        <i/>
        <sz val="18"/>
        <rFont val="Times New Roman"/>
      </rPr>
      <t xml:space="preserve"> = V</t>
    </r>
    <r>
      <rPr>
        <i/>
        <sz val="9"/>
        <rFont val="Times New Roman"/>
      </rPr>
      <t>drop</t>
    </r>
  </si>
  <si>
    <r>
      <rPr>
        <i/>
        <sz val="9"/>
        <rFont val="Arial"/>
      </rPr>
      <t xml:space="preserve">The voltage sources has to equal the voltage drops because IF it wasn't, then the voltage would just build up after every trip around the circuit, which is impossible. This is why for </t>
    </r>
    <r>
      <rPr>
        <b/>
        <i/>
        <sz val="9"/>
        <rFont val="Arial"/>
      </rPr>
      <t>series</t>
    </r>
    <r>
      <rPr>
        <i/>
        <sz val="9"/>
        <rFont val="Arial"/>
      </rPr>
      <t xml:space="preserve"> </t>
    </r>
    <r>
      <rPr>
        <b/>
        <i/>
        <sz val="9"/>
        <rFont val="Arial"/>
      </rPr>
      <t>circuits</t>
    </r>
    <r>
      <rPr>
        <i/>
        <sz val="9"/>
        <rFont val="Arial"/>
      </rPr>
      <t>, V</t>
    </r>
    <r>
      <rPr>
        <i/>
        <sz val="6"/>
        <rFont val="Arial"/>
      </rPr>
      <t>Total</t>
    </r>
    <r>
      <rPr>
        <i/>
        <sz val="9"/>
        <rFont val="Arial"/>
      </rPr>
      <t xml:space="preserve"> = V</t>
    </r>
    <r>
      <rPr>
        <i/>
        <sz val="6"/>
        <rFont val="Arial"/>
      </rPr>
      <t>1</t>
    </r>
    <r>
      <rPr>
        <i/>
        <sz val="9"/>
        <rFont val="Arial"/>
      </rPr>
      <t xml:space="preserve"> + V</t>
    </r>
    <r>
      <rPr>
        <i/>
        <sz val="6"/>
        <rFont val="Arial"/>
      </rPr>
      <t>2</t>
    </r>
    <r>
      <rPr>
        <i/>
        <sz val="9"/>
        <rFont val="Arial"/>
      </rPr>
      <t xml:space="preserve"> + V</t>
    </r>
    <r>
      <rPr>
        <i/>
        <sz val="6"/>
        <rFont val="Arial"/>
      </rPr>
      <t>3</t>
    </r>
    <r>
      <rPr>
        <i/>
        <sz val="9"/>
        <rFont val="Arial"/>
      </rPr>
      <t xml:space="preserve"> + V</t>
    </r>
    <r>
      <rPr>
        <i/>
        <sz val="6"/>
        <rFont val="Arial"/>
      </rPr>
      <t>4</t>
    </r>
    <r>
      <rPr>
        <i/>
        <sz val="9"/>
        <rFont val="Arial"/>
      </rPr>
      <t xml:space="preserve"> ... etc. </t>
    </r>
  </si>
  <si>
    <t>• conservation of energy
• series circuits</t>
  </si>
  <si>
    <t>Resistance</t>
  </si>
  <si>
    <t>is the opposition to the movement of electrons through a material.
it is calculated using the resistivity, length, and cross-sectional area of the material in question. An easy way to memorize this equation is by the mnemonic "Replay"</t>
  </si>
  <si>
    <t>https://www.youtube.com/watch?v=4rsswT_Rv1M</t>
  </si>
  <si>
    <t>Resistors</t>
  </si>
  <si>
    <t>are conductive materials with a moderate amount of resistance that SLOWS down the movement of electrons (without completely stopping them)</t>
  </si>
  <si>
    <t>Resistors in Series and Parallel</t>
  </si>
  <si>
    <r>
      <rPr>
        <b/>
        <sz val="10"/>
        <rFont val="Arial"/>
      </rPr>
      <t xml:space="preserve">Resistors </t>
    </r>
    <r>
      <rPr>
        <b/>
        <i/>
        <sz val="10"/>
        <rFont val="Arial"/>
      </rPr>
      <t>in SERIES</t>
    </r>
  </si>
  <si>
    <t>are additive and sum together to create the total resistance of a circuit</t>
  </si>
  <si>
    <r>
      <rPr>
        <i/>
        <sz val="14"/>
        <rFont val="Times New Roman"/>
      </rPr>
      <t xml:space="preserve">R </t>
    </r>
    <r>
      <rPr>
        <i/>
        <sz val="9"/>
        <rFont val="Times New Roman"/>
      </rPr>
      <t>series</t>
    </r>
    <r>
      <rPr>
        <i/>
        <sz val="14"/>
        <rFont val="Times New Roman"/>
      </rPr>
      <t xml:space="preserve"> = R</t>
    </r>
    <r>
      <rPr>
        <i/>
        <sz val="9"/>
        <rFont val="Times New Roman"/>
      </rPr>
      <t>1</t>
    </r>
    <r>
      <rPr>
        <i/>
        <sz val="14"/>
        <rFont val="Times New Roman"/>
      </rPr>
      <t xml:space="preserve"> + R</t>
    </r>
    <r>
      <rPr>
        <i/>
        <sz val="9"/>
        <rFont val="Times New Roman"/>
      </rPr>
      <t>2</t>
    </r>
    <r>
      <rPr>
        <i/>
        <sz val="14"/>
        <rFont val="Times New Roman"/>
      </rPr>
      <t xml:space="preserve"> + R</t>
    </r>
    <r>
      <rPr>
        <i/>
        <sz val="9"/>
        <rFont val="Times New Roman"/>
      </rPr>
      <t>3</t>
    </r>
    <r>
      <rPr>
        <i/>
        <sz val="14"/>
        <rFont val="Times New Roman"/>
      </rPr>
      <t xml:space="preserve"> + ...</t>
    </r>
  </si>
  <si>
    <r>
      <rPr>
        <b/>
        <sz val="10"/>
        <rFont val="Arial"/>
      </rPr>
      <t xml:space="preserve">Resistors </t>
    </r>
    <r>
      <rPr>
        <b/>
        <i/>
        <sz val="10"/>
        <rFont val="Arial"/>
      </rPr>
      <t>in PARALLEL</t>
    </r>
  </si>
  <si>
    <t>cause a decrease in equivalent resistance of a circuit
(This is because the total cross-sectional is basically increased as more reistance pathways in parallel are introduced... and given by the equation for resistance, it is inversely proportional to the cross-sectional area)</t>
  </si>
  <si>
    <t>Ohm's Law</t>
  </si>
  <si>
    <t>states that for a given resistance, the magnitude of the current through a resistor is proportional to the voltage drop across the resistor.
this law can be applied to an entire circuit or for individual resistors</t>
  </si>
  <si>
    <t>V = I R</t>
  </si>
  <si>
    <t>Power Dissipated by Resistors</t>
  </si>
  <si>
    <r>
      <t xml:space="preserve">across each resistor in a circuit, a certain amount of </t>
    </r>
    <r>
      <rPr>
        <b/>
        <sz val="10"/>
        <rFont val="Arial"/>
      </rPr>
      <t>power</t>
    </r>
    <r>
      <rPr>
        <sz val="10"/>
        <color rgb="FF000000"/>
        <rFont val="Arial"/>
      </rPr>
      <t xml:space="preserve"> is dissipated, which is dependent on the current through the resistor and the voltage drop across the resistor. 
This magnitude of power dissipated can be calculated by the equation, P = IV.  By substituting variations of the Ohm's Law equation, we can calculate power by two other methods as well:</t>
    </r>
  </si>
  <si>
    <t>P = I V</t>
  </si>
  <si>
    <r>
      <t xml:space="preserve">•  by solving for </t>
    </r>
    <r>
      <rPr>
        <b/>
        <i/>
        <sz val="10"/>
        <rFont val="Arial"/>
      </rPr>
      <t xml:space="preserve">I </t>
    </r>
    <r>
      <rPr>
        <sz val="10"/>
        <color rgb="FF000000"/>
        <rFont val="Arial"/>
      </rPr>
      <t xml:space="preserve">in </t>
    </r>
    <r>
      <rPr>
        <b/>
        <sz val="10"/>
        <rFont val="Arial"/>
      </rPr>
      <t>Ohm's</t>
    </r>
    <r>
      <rPr>
        <sz val="10"/>
        <color rgb="FF000000"/>
        <rFont val="Arial"/>
      </rPr>
      <t xml:space="preserve"> </t>
    </r>
    <r>
      <rPr>
        <b/>
        <sz val="10"/>
        <rFont val="Arial"/>
      </rPr>
      <t>Law</t>
    </r>
    <r>
      <rPr>
        <sz val="10"/>
        <color rgb="FF000000"/>
        <rFont val="Arial"/>
      </rPr>
      <t>, we can then algebraically substitute it into the Power equation to get:</t>
    </r>
  </si>
  <si>
    <t>P  =  V^2  / R</t>
  </si>
  <si>
    <r>
      <t xml:space="preserve">•  by solving for </t>
    </r>
    <r>
      <rPr>
        <b/>
        <i/>
        <sz val="10"/>
        <rFont val="Arial"/>
      </rPr>
      <t>V</t>
    </r>
    <r>
      <rPr>
        <sz val="10"/>
        <color rgb="FF000000"/>
        <rFont val="Arial"/>
      </rPr>
      <t xml:space="preserve"> in </t>
    </r>
    <r>
      <rPr>
        <b/>
        <sz val="10"/>
        <rFont val="Arial"/>
      </rPr>
      <t>Ohm's</t>
    </r>
    <r>
      <rPr>
        <sz val="10"/>
        <color rgb="FF000000"/>
        <rFont val="Arial"/>
      </rPr>
      <t xml:space="preserve"> </t>
    </r>
    <r>
      <rPr>
        <b/>
        <sz val="10"/>
        <rFont val="Arial"/>
      </rPr>
      <t>Law</t>
    </r>
    <r>
      <rPr>
        <sz val="10"/>
        <color rgb="FF000000"/>
        <rFont val="Arial"/>
      </rPr>
      <t>, we can then algebraically substitute it into the Power equation to get:</t>
    </r>
  </si>
  <si>
    <t>P  =  I^2  *  R</t>
  </si>
  <si>
    <t>Capacitance and Capacitors</t>
  </si>
  <si>
    <t>Capacitors</t>
  </si>
  <si>
    <t>have the ability to store and discharge electrical potential energy. Capacitors act as is basically the opposite of Resistors.</t>
  </si>
  <si>
    <t>Capcitance</t>
  </si>
  <si>
    <r>
      <t xml:space="preserve">in parallel plate capacitors, </t>
    </r>
    <r>
      <rPr>
        <b/>
        <sz val="10"/>
        <rFont val="Arial"/>
      </rPr>
      <t xml:space="preserve">capacitance </t>
    </r>
    <r>
      <rPr>
        <sz val="10"/>
        <color rgb="FF000000"/>
        <rFont val="Arial"/>
      </rPr>
      <t xml:space="preserve">is proportionally related to the </t>
    </r>
    <r>
      <rPr>
        <b/>
        <sz val="10"/>
        <rFont val="Arial"/>
      </rPr>
      <t>area</t>
    </r>
    <r>
      <rPr>
        <sz val="10"/>
        <color rgb="FF000000"/>
        <rFont val="Arial"/>
      </rPr>
      <t xml:space="preserve"> of the plates and inversely related to the </t>
    </r>
    <r>
      <rPr>
        <b/>
        <sz val="10"/>
        <rFont val="Arial"/>
      </rPr>
      <t>distance</t>
    </r>
    <r>
      <rPr>
        <sz val="10"/>
        <color rgb="FF000000"/>
        <rFont val="Arial"/>
      </rPr>
      <t xml:space="preserve"> between the 2 plates, in the following equation:</t>
    </r>
  </si>
  <si>
    <t>C = ε (A / d)</t>
  </si>
  <si>
    <t>Capacitors in Series and Parallel</t>
  </si>
  <si>
    <r>
      <rPr>
        <b/>
        <sz val="10"/>
        <rFont val="Arial"/>
      </rPr>
      <t xml:space="preserve">Capacitors </t>
    </r>
    <r>
      <rPr>
        <b/>
        <i/>
        <sz val="10"/>
        <rFont val="Arial"/>
      </rPr>
      <t>in SERIES</t>
    </r>
  </si>
  <si>
    <t>cause a decrease in the equivalent capacitance of a circuit</t>
  </si>
  <si>
    <r>
      <rPr>
        <b/>
        <sz val="10"/>
        <rFont val="Arial"/>
      </rPr>
      <t xml:space="preserve">Capacitors </t>
    </r>
    <r>
      <rPr>
        <b/>
        <i/>
        <sz val="10"/>
        <rFont val="Arial"/>
      </rPr>
      <t>in PARALLEL</t>
    </r>
  </si>
  <si>
    <t>are additive and sum together to create a larger equivalent capacitance (because the total distance between the plates is basically increased as more capacitors in parallel are introduced... and given by the equation for capacitance, it is inversely related to the distance between the plates.</t>
  </si>
  <si>
    <r>
      <rPr>
        <i/>
        <sz val="14"/>
        <rFont val="Times New Roman"/>
      </rPr>
      <t xml:space="preserve">C </t>
    </r>
    <r>
      <rPr>
        <i/>
        <sz val="9"/>
        <rFont val="Times New Roman"/>
      </rPr>
      <t>parallel</t>
    </r>
    <r>
      <rPr>
        <i/>
        <sz val="14"/>
        <rFont val="Times New Roman"/>
      </rPr>
      <t xml:space="preserve"> = C</t>
    </r>
    <r>
      <rPr>
        <i/>
        <sz val="9"/>
        <rFont val="Times New Roman"/>
      </rPr>
      <t>1</t>
    </r>
    <r>
      <rPr>
        <i/>
        <sz val="14"/>
        <rFont val="Times New Roman"/>
      </rPr>
      <t xml:space="preserve"> + C</t>
    </r>
    <r>
      <rPr>
        <i/>
        <sz val="9"/>
        <rFont val="Times New Roman"/>
      </rPr>
      <t>2</t>
    </r>
    <r>
      <rPr>
        <i/>
        <sz val="14"/>
        <rFont val="Times New Roman"/>
      </rPr>
      <t xml:space="preserve"> + C</t>
    </r>
    <r>
      <rPr>
        <i/>
        <sz val="9"/>
        <rFont val="Times New Roman"/>
      </rPr>
      <t>3</t>
    </r>
    <r>
      <rPr>
        <i/>
        <sz val="14"/>
        <rFont val="Times New Roman"/>
      </rPr>
      <t xml:space="preserve"> + ...</t>
    </r>
  </si>
  <si>
    <t>Dielectric materials</t>
  </si>
  <si>
    <r>
      <t xml:space="preserve">are insulators placed betwen the plates of a capacitor that increases capacitance by a factor equal to the material's intrinsic </t>
    </r>
    <r>
      <rPr>
        <b/>
        <sz val="10"/>
        <rFont val="Arial"/>
      </rPr>
      <t xml:space="preserve">dielectric constant, </t>
    </r>
    <r>
      <rPr>
        <sz val="14"/>
        <rFont val="Times New Roman"/>
      </rPr>
      <t>κ</t>
    </r>
    <r>
      <rPr>
        <sz val="10"/>
        <color rgb="FF000000"/>
        <rFont val="Arial"/>
      </rPr>
      <t xml:space="preserve">, which depends solely on the material of the insulator itself. 
The capacitance with a dielectric material added to it can be calculated by the following equation, </t>
    </r>
    <r>
      <rPr>
        <i/>
        <sz val="10"/>
        <rFont val="Arial"/>
      </rPr>
      <t xml:space="preserve">where </t>
    </r>
    <r>
      <rPr>
        <b/>
        <i/>
        <sz val="10"/>
        <rFont val="Arial"/>
      </rPr>
      <t>C'</t>
    </r>
    <r>
      <rPr>
        <i/>
        <sz val="10"/>
        <rFont val="Arial"/>
      </rPr>
      <t xml:space="preserve"> is the new capacitance with the dielectric material added, </t>
    </r>
    <r>
      <rPr>
        <b/>
        <i/>
        <sz val="10"/>
        <rFont val="Arial"/>
      </rPr>
      <t>κ</t>
    </r>
    <r>
      <rPr>
        <i/>
        <sz val="10"/>
        <rFont val="Arial"/>
      </rPr>
      <t xml:space="preserve"> is the material's dielectric constant, and </t>
    </r>
    <r>
      <rPr>
        <b/>
        <i/>
        <sz val="10"/>
        <rFont val="Arial"/>
      </rPr>
      <t>C</t>
    </r>
    <r>
      <rPr>
        <i/>
        <sz val="10"/>
        <rFont val="Arial"/>
      </rPr>
      <t xml:space="preserve"> is the magnitude of the capacitance before the dielectric material was intoduced</t>
    </r>
  </si>
  <si>
    <r>
      <rPr>
        <b/>
        <i/>
        <sz val="24"/>
        <rFont val="Times New Roman"/>
      </rPr>
      <t>C</t>
    </r>
    <r>
      <rPr>
        <i/>
        <sz val="24"/>
        <rFont val="Times New Roman"/>
      </rPr>
      <t xml:space="preserve">'  = κ </t>
    </r>
    <r>
      <rPr>
        <b/>
        <i/>
        <sz val="24"/>
        <rFont val="Times New Roman"/>
      </rPr>
      <t>C</t>
    </r>
  </si>
  <si>
    <t>Meters</t>
  </si>
  <si>
    <t>Ammeters</t>
  </si>
  <si>
    <r>
      <t xml:space="preserve">are devices inserted IN SERIES in a circuit in order to measure the magnitude of Current; they are purposefully made to have </t>
    </r>
    <r>
      <rPr>
        <b/>
        <sz val="10"/>
        <rFont val="Arial"/>
      </rPr>
      <t>negligible</t>
    </r>
    <r>
      <rPr>
        <sz val="10"/>
        <color rgb="FF000000"/>
        <rFont val="Arial"/>
      </rPr>
      <t xml:space="preserve"> </t>
    </r>
    <r>
      <rPr>
        <b/>
        <sz val="10"/>
        <rFont val="Arial"/>
      </rPr>
      <t>resistance</t>
    </r>
    <r>
      <rPr>
        <sz val="10"/>
        <color rgb="FF000000"/>
        <rFont val="Arial"/>
      </rPr>
      <t xml:space="preserve"> so that they do not affect the overall current of the circuit</t>
    </r>
  </si>
  <si>
    <t>https://www.youtube.com/watch?v=yE3eQ6q39f4</t>
  </si>
  <si>
    <t>Voltmeters</t>
  </si>
  <si>
    <r>
      <t xml:space="preserve">are devices inserted in PARALLEL in a circuit in order to measure the voltage drop (aka potential difference) between two different points of a circuit; they are purposefully made to have </t>
    </r>
    <r>
      <rPr>
        <b/>
        <sz val="10"/>
        <rFont val="Arial"/>
      </rPr>
      <t>very very very high resistance</t>
    </r>
    <r>
      <rPr>
        <sz val="10"/>
        <color rgb="FF000000"/>
        <rFont val="Arial"/>
      </rPr>
      <t xml:space="preserve"> so that the charges do not travel through their circuit path</t>
    </r>
  </si>
  <si>
    <t>Ohmmeters</t>
  </si>
  <si>
    <t xml:space="preserve">are devices inserted around a resistive element in a circuit in order to measure the resistance; they are self-powered and have negligible resistance;  Since the device itself has a known voltage, Ohm's Law can be used to calculate the resistance if you also know the current </t>
  </si>
  <si>
    <t>General Wave Characteristics</t>
  </si>
  <si>
    <t>Transverse and Longitudinal Waves</t>
  </si>
  <si>
    <t>Transverse waves</t>
  </si>
  <si>
    <r>
      <t xml:space="preserve">have oscillations of wave particles PERPENDICULAR to the direction of the wave </t>
    </r>
    <r>
      <rPr>
        <b/>
        <sz val="10"/>
        <rFont val="Arial"/>
      </rPr>
      <t>propogation</t>
    </r>
  </si>
  <si>
    <t>electromagnetic waves, visible light, microwaves, X-rays
"the wave" in a football stadium audience, a string fixed on one end that is moved up and down on the free end</t>
  </si>
  <si>
    <t>electromagnetic waves</t>
  </si>
  <si>
    <t>Longitudinal waves</t>
  </si>
  <si>
    <t>have oscillations of wave particles PARALLEL to the direction of wave propagation.</t>
  </si>
  <si>
    <t>sound waves
laying a slinky flat on a table top and tapping it on one end</t>
  </si>
  <si>
    <t>sound waves</t>
  </si>
  <si>
    <t>Describing Waves</t>
  </si>
  <si>
    <r>
      <rPr>
        <b/>
        <sz val="10"/>
        <rFont val="Arial"/>
      </rPr>
      <t xml:space="preserve">wave displacement </t>
    </r>
    <r>
      <rPr>
        <sz val="10"/>
        <rFont val="Arial"/>
      </rPr>
      <t>(</t>
    </r>
    <r>
      <rPr>
        <b/>
        <sz val="10"/>
        <rFont val="Arial"/>
      </rPr>
      <t>x</t>
    </r>
    <r>
      <rPr>
        <sz val="10"/>
        <rFont val="Arial"/>
      </rPr>
      <t>)</t>
    </r>
  </si>
  <si>
    <r>
      <t xml:space="preserve">refers to how </t>
    </r>
    <r>
      <rPr>
        <i/>
        <sz val="10"/>
        <rFont val="Arial"/>
      </rPr>
      <t>far</t>
    </r>
    <r>
      <rPr>
        <sz val="10"/>
        <color rgb="FF000000"/>
        <rFont val="Arial"/>
      </rPr>
      <t xml:space="preserve"> a point on the wave is from the </t>
    </r>
    <r>
      <rPr>
        <b/>
        <sz val="10"/>
        <rFont val="Arial"/>
      </rPr>
      <t>equilibrium position</t>
    </r>
    <r>
      <rPr>
        <sz val="10"/>
        <color rgb="FF000000"/>
        <rFont val="Arial"/>
      </rPr>
      <t>, expressed as a vector quantity.</t>
    </r>
  </si>
  <si>
    <t>equilibrium position</t>
  </si>
  <si>
    <r>
      <rPr>
        <b/>
        <sz val="10"/>
        <rFont val="Arial"/>
      </rPr>
      <t xml:space="preserve">Amplitude </t>
    </r>
    <r>
      <rPr>
        <sz val="10"/>
        <rFont val="Arial"/>
      </rPr>
      <t>(</t>
    </r>
    <r>
      <rPr>
        <b/>
        <i/>
        <sz val="10"/>
        <rFont val="Arial"/>
      </rPr>
      <t>A</t>
    </r>
    <r>
      <rPr>
        <sz val="10"/>
        <rFont val="Arial"/>
      </rPr>
      <t>)</t>
    </r>
  </si>
  <si>
    <r>
      <t xml:space="preserve">in a wave, it is the magnitude of its </t>
    </r>
    <r>
      <rPr>
        <b/>
        <sz val="10"/>
        <rFont val="Arial"/>
      </rPr>
      <t>maximal</t>
    </r>
    <r>
      <rPr>
        <sz val="10"/>
        <color rgb="FF000000"/>
        <rFont val="Arial"/>
      </rPr>
      <t xml:space="preserve"> </t>
    </r>
    <r>
      <rPr>
        <b/>
        <sz val="10"/>
        <rFont val="Arial"/>
      </rPr>
      <t>displacement</t>
    </r>
    <r>
      <rPr>
        <sz val="10"/>
        <color rgb="FF000000"/>
        <rFont val="Arial"/>
      </rPr>
      <t>.  In other words, it is the distance from the crest to the equilibrium position, or the trough to the equilibrium position</t>
    </r>
  </si>
  <si>
    <t>https://www.khanacademy.org/test-prep/mcat/physical-processes/sound/v/sound-properties-amplitude-period-frequency-wavelength</t>
  </si>
  <si>
    <t>crest</t>
  </si>
  <si>
    <r>
      <t xml:space="preserve">the </t>
    </r>
    <r>
      <rPr>
        <b/>
        <sz val="10"/>
        <rFont val="Arial"/>
      </rPr>
      <t>maximum</t>
    </r>
    <r>
      <rPr>
        <sz val="10"/>
        <color rgb="FF000000"/>
        <rFont val="Arial"/>
      </rPr>
      <t xml:space="preserve"> point of a wave (the point of most POSITIVE displacement)</t>
    </r>
  </si>
  <si>
    <t>trough</t>
  </si>
  <si>
    <r>
      <t xml:space="preserve">the </t>
    </r>
    <r>
      <rPr>
        <b/>
        <sz val="10"/>
        <rFont val="Arial"/>
      </rPr>
      <t>mimumum</t>
    </r>
    <r>
      <rPr>
        <sz val="10"/>
        <color rgb="FF000000"/>
        <rFont val="Arial"/>
      </rPr>
      <t xml:space="preserve"> point of a wave (the point of most NEGATIVE displacement</t>
    </r>
  </si>
  <si>
    <r>
      <rPr>
        <b/>
        <sz val="10"/>
        <rFont val="Arial"/>
      </rPr>
      <t xml:space="preserve">wavelength </t>
    </r>
    <r>
      <rPr>
        <sz val="10"/>
        <rFont val="Arial"/>
      </rPr>
      <t>(</t>
    </r>
    <r>
      <rPr>
        <b/>
        <sz val="14"/>
        <rFont val="Arial"/>
      </rPr>
      <t>λ</t>
    </r>
    <r>
      <rPr>
        <sz val="10"/>
        <rFont val="Arial"/>
      </rPr>
      <t>)</t>
    </r>
  </si>
  <si>
    <t>is the distance between two crests or two troughs of a wave</t>
  </si>
  <si>
    <t>λ  = v / ƒ</t>
  </si>
  <si>
    <r>
      <rPr>
        <b/>
        <sz val="10"/>
        <rFont val="Arial"/>
      </rPr>
      <t xml:space="preserve">speed of a wave </t>
    </r>
    <r>
      <rPr>
        <sz val="10"/>
        <rFont val="Arial"/>
      </rPr>
      <t>(</t>
    </r>
    <r>
      <rPr>
        <b/>
        <i/>
        <sz val="14"/>
        <rFont val="Arial"/>
      </rPr>
      <t>v</t>
    </r>
    <r>
      <rPr>
        <sz val="10"/>
        <rFont val="Arial"/>
      </rPr>
      <t>)</t>
    </r>
  </si>
  <si>
    <r>
      <t xml:space="preserve">the speed of a wave can be found via the following equation, </t>
    </r>
    <r>
      <rPr>
        <i/>
        <sz val="10"/>
        <rFont val="Arial"/>
      </rPr>
      <t xml:space="preserve">where </t>
    </r>
    <r>
      <rPr>
        <b/>
        <i/>
        <sz val="10"/>
        <rFont val="Arial"/>
      </rPr>
      <t>v</t>
    </r>
    <r>
      <rPr>
        <i/>
        <sz val="10"/>
        <rFont val="Arial"/>
      </rPr>
      <t xml:space="preserve"> is a constant that represents the propagation speed of a wave, </t>
    </r>
    <r>
      <rPr>
        <b/>
        <i/>
        <sz val="10"/>
        <rFont val="Arial"/>
      </rPr>
      <t xml:space="preserve">ƒ </t>
    </r>
    <r>
      <rPr>
        <i/>
        <sz val="10"/>
        <rFont val="Arial"/>
      </rPr>
      <t xml:space="preserve">is the frequency measured in hertz (Hz) that represents the number of wavelengths passing a fixed point per second, and </t>
    </r>
    <r>
      <rPr>
        <b/>
        <i/>
        <sz val="10"/>
        <rFont val="Arial"/>
      </rPr>
      <t>λ</t>
    </r>
    <r>
      <rPr>
        <i/>
        <sz val="10"/>
        <rFont val="Arial"/>
      </rPr>
      <t xml:space="preserve"> is the distance from one maximum (crest) of the wave to the next. 
note that in reference to electromagnetic waves, the equation v = f λ becomes </t>
    </r>
    <r>
      <rPr>
        <b/>
        <i/>
        <sz val="10"/>
        <rFont val="Arial"/>
      </rPr>
      <t>c</t>
    </r>
    <r>
      <rPr>
        <i/>
        <sz val="10"/>
        <rFont val="Arial"/>
      </rPr>
      <t xml:space="preserve"> = f λ, where </t>
    </r>
    <r>
      <rPr>
        <b/>
        <i/>
        <sz val="10"/>
        <rFont val="Arial"/>
      </rPr>
      <t>c</t>
    </r>
    <r>
      <rPr>
        <i/>
        <sz val="10"/>
        <rFont val="Arial"/>
      </rPr>
      <t xml:space="preserve"> is a constant that represents the speed of electromagnetic waves, specifically, which is about 3e8 m/s.</t>
    </r>
  </si>
  <si>
    <r>
      <rPr>
        <i/>
        <sz val="58"/>
        <rFont val="Times New Roman"/>
      </rPr>
      <t xml:space="preserve">v = f </t>
    </r>
    <r>
      <rPr>
        <i/>
        <sz val="58"/>
        <rFont val="Times New Roman"/>
      </rPr>
      <t>λ</t>
    </r>
  </si>
  <si>
    <t>• speed of light</t>
  </si>
  <si>
    <r>
      <rPr>
        <b/>
        <sz val="10"/>
        <rFont val="Arial"/>
      </rPr>
      <t xml:space="preserve">frequency </t>
    </r>
    <r>
      <rPr>
        <sz val="10"/>
        <rFont val="Arial"/>
      </rPr>
      <t>(</t>
    </r>
    <r>
      <rPr>
        <sz val="14"/>
        <rFont val="Arial"/>
      </rPr>
      <t>ƒ</t>
    </r>
    <r>
      <rPr>
        <sz val="10"/>
        <rFont val="Arial"/>
      </rPr>
      <t>)</t>
    </r>
  </si>
  <si>
    <r>
      <t xml:space="preserve">is the number of wave cycles it takes per second;  the SI unit for frequency is expressed in </t>
    </r>
    <r>
      <rPr>
        <b/>
        <sz val="10"/>
        <rFont val="Arial"/>
      </rPr>
      <t xml:space="preserve">hertz </t>
    </r>
    <r>
      <rPr>
        <sz val="10"/>
        <color rgb="FF000000"/>
        <rFont val="Arial"/>
      </rPr>
      <t>(</t>
    </r>
    <r>
      <rPr>
        <b/>
        <sz val="10"/>
        <rFont val="Arial"/>
      </rPr>
      <t>Hz</t>
    </r>
    <r>
      <rPr>
        <sz val="10"/>
        <color rgb="FF000000"/>
        <rFont val="Arial"/>
      </rPr>
      <t>), where 1 Hz = 1 cycle/sec
note that from the equation for the speed of a wave (shown above), frequency also equals velocity / wavelength.</t>
    </r>
  </si>
  <si>
    <t>period</t>
  </si>
  <si>
    <r>
      <rPr>
        <b/>
        <sz val="10"/>
        <rFont val="Arial"/>
      </rPr>
      <t xml:space="preserve">period </t>
    </r>
    <r>
      <rPr>
        <sz val="10"/>
        <rFont val="Arial"/>
      </rPr>
      <t>(</t>
    </r>
    <r>
      <rPr>
        <b/>
        <i/>
        <sz val="14"/>
        <rFont val="Times New Roman"/>
      </rPr>
      <t>T</t>
    </r>
    <r>
      <rPr>
        <sz val="10"/>
        <rFont val="Arial"/>
      </rPr>
      <t>)</t>
    </r>
  </si>
  <si>
    <r>
      <t xml:space="preserve">if frequency is defined as the number of cycles per second, then the </t>
    </r>
    <r>
      <rPr>
        <b/>
        <sz val="10"/>
        <rFont val="Arial"/>
      </rPr>
      <t>inverse of frequency (</t>
    </r>
    <r>
      <rPr>
        <sz val="10"/>
        <color rgb="FF000000"/>
        <rFont val="Arial"/>
      </rPr>
      <t>aka</t>
    </r>
    <r>
      <rPr>
        <b/>
        <sz val="10"/>
        <rFont val="Arial"/>
      </rPr>
      <t xml:space="preserve"> </t>
    </r>
    <r>
      <rPr>
        <sz val="10"/>
        <color rgb="FF000000"/>
        <rFont val="Arial"/>
      </rPr>
      <t>the</t>
    </r>
    <r>
      <rPr>
        <b/>
        <sz val="10"/>
        <rFont val="Arial"/>
      </rPr>
      <t xml:space="preserve"> period)</t>
    </r>
    <r>
      <rPr>
        <sz val="10"/>
        <color rgb="FF000000"/>
        <rFont val="Arial"/>
      </rPr>
      <t xml:space="preserve"> is the number of seconds per cycle. Period (T) is represented by the following equation, where </t>
    </r>
    <r>
      <rPr>
        <b/>
        <sz val="10"/>
        <rFont val="Arial"/>
      </rPr>
      <t>ƒ</t>
    </r>
    <r>
      <rPr>
        <sz val="10"/>
        <color rgb="FF000000"/>
        <rFont val="Arial"/>
      </rPr>
      <t xml:space="preserve"> is the frequency (aka the number of wavelengths that passes a fixed point per second).
Understand that </t>
    </r>
    <r>
      <rPr>
        <b/>
        <sz val="10"/>
        <rFont val="Arial"/>
      </rPr>
      <t>period</t>
    </r>
    <r>
      <rPr>
        <sz val="10"/>
        <color rgb="FF000000"/>
        <rFont val="Arial"/>
      </rPr>
      <t xml:space="preserve"> is just a measurement of time, while frequency is a measurement of rate.</t>
    </r>
  </si>
  <si>
    <r>
      <rPr>
        <b/>
        <sz val="10"/>
        <rFont val="Arial"/>
      </rPr>
      <t xml:space="preserve">angular frequency </t>
    </r>
    <r>
      <rPr>
        <sz val="10"/>
        <rFont val="Arial"/>
      </rPr>
      <t>(</t>
    </r>
    <r>
      <rPr>
        <b/>
        <sz val="14"/>
        <rFont val="Arial"/>
      </rPr>
      <t>ω</t>
    </r>
    <r>
      <rPr>
        <sz val="10"/>
        <rFont val="Arial"/>
      </rPr>
      <t>)</t>
    </r>
  </si>
  <si>
    <r>
      <t xml:space="preserve">is another way of expressing frequency, except in </t>
    </r>
    <r>
      <rPr>
        <i/>
        <sz val="10"/>
        <rFont val="Arial"/>
      </rPr>
      <t>radians per second</t>
    </r>
    <r>
      <rPr>
        <sz val="10"/>
        <color rgb="FF000000"/>
        <rFont val="Arial"/>
      </rPr>
      <t>, rather than cycles per second</t>
    </r>
  </si>
  <si>
    <t>ω = 2 π ƒ</t>
  </si>
  <si>
    <t>Phase</t>
  </si>
  <si>
    <r>
      <rPr>
        <b/>
        <i/>
        <sz val="10"/>
        <rFont val="Arial"/>
      </rPr>
      <t xml:space="preserve">in phase </t>
    </r>
    <r>
      <rPr>
        <b/>
        <sz val="10"/>
        <rFont val="Arial"/>
      </rPr>
      <t>waves</t>
    </r>
  </si>
  <si>
    <r>
      <t xml:space="preserve">two waves are </t>
    </r>
    <r>
      <rPr>
        <b/>
        <i/>
        <sz val="10"/>
        <rFont val="Arial"/>
      </rPr>
      <t>IN PHASE</t>
    </r>
    <r>
      <rPr>
        <sz val="10"/>
        <color rgb="FF000000"/>
        <rFont val="Arial"/>
      </rPr>
      <t xml:space="preserve"> if their respsective crests and troughs coincide (line up with each other). When waves are </t>
    </r>
    <r>
      <rPr>
        <i/>
        <sz val="10"/>
        <rFont val="Arial"/>
      </rPr>
      <t>perfectly in phase</t>
    </r>
    <r>
      <rPr>
        <sz val="10"/>
        <color rgb="FF000000"/>
        <rFont val="Arial"/>
      </rPr>
      <t xml:space="preserve">, we say that the </t>
    </r>
    <r>
      <rPr>
        <b/>
        <sz val="10"/>
        <rFont val="Arial"/>
      </rPr>
      <t>phase</t>
    </r>
    <r>
      <rPr>
        <sz val="10"/>
        <color rgb="FF000000"/>
        <rFont val="Arial"/>
      </rPr>
      <t xml:space="preserve"> </t>
    </r>
    <r>
      <rPr>
        <b/>
        <i/>
        <sz val="10"/>
        <rFont val="Arial"/>
      </rPr>
      <t>difference</t>
    </r>
    <r>
      <rPr>
        <sz val="10"/>
        <color rgb="FF000000"/>
        <rFont val="Arial"/>
      </rPr>
      <t xml:space="preserve"> is zero.</t>
    </r>
  </si>
  <si>
    <t>Constructive interference</t>
  </si>
  <si>
    <r>
      <rPr>
        <b/>
        <i/>
        <sz val="10"/>
        <rFont val="Arial"/>
      </rPr>
      <t xml:space="preserve">out of phase </t>
    </r>
    <r>
      <rPr>
        <b/>
        <sz val="10"/>
        <rFont val="Arial"/>
      </rPr>
      <t>waves</t>
    </r>
  </si>
  <si>
    <r>
      <t xml:space="preserve">two waves are </t>
    </r>
    <r>
      <rPr>
        <b/>
        <i/>
        <sz val="10"/>
        <rFont val="Arial"/>
      </rPr>
      <t>OUT OF PHASE</t>
    </r>
    <r>
      <rPr>
        <sz val="10"/>
        <color rgb="FF000000"/>
        <rFont val="Arial"/>
      </rPr>
      <t xml:space="preserve"> if the two waves travel through the same space in such a way that the </t>
    </r>
    <r>
      <rPr>
        <b/>
        <sz val="10"/>
        <rFont val="Arial"/>
      </rPr>
      <t>crests</t>
    </r>
    <r>
      <rPr>
        <sz val="10"/>
        <color rgb="FF000000"/>
        <rFont val="Arial"/>
      </rPr>
      <t xml:space="preserve"> of one wave coincides with the </t>
    </r>
    <r>
      <rPr>
        <b/>
        <sz val="10"/>
        <rFont val="Arial"/>
      </rPr>
      <t xml:space="preserve">troughs </t>
    </r>
    <r>
      <rPr>
        <sz val="10"/>
        <color rgb="FF000000"/>
        <rFont val="Arial"/>
      </rPr>
      <t xml:space="preserve">of the other. When waves are </t>
    </r>
    <r>
      <rPr>
        <i/>
        <sz val="10"/>
        <rFont val="Arial"/>
      </rPr>
      <t>perfectly out of phase</t>
    </r>
    <r>
      <rPr>
        <sz val="10"/>
        <color rgb="FF000000"/>
        <rFont val="Arial"/>
      </rPr>
      <t xml:space="preserve">, we say that the </t>
    </r>
    <r>
      <rPr>
        <b/>
        <sz val="10"/>
        <rFont val="Arial"/>
      </rPr>
      <t>phase</t>
    </r>
    <r>
      <rPr>
        <sz val="10"/>
        <color rgb="FF000000"/>
        <rFont val="Arial"/>
      </rPr>
      <t xml:space="preserve"> </t>
    </r>
    <r>
      <rPr>
        <b/>
        <sz val="10"/>
        <rFont val="Arial"/>
      </rPr>
      <t>difference</t>
    </r>
    <r>
      <rPr>
        <sz val="10"/>
        <color rgb="FF000000"/>
        <rFont val="Arial"/>
      </rPr>
      <t xml:space="preserve"> is 1/2 of the wave. This could be expressed as λ/2 or, if given as an angle, 180º (one cycle = one wavelength = 360º). Of course, waves can be out of phase with each other by any other fraction of a cycle, as well</t>
    </r>
  </si>
  <si>
    <t>Destructive interference</t>
  </si>
  <si>
    <t>Principle of Superposition</t>
  </si>
  <si>
    <t>Principle of Superposition of waves</t>
  </si>
  <si>
    <r>
      <t xml:space="preserve">states that when waves interact with each other, the displacement of the </t>
    </r>
    <r>
      <rPr>
        <b/>
        <sz val="10"/>
        <rFont val="Arial"/>
      </rPr>
      <t>resultant wave</t>
    </r>
    <r>
      <rPr>
        <sz val="10"/>
        <color rgb="FF000000"/>
        <rFont val="Arial"/>
      </rPr>
      <t xml:space="preserve"> at any point is the SUM of the displacements of the two interacting waves.</t>
    </r>
  </si>
  <si>
    <t>Interference</t>
  </si>
  <si>
    <r>
      <t xml:space="preserve">describes the ways in which waves interact in space to form a </t>
    </r>
    <r>
      <rPr>
        <b/>
        <sz val="10"/>
        <rFont val="Arial"/>
      </rPr>
      <t>resultant wave</t>
    </r>
  </si>
  <si>
    <r>
      <rPr>
        <b/>
        <i/>
        <sz val="10"/>
        <rFont val="Arial"/>
      </rPr>
      <t>Constructive</t>
    </r>
    <r>
      <rPr>
        <b/>
        <sz val="10"/>
        <rFont val="Arial"/>
      </rPr>
      <t xml:space="preserve"> interference</t>
    </r>
  </si>
  <si>
    <r>
      <t xml:space="preserve">occurs when two waves are </t>
    </r>
    <r>
      <rPr>
        <i/>
        <sz val="10"/>
        <rFont val="Arial"/>
      </rPr>
      <t>perfectly</t>
    </r>
    <r>
      <rPr>
        <sz val="10"/>
        <color rgb="FF000000"/>
        <rFont val="Arial"/>
      </rPr>
      <t xml:space="preserve"> </t>
    </r>
    <r>
      <rPr>
        <b/>
        <sz val="10"/>
        <rFont val="Arial"/>
      </rPr>
      <t>in phase</t>
    </r>
    <r>
      <rPr>
        <sz val="10"/>
        <color rgb="FF000000"/>
        <rFont val="Arial"/>
      </rPr>
      <t xml:space="preserve"> with each other. Then, the amplitude of the </t>
    </r>
    <r>
      <rPr>
        <b/>
        <sz val="10"/>
        <rFont val="Arial"/>
      </rPr>
      <t>resultant wave</t>
    </r>
    <r>
      <rPr>
        <sz val="10"/>
        <color rgb="FF000000"/>
        <rFont val="Arial"/>
      </rPr>
      <t xml:space="preserve"> is equal to the SUM of the </t>
    </r>
    <r>
      <rPr>
        <b/>
        <sz val="10"/>
        <rFont val="Arial"/>
      </rPr>
      <t>amplitudes</t>
    </r>
    <r>
      <rPr>
        <sz val="10"/>
        <color rgb="FF000000"/>
        <rFont val="Arial"/>
      </rPr>
      <t xml:space="preserve"> of the two interfering waves.</t>
    </r>
  </si>
  <si>
    <t>• maxima (bright fringe) on Young's Double Slit setup</t>
  </si>
  <si>
    <r>
      <rPr>
        <b/>
        <i/>
        <sz val="10"/>
        <rFont val="Arial"/>
      </rPr>
      <t>Destructive</t>
    </r>
    <r>
      <rPr>
        <b/>
        <sz val="10"/>
        <rFont val="Arial"/>
      </rPr>
      <t xml:space="preserve"> interference</t>
    </r>
  </si>
  <si>
    <r>
      <t xml:space="preserve">occurs when two waves are </t>
    </r>
    <r>
      <rPr>
        <i/>
        <sz val="10"/>
        <rFont val="Arial"/>
      </rPr>
      <t>perfectly</t>
    </r>
    <r>
      <rPr>
        <sz val="10"/>
        <color rgb="FF000000"/>
        <rFont val="Arial"/>
      </rPr>
      <t xml:space="preserve"> </t>
    </r>
    <r>
      <rPr>
        <b/>
        <sz val="10"/>
        <rFont val="Arial"/>
      </rPr>
      <t>out of phase</t>
    </r>
    <r>
      <rPr>
        <sz val="10"/>
        <color rgb="FF000000"/>
        <rFont val="Arial"/>
      </rPr>
      <t xml:space="preserve"> with each other. Then, the amplitude of the </t>
    </r>
    <r>
      <rPr>
        <b/>
        <sz val="10"/>
        <rFont val="Arial"/>
      </rPr>
      <t>resultant wave</t>
    </r>
    <r>
      <rPr>
        <sz val="10"/>
        <color rgb="FF000000"/>
        <rFont val="Arial"/>
      </rPr>
      <t xml:space="preserve"> is equal to the DIFFERENCE in </t>
    </r>
    <r>
      <rPr>
        <b/>
        <sz val="10"/>
        <rFont val="Arial"/>
      </rPr>
      <t>amplitude</t>
    </r>
    <r>
      <rPr>
        <sz val="10"/>
        <color rgb="FF000000"/>
        <rFont val="Arial"/>
      </rPr>
      <t xml:space="preserve"> between the two interfering waves.</t>
    </r>
  </si>
  <si>
    <t>• minima (dark fringes) on Young's Doublt Slit setup</t>
  </si>
  <si>
    <r>
      <rPr>
        <i/>
        <sz val="9"/>
        <rFont val="Arial"/>
      </rPr>
      <t xml:space="preserve">Noise-cancelling headphones operate on the </t>
    </r>
    <r>
      <rPr>
        <b/>
        <i/>
        <sz val="9"/>
        <rFont val="Arial"/>
      </rPr>
      <t xml:space="preserve">principle of superposition. </t>
    </r>
    <r>
      <rPr>
        <i/>
        <sz val="9"/>
        <rFont val="Arial"/>
      </rPr>
      <t>They do not simply muffle sound, but actually capture the environmental noise and, using computer technology, produce a sound wave that is almost perfectly OUT of phase. The combination of the two waves inside the headset results in a destructive interference, thereby canceling–or nearly canceling–the ambient noise.</t>
    </r>
  </si>
  <si>
    <r>
      <rPr>
        <b/>
        <i/>
        <sz val="10"/>
        <rFont val="Arial"/>
      </rPr>
      <t xml:space="preserve">partially
</t>
    </r>
    <r>
      <rPr>
        <b/>
        <sz val="10"/>
        <rFont val="Arial"/>
      </rPr>
      <t>constructive / desctructive interference</t>
    </r>
  </si>
  <si>
    <r>
      <t xml:space="preserve">occurs when two waves are </t>
    </r>
    <r>
      <rPr>
        <i/>
        <sz val="10"/>
        <rFont val="Arial"/>
      </rPr>
      <t xml:space="preserve">not quite </t>
    </r>
    <r>
      <rPr>
        <sz val="10"/>
        <color rgb="FF000000"/>
        <rFont val="Arial"/>
      </rPr>
      <t xml:space="preserve">perfectly in or out of phase with each other. Then, the displacement of the </t>
    </r>
    <r>
      <rPr>
        <b/>
        <sz val="10"/>
        <rFont val="Arial"/>
      </rPr>
      <t>resultant wave</t>
    </r>
    <r>
      <rPr>
        <sz val="10"/>
        <color rgb="FF000000"/>
        <rFont val="Arial"/>
      </rPr>
      <t xml:space="preserve"> is equal to the SUM of the displacements of the two interfering waves</t>
    </r>
  </si>
  <si>
    <t>Traveling Waves</t>
  </si>
  <si>
    <t>are waves have continously shifting points of maximum and minimum displacement</t>
  </si>
  <si>
    <r>
      <t xml:space="preserve">are waves that are produced by the </t>
    </r>
    <r>
      <rPr>
        <b/>
        <sz val="10"/>
        <rFont val="Arial"/>
      </rPr>
      <t>constructive</t>
    </r>
    <r>
      <rPr>
        <sz val="10"/>
        <color rgb="FF000000"/>
        <rFont val="Arial"/>
      </rPr>
      <t xml:space="preserve"> and </t>
    </r>
    <r>
      <rPr>
        <b/>
        <sz val="10"/>
        <rFont val="Arial"/>
      </rPr>
      <t>destructive</t>
    </r>
    <r>
      <rPr>
        <sz val="10"/>
        <color rgb="FF000000"/>
        <rFont val="Arial"/>
      </rPr>
      <t xml:space="preserve"> interference of two waves of the same frequency traveling in opposite directions in the same space.</t>
    </r>
  </si>
  <si>
    <t>nodes</t>
  </si>
  <si>
    <t>are points in a standing wave where there is NO oscillation;  the CLOSED end of a pipe is always a node, and the ends of a string are also always nodes</t>
  </si>
  <si>
    <t>• the closed ends of a pipe
• the ends of s string</t>
  </si>
  <si>
    <t>antinodes</t>
  </si>
  <si>
    <t>are points in a standing wave of MAXIMUM oscillation;  the OPEN end of a pipe is always an antinode</t>
  </si>
  <si>
    <t>• the open ends of a pipe</t>
  </si>
  <si>
    <r>
      <t xml:space="preserve">is the increase in amplitude that occurs when a periodic force is applied AT THE </t>
    </r>
    <r>
      <rPr>
        <b/>
        <sz val="10"/>
        <rFont val="Arial"/>
      </rPr>
      <t>natural (resonant) frequency</t>
    </r>
    <r>
      <rPr>
        <sz val="10"/>
        <color rgb="FF000000"/>
        <rFont val="Arial"/>
      </rPr>
      <t>. This natural frequency of an object is an intrinsic property of the object that can only be altered by changing the size or composition of the object (as as changing the size of a wine glass or changing how much water in filled in the wine glass)</t>
    </r>
  </si>
  <si>
    <r>
      <rPr>
        <i/>
        <sz val="10"/>
        <rFont val="Arial"/>
      </rPr>
      <t xml:space="preserve">If a periodically varying force is applied to a system, then the system will be driven at a frequency equal to the frequency of force. This is known as </t>
    </r>
    <r>
      <rPr>
        <b/>
        <i/>
        <sz val="10"/>
        <rFont val="Arial"/>
      </rPr>
      <t>forced oscillation</t>
    </r>
    <r>
      <rPr>
        <i/>
        <sz val="10"/>
        <rFont val="Arial"/>
      </rPr>
      <t xml:space="preserve">. This can easily be demonstrated by a child on a swing being pushed by a parent. If the parent pushes the child at a frequency </t>
    </r>
    <r>
      <rPr>
        <i/>
        <sz val="10"/>
        <rFont val="Arial"/>
      </rPr>
      <t>nearly equal to the frequency at which the child swings back toward the parent</t>
    </r>
    <r>
      <rPr>
        <i/>
        <sz val="10"/>
        <rFont val="Arial"/>
      </rPr>
      <t xml:space="preserve">, then the arc of the swinging child will become larger and larger:  the amplitude increases because the </t>
    </r>
    <r>
      <rPr>
        <b/>
        <i/>
        <sz val="10"/>
        <rFont val="Arial"/>
      </rPr>
      <t>force frequency</t>
    </r>
    <r>
      <rPr>
        <i/>
        <sz val="10"/>
        <rFont val="Arial"/>
      </rPr>
      <t xml:space="preserve"> is nearly identical to the swing's </t>
    </r>
    <r>
      <rPr>
        <b/>
        <i/>
        <sz val="10"/>
        <rFont val="Arial"/>
      </rPr>
      <t>natural frequency</t>
    </r>
    <r>
      <rPr>
        <i/>
        <sz val="10"/>
        <rFont val="Arial"/>
      </rPr>
      <t>.</t>
    </r>
  </si>
  <si>
    <r>
      <rPr>
        <b/>
        <sz val="10"/>
        <rFont val="Arial"/>
      </rPr>
      <t xml:space="preserve">Damping
</t>
    </r>
    <r>
      <rPr>
        <i/>
        <sz val="10"/>
        <rFont val="Arial"/>
      </rPr>
      <t xml:space="preserve">(also called </t>
    </r>
    <r>
      <rPr>
        <b/>
        <i/>
        <sz val="10"/>
        <rFont val="Arial"/>
      </rPr>
      <t>Attenuation</t>
    </r>
    <r>
      <rPr>
        <i/>
        <sz val="10"/>
        <rFont val="Arial"/>
      </rPr>
      <t>)</t>
    </r>
  </si>
  <si>
    <r>
      <t xml:space="preserve">is a decrease in AMPLITUDE of a wave caused by an applied or </t>
    </r>
    <r>
      <rPr>
        <b/>
        <sz val="10"/>
        <rFont val="Arial"/>
      </rPr>
      <t>nonconservative force</t>
    </r>
    <r>
      <rPr>
        <sz val="10"/>
        <color rgb="FF000000"/>
        <rFont val="Arial"/>
      </rPr>
      <t xml:space="preserve">, such as friction, air resistance, and viscous drag.
</t>
    </r>
    <r>
      <rPr>
        <i/>
        <sz val="10"/>
        <rFont val="Arial"/>
      </rPr>
      <t>note that damping has NO effect on the frequency (such as pitch of a sound), only the amplitude (loudness).</t>
    </r>
  </si>
  <si>
    <r>
      <rPr>
        <i/>
        <sz val="9"/>
        <rFont val="Arial"/>
      </rPr>
      <t xml:space="preserve">Because no system is completely frictionless, there is always some </t>
    </r>
    <r>
      <rPr>
        <b/>
        <i/>
        <sz val="9"/>
        <rFont val="Arial"/>
      </rPr>
      <t>damping</t>
    </r>
    <r>
      <rPr>
        <i/>
        <sz val="9"/>
        <rFont val="Arial"/>
      </rPr>
      <t xml:space="preserve">, which results in a finite amplitude of oscillation. If the oscillating system were frictionless, then the periodically varying force would continually add energy to the sytem, and the amplitude would increase to infinity, which doesn't happen in real life. </t>
    </r>
    <r>
      <rPr>
        <b/>
        <i/>
        <sz val="9"/>
        <rFont val="Arial"/>
      </rPr>
      <t>Attenuation</t>
    </r>
    <r>
      <rPr>
        <i/>
        <sz val="9"/>
        <rFont val="Arial"/>
      </rPr>
      <t xml:space="preserve"> partially accounts for why sound waves are less intense if you stand farther away from a speaker.</t>
    </r>
  </si>
  <si>
    <r>
      <t xml:space="preserve">is produced by the mechanical disturbance of a material that creates an oscillation of the molecules in the material. The </t>
    </r>
    <r>
      <rPr>
        <b/>
        <sz val="10"/>
        <rFont val="Arial"/>
      </rPr>
      <t>speed of sound</t>
    </r>
    <r>
      <rPr>
        <sz val="10"/>
        <color rgb="FF000000"/>
        <rFont val="Arial"/>
      </rPr>
      <t xml:space="preserve"> is given by the following equation, </t>
    </r>
    <r>
      <rPr>
        <i/>
        <sz val="10"/>
        <rFont val="Arial"/>
      </rPr>
      <t xml:space="preserve">where </t>
    </r>
    <r>
      <rPr>
        <b/>
        <i/>
        <sz val="10"/>
        <rFont val="Arial"/>
      </rPr>
      <t>v</t>
    </r>
    <r>
      <rPr>
        <i/>
        <sz val="10"/>
        <rFont val="Arial"/>
      </rPr>
      <t xml:space="preserve"> is the speed of sound, </t>
    </r>
    <r>
      <rPr>
        <b/>
        <i/>
        <sz val="10"/>
        <rFont val="Arial"/>
      </rPr>
      <t>B</t>
    </r>
    <r>
      <rPr>
        <i/>
        <sz val="10"/>
        <rFont val="Arial"/>
      </rPr>
      <t xml:space="preserve"> is the </t>
    </r>
    <r>
      <rPr>
        <b/>
        <i/>
        <sz val="10"/>
        <rFont val="Arial"/>
      </rPr>
      <t>bulk modulus</t>
    </r>
    <r>
      <rPr>
        <i/>
        <sz val="10"/>
        <rFont val="Arial"/>
      </rPr>
      <t xml:space="preserve"> (a measure of the medium's </t>
    </r>
    <r>
      <rPr>
        <b/>
        <i/>
        <sz val="10"/>
        <rFont val="Arial"/>
      </rPr>
      <t>resistance to compression</t>
    </r>
    <r>
      <rPr>
        <i/>
        <sz val="10"/>
        <rFont val="Arial"/>
      </rPr>
      <t xml:space="preserve">; B increases from gas to liquid to solid), and </t>
    </r>
    <r>
      <rPr>
        <b/>
        <i/>
        <sz val="10"/>
        <rFont val="Arial"/>
      </rPr>
      <t xml:space="preserve">ρ </t>
    </r>
    <r>
      <rPr>
        <i/>
        <sz val="10"/>
        <rFont val="Arial"/>
      </rPr>
      <t>is the density of the medium</t>
    </r>
    <r>
      <rPr>
        <sz val="10"/>
        <color rgb="FF000000"/>
        <rFont val="Arial"/>
      </rPr>
      <t xml:space="preserve">
Sound propagates through </t>
    </r>
    <r>
      <rPr>
        <i/>
        <sz val="10"/>
        <rFont val="Arial"/>
      </rPr>
      <t>all</t>
    </r>
    <r>
      <rPr>
        <sz val="10"/>
        <color rgb="FF000000"/>
        <rFont val="Arial"/>
      </rPr>
      <t xml:space="preserve"> forms of matter as long as there are molecules </t>
    </r>
    <r>
      <rPr>
        <i/>
        <sz val="10"/>
        <rFont val="Arial"/>
      </rPr>
      <t>(this is why sound cannot travel in a vacuum; there are no surrounding air molecules in a vacuum)</t>
    </r>
    <r>
      <rPr>
        <sz val="10"/>
        <color rgb="FF000000"/>
        <rFont val="Arial"/>
      </rPr>
      <t xml:space="preserve">:
</t>
    </r>
    <r>
      <rPr>
        <u/>
        <sz val="10"/>
        <rFont val="Arial"/>
      </rPr>
      <t>•  sound propagates FASTEST through solids, followed by liquids, and slowest through gases.
•  within a medium, as density increases, the speed of sound decreases.</t>
    </r>
  </si>
  <si>
    <r>
      <rPr>
        <b/>
        <i/>
        <sz val="24"/>
        <rFont val="Times New Roman"/>
      </rPr>
      <t>v</t>
    </r>
    <r>
      <rPr>
        <i/>
        <sz val="24"/>
        <rFont val="Times New Roman"/>
      </rPr>
      <t xml:space="preserve"> </t>
    </r>
    <r>
      <rPr>
        <i/>
        <sz val="11"/>
        <rFont val="Times New Roman"/>
      </rPr>
      <t>sound</t>
    </r>
    <r>
      <rPr>
        <i/>
        <sz val="24"/>
        <rFont val="Times New Roman"/>
      </rPr>
      <t xml:space="preserve">  =  √(</t>
    </r>
    <r>
      <rPr>
        <b/>
        <i/>
        <sz val="24"/>
        <rFont val="Times New Roman"/>
      </rPr>
      <t xml:space="preserve">B </t>
    </r>
    <r>
      <rPr>
        <i/>
        <sz val="24"/>
        <rFont val="Times New Roman"/>
      </rPr>
      <t>/ ρ)</t>
    </r>
  </si>
  <si>
    <r>
      <rPr>
        <i/>
        <sz val="9"/>
        <rFont val="Arial"/>
      </rPr>
      <t xml:space="preserve">Sound travels faster through human bone than it does through air because bone is more resistant to compression and has a higher value of </t>
    </r>
    <r>
      <rPr>
        <b/>
        <i/>
        <sz val="9"/>
        <rFont val="Arial"/>
      </rPr>
      <t>B</t>
    </r>
    <r>
      <rPr>
        <i/>
        <sz val="9"/>
        <rFont val="Arial"/>
      </rPr>
      <t>.
Sound travels faster through hollow wood than it does through dense wood, because ρ and the speed of sound are inversely related.</t>
    </r>
  </si>
  <si>
    <t>https://www.youtube.com/watch?v=yF4cvbAYjwI&amp;index=130&amp;list=PL1O_shUH1zgVfrG2lDsMWuicLdsxm-Dzz</t>
  </si>
  <si>
    <t>Frequency and Pitch</t>
  </si>
  <si>
    <t>pitch</t>
  </si>
  <si>
    <t>is directly related to a sound wave's frequency:  Lower-frequency sounds have lower pitch, and higher-frequency sounds have higher pitch.</t>
  </si>
  <si>
    <t>Dog whistles and medical ultrasound machines can emit extremely high frequencies, and thus have extremely high pitches (even so high that is above the normal range of human hearing)</t>
  </si>
  <si>
    <r>
      <t>describes the difference between the ACTUAL frequency (ƒ</t>
    </r>
    <r>
      <rPr>
        <sz val="6"/>
        <rFont val="Arial"/>
      </rPr>
      <t xml:space="preserve">0 </t>
    </r>
    <r>
      <rPr>
        <sz val="10"/>
        <color rgb="FF000000"/>
        <rFont val="Arial"/>
      </rPr>
      <t>or ƒ) of a sound and its PERCEIVED frequency (ƒ') when the source of the sound (v</t>
    </r>
    <r>
      <rPr>
        <sz val="5"/>
        <rFont val="Arial"/>
      </rPr>
      <t>s</t>
    </r>
    <r>
      <rPr>
        <sz val="10"/>
        <color rgb="FF000000"/>
        <rFont val="Arial"/>
      </rPr>
      <t>) and the sound's detector (v</t>
    </r>
    <r>
      <rPr>
        <sz val="6"/>
        <rFont val="Arial"/>
      </rPr>
      <t>0</t>
    </r>
    <r>
      <rPr>
        <sz val="10"/>
        <color rgb="FF000000"/>
        <rFont val="Arial"/>
      </rPr>
      <t xml:space="preserve">) are moving relative to one another.
</t>
    </r>
    <r>
      <rPr>
        <b/>
        <sz val="10"/>
        <rFont val="Arial"/>
      </rPr>
      <t xml:space="preserve">Note the unusual signs in the equation.  If memorized in </t>
    </r>
    <r>
      <rPr>
        <b/>
        <i/>
        <sz val="10"/>
        <rFont val="Arial"/>
      </rPr>
      <t>this</t>
    </r>
    <r>
      <rPr>
        <b/>
        <sz val="10"/>
        <rFont val="Arial"/>
      </rPr>
      <t xml:space="preserve"> form:
</t>
    </r>
    <r>
      <rPr>
        <sz val="10"/>
        <color rgb="FF000000"/>
        <rFont val="Arial"/>
      </rPr>
      <t xml:space="preserve">•  the UPPER sign should be used when the detector or source is moving TOWARD the other object.
•  the LOWER sign should be used when the detector or source is moving AWAY from the other object.
</t>
    </r>
    <r>
      <rPr>
        <b/>
        <sz val="10"/>
        <rFont val="Arial"/>
      </rPr>
      <t xml:space="preserve">Based on the sign convention above, then mathematically:
</t>
    </r>
    <r>
      <rPr>
        <sz val="10"/>
        <color rgb="FF000000"/>
        <rFont val="Arial"/>
      </rPr>
      <t xml:space="preserve">•  The perceived frequency </t>
    </r>
    <r>
      <rPr>
        <b/>
        <sz val="10"/>
        <rFont val="Arial"/>
      </rPr>
      <t>ƒ'</t>
    </r>
    <r>
      <rPr>
        <sz val="10"/>
        <color rgb="FF000000"/>
        <rFont val="Arial"/>
      </rPr>
      <t xml:space="preserve"> will be HIGHER than the actual frequency </t>
    </r>
    <r>
      <rPr>
        <b/>
        <sz val="10"/>
        <rFont val="Arial"/>
      </rPr>
      <t>ƒ</t>
    </r>
    <r>
      <rPr>
        <sz val="10"/>
        <color rgb="FF000000"/>
        <rFont val="Arial"/>
      </rPr>
      <t xml:space="preserve"> when the source and detector are moving TOWARD each other.
•  The perceived frequency </t>
    </r>
    <r>
      <rPr>
        <b/>
        <sz val="10"/>
        <rFont val="Arial"/>
      </rPr>
      <t>ƒ'</t>
    </r>
    <r>
      <rPr>
        <sz val="10"/>
        <color rgb="FF000000"/>
        <rFont val="Arial"/>
      </rPr>
      <t xml:space="preserve"> will be LOWER than the actual frequency </t>
    </r>
    <r>
      <rPr>
        <b/>
        <sz val="10"/>
        <rFont val="Arial"/>
      </rPr>
      <t>ƒ</t>
    </r>
    <r>
      <rPr>
        <sz val="10"/>
        <color rgb="FF000000"/>
        <rFont val="Arial"/>
      </rPr>
      <t xml:space="preserve"> when the source and detector are moving AWAY from each other.
•  The perceived frequency </t>
    </r>
    <r>
      <rPr>
        <b/>
        <sz val="10"/>
        <rFont val="Arial"/>
      </rPr>
      <t>ƒ'</t>
    </r>
    <r>
      <rPr>
        <sz val="10"/>
        <color rgb="FF000000"/>
        <rFont val="Arial"/>
      </rPr>
      <t xml:space="preserve"> can be higher, lower, or equal to the actual frequency </t>
    </r>
    <r>
      <rPr>
        <b/>
        <sz val="10"/>
        <rFont val="Arial"/>
      </rPr>
      <t>ƒ</t>
    </r>
    <r>
      <rPr>
        <sz val="10"/>
        <color rgb="FF000000"/>
        <rFont val="Arial"/>
      </rPr>
      <t xml:space="preserve"> when two objects are moving in the same direction, depending on their relative speeds </t>
    </r>
    <r>
      <rPr>
        <b/>
        <sz val="10"/>
        <rFont val="Arial"/>
      </rPr>
      <t>v</t>
    </r>
    <r>
      <rPr>
        <b/>
        <sz val="6"/>
        <rFont val="Arial"/>
      </rPr>
      <t>s</t>
    </r>
    <r>
      <rPr>
        <sz val="10"/>
        <color rgb="FF000000"/>
        <rFont val="Arial"/>
      </rPr>
      <t xml:space="preserve"> and </t>
    </r>
    <r>
      <rPr>
        <b/>
        <sz val="10"/>
        <rFont val="Arial"/>
      </rPr>
      <t>v</t>
    </r>
    <r>
      <rPr>
        <b/>
        <sz val="6"/>
        <rFont val="Arial"/>
      </rPr>
      <t>0</t>
    </r>
    <r>
      <rPr>
        <sz val="10"/>
        <color rgb="FF000000"/>
        <rFont val="Arial"/>
      </rPr>
      <t>.</t>
    </r>
  </si>
  <si>
    <r>
      <rPr>
        <i/>
        <sz val="9"/>
        <rFont val="Arial"/>
      </rPr>
      <t xml:space="preserve">The sign convention in the Dopper Equation in this form can be memorized via the following mnemonic:
•  </t>
    </r>
    <r>
      <rPr>
        <b/>
        <i/>
        <sz val="9"/>
        <rFont val="Arial"/>
      </rPr>
      <t>T</t>
    </r>
    <r>
      <rPr>
        <i/>
        <sz val="9"/>
        <rFont val="Arial"/>
      </rPr>
      <t>op sign for "</t>
    </r>
    <r>
      <rPr>
        <b/>
        <i/>
        <sz val="9"/>
        <rFont val="Arial"/>
      </rPr>
      <t>T</t>
    </r>
    <r>
      <rPr>
        <i/>
        <sz val="9"/>
        <rFont val="Arial"/>
      </rPr>
      <t xml:space="preserve">oward"
•  bottom sign for "away"
For example, imagine a situation where you're driving down the street and hear an ambulance approaching from behind. In this scenario, YOU are the detector and the ambulance's loud siren is the sound source. At this time, you would say that you are driving AWAY from the ambulance; even though the ambulance is moving faster and getting closer to you, the direction in which you are driving is still AWAY from the ambulance. By this logic, the bottom sign (–) should be used in the numerator, which relates to the detector. The driving of the ambulance, on the other hand, would say that HE is driving TOWARD you. By this logic, the top sign (–) should be used in the denominator, which relates to the source. Therefore, in the case, the Doppler effect equation would have </t>
    </r>
    <r>
      <rPr>
        <b/>
        <i/>
        <sz val="9"/>
        <rFont val="Arial"/>
      </rPr>
      <t>v – v</t>
    </r>
    <r>
      <rPr>
        <b/>
        <i/>
        <sz val="6"/>
        <rFont val="Arial"/>
      </rPr>
      <t>0</t>
    </r>
    <r>
      <rPr>
        <b/>
        <i/>
        <sz val="9"/>
        <rFont val="Arial"/>
      </rPr>
      <t xml:space="preserve"> </t>
    </r>
    <r>
      <rPr>
        <i/>
        <sz val="9"/>
        <rFont val="Arial"/>
      </rPr>
      <t xml:space="preserve">in the numerator and </t>
    </r>
    <r>
      <rPr>
        <b/>
        <i/>
        <sz val="9"/>
        <rFont val="Arial"/>
      </rPr>
      <t>v – v</t>
    </r>
    <r>
      <rPr>
        <b/>
        <i/>
        <sz val="6"/>
        <rFont val="Arial"/>
      </rPr>
      <t>s</t>
    </r>
    <r>
      <rPr>
        <i/>
        <sz val="9"/>
        <rFont val="Arial"/>
      </rPr>
      <t xml:space="preserve"> in the denominator... and because </t>
    </r>
    <r>
      <rPr>
        <b/>
        <i/>
        <sz val="9"/>
        <rFont val="Arial"/>
      </rPr>
      <t>v</t>
    </r>
    <r>
      <rPr>
        <b/>
        <i/>
        <sz val="6"/>
        <rFont val="Arial"/>
      </rPr>
      <t>s</t>
    </r>
    <r>
      <rPr>
        <i/>
        <sz val="9"/>
        <rFont val="Arial"/>
      </rPr>
      <t xml:space="preserve"> &gt; </t>
    </r>
    <r>
      <rPr>
        <b/>
        <i/>
        <sz val="9"/>
        <rFont val="Arial"/>
      </rPr>
      <t>v</t>
    </r>
    <r>
      <rPr>
        <b/>
        <i/>
        <sz val="6"/>
        <rFont val="Arial"/>
      </rPr>
      <t>0</t>
    </r>
    <r>
      <rPr>
        <i/>
        <sz val="9"/>
        <rFont val="Arial"/>
      </rPr>
      <t xml:space="preserve"> (since the ambulance is driving faster than you), this mathematically results in </t>
    </r>
    <r>
      <rPr>
        <b/>
        <i/>
        <sz val="9"/>
        <rFont val="Arial"/>
      </rPr>
      <t>ƒ' &gt; ƒ</t>
    </r>
    <r>
      <rPr>
        <i/>
        <sz val="9"/>
        <rFont val="Arial"/>
      </rPr>
      <t>. Since ƒ' is higher, this explains the phenomenon why ambulance sirens seems to increase in pitch as the ambulance drives closer to you on the street.</t>
    </r>
  </si>
  <si>
    <t>Shock Waves</t>
  </si>
  <si>
    <r>
      <rPr>
        <b/>
        <sz val="10"/>
        <rFont val="Arial"/>
      </rPr>
      <t xml:space="preserve">shock waves
</t>
    </r>
    <r>
      <rPr>
        <i/>
        <sz val="10"/>
        <rFont val="Arial"/>
      </rPr>
      <t xml:space="preserve">(also called </t>
    </r>
    <r>
      <rPr>
        <b/>
        <i/>
        <sz val="10"/>
        <rFont val="Arial"/>
      </rPr>
      <t>sonic booms</t>
    </r>
    <r>
      <rPr>
        <i/>
        <sz val="10"/>
        <rFont val="Arial"/>
      </rPr>
      <t>)</t>
    </r>
  </si>
  <si>
    <r>
      <t xml:space="preserve">can occur when the source of the sound is moving AT or ABOVE the speed of sound (343 m/s in air). Shock waves can cause physical disturbances as it passes through other objects, such as with a shock wave caused by an explosion that radiates through a forest, causing the trees to shake.
</t>
    </r>
    <r>
      <rPr>
        <b/>
        <sz val="10"/>
        <rFont val="Arial"/>
      </rPr>
      <t>Sonic</t>
    </r>
    <r>
      <rPr>
        <sz val="10"/>
        <color rgb="FF000000"/>
        <rFont val="Arial"/>
      </rPr>
      <t xml:space="preserve"> </t>
    </r>
    <r>
      <rPr>
        <b/>
        <sz val="10"/>
        <rFont val="Arial"/>
      </rPr>
      <t>boom</t>
    </r>
    <r>
      <rPr>
        <sz val="10"/>
        <color rgb="FF000000"/>
        <rFont val="Arial"/>
      </rPr>
      <t xml:space="preserve"> refers to when a passing shock wave creates a very high pressure followed by a very low pressure.</t>
    </r>
  </si>
  <si>
    <r>
      <rPr>
        <i/>
        <sz val="9"/>
        <rFont val="Arial"/>
      </rPr>
      <t xml:space="preserve">explosions, fighter jets, </t>
    </r>
    <r>
      <rPr>
        <b/>
        <i/>
        <sz val="9"/>
        <rFont val="Arial"/>
      </rPr>
      <t>Mach 1</t>
    </r>
  </si>
  <si>
    <t>Intensity and Loudness of Sound</t>
  </si>
  <si>
    <r>
      <rPr>
        <b/>
        <sz val="10"/>
        <rFont val="Arial"/>
      </rPr>
      <t xml:space="preserve">Intensity </t>
    </r>
    <r>
      <rPr>
        <i/>
        <sz val="10"/>
        <rFont val="Arial"/>
      </rPr>
      <t>(</t>
    </r>
    <r>
      <rPr>
        <b/>
        <i/>
        <sz val="18"/>
        <rFont val="Times New Roman"/>
      </rPr>
      <t>I</t>
    </r>
    <r>
      <rPr>
        <i/>
        <sz val="10"/>
        <rFont val="Arial"/>
      </rPr>
      <t xml:space="preserve">) 
</t>
    </r>
    <r>
      <rPr>
        <b/>
        <sz val="10"/>
        <rFont val="Arial"/>
      </rPr>
      <t>of a sound wave</t>
    </r>
  </si>
  <si>
    <r>
      <t xml:space="preserve">is the average rate of energy transfer (aka, </t>
    </r>
    <r>
      <rPr>
        <b/>
        <sz val="10"/>
        <rFont val="Arial"/>
      </rPr>
      <t>Power</t>
    </r>
    <r>
      <rPr>
        <sz val="10"/>
        <color rgb="FF000000"/>
        <rFont val="Arial"/>
      </rPr>
      <t xml:space="preserve">) per </t>
    </r>
    <r>
      <rPr>
        <b/>
        <sz val="10"/>
        <rFont val="Arial"/>
      </rPr>
      <t>Area</t>
    </r>
    <r>
      <rPr>
        <sz val="10"/>
        <color rgb="FF000000"/>
        <rFont val="Arial"/>
      </rPr>
      <t xml:space="preserve"> across a surface that is perpendicular to the wave. In other words, intensity is the power transported per unit area. The SI units of intensity are therefore Watts per square meter (W/m^2). Intensity is calculated by the following equation, </t>
    </r>
    <r>
      <rPr>
        <i/>
        <sz val="10"/>
        <rFont val="Arial"/>
      </rPr>
      <t xml:space="preserve">where </t>
    </r>
    <r>
      <rPr>
        <b/>
        <i/>
        <sz val="10"/>
        <rFont val="Arial"/>
      </rPr>
      <t>P</t>
    </r>
    <r>
      <rPr>
        <i/>
        <sz val="10"/>
        <rFont val="Arial"/>
      </rPr>
      <t xml:space="preserve"> is the power and </t>
    </r>
    <r>
      <rPr>
        <b/>
        <i/>
        <sz val="10"/>
        <rFont val="Arial"/>
      </rPr>
      <t>A</t>
    </r>
    <r>
      <rPr>
        <i/>
        <sz val="10"/>
        <rFont val="Arial"/>
      </rPr>
      <t xml:space="preserve"> is the area</t>
    </r>
    <r>
      <rPr>
        <sz val="10"/>
        <color rgb="FF000000"/>
        <rFont val="Arial"/>
      </rPr>
      <t xml:space="preserve"> of a surface perpendicular to the wave </t>
    </r>
    <r>
      <rPr>
        <i/>
        <sz val="10"/>
        <rFont val="Arial"/>
      </rPr>
      <t xml:space="preserve">(e.g. in the case of a spherical sound wave, A = 4πr^2)
</t>
    </r>
    <r>
      <rPr>
        <sz val="10"/>
        <color rgb="FF000000"/>
        <rFont val="Arial"/>
      </rPr>
      <t xml:space="preserve">This equation explains why sound waves are less intense as you are farther from a speaker. If you think of sound waves as propgating radially outward from a sound source in a spherical fashion... the farther a sound wave travels, then the larger the total surface area of this sphere. Thus, from the equation, I = P/A, the farther you stand from a speaker, the higher the value of A is, and thus the smaller the value of Intensity is. In other words, the energy transfer of the sound wave is dispersed over a greater area. (the other factor that explains why sound is less intense the farther you are is because of the phenomenon of </t>
    </r>
    <r>
      <rPr>
        <b/>
        <sz val="10"/>
        <rFont val="Arial"/>
      </rPr>
      <t>attentuation</t>
    </r>
    <r>
      <rPr>
        <sz val="10"/>
        <color rgb="FF000000"/>
        <rFont val="Arial"/>
      </rPr>
      <t>, where the energy is dissipated in the air through nonconservatice forces).</t>
    </r>
  </si>
  <si>
    <r>
      <rPr>
        <b/>
        <i/>
        <sz val="36"/>
        <rFont val="Times New Roman"/>
      </rPr>
      <t>I</t>
    </r>
    <r>
      <rPr>
        <i/>
        <sz val="36"/>
        <rFont val="Times New Roman"/>
      </rPr>
      <t xml:space="preserve"> = P / A</t>
    </r>
  </si>
  <si>
    <t>https://www.youtube.com/watch?v=_p-WyPg1sbU&amp;index=131&amp;list=PL1O_shUH1zgVfrG2lDsMWuicLdsxm-Dzz
https://www.youtube.com/watch?v=46V8qqVRirk&amp;list=PL1O_shUH1zgVfrG2lDsMWuicLdsxm-Dzz&amp;index=132</t>
  </si>
  <si>
    <t>• amplitude
• loudness of a sound wave
• sound level equation</t>
  </si>
  <si>
    <r>
      <rPr>
        <b/>
        <sz val="10"/>
        <rFont val="Arial"/>
      </rPr>
      <t>threshold of human hearing (</t>
    </r>
    <r>
      <rPr>
        <b/>
        <i/>
        <sz val="18"/>
        <rFont val="Times New Roman"/>
      </rPr>
      <t>I</t>
    </r>
    <r>
      <rPr>
        <b/>
        <i/>
        <sz val="10"/>
        <rFont val="Times New Roman"/>
      </rPr>
      <t>0</t>
    </r>
    <r>
      <rPr>
        <sz val="10"/>
        <rFont val="Arial"/>
      </rPr>
      <t xml:space="preserve">)
</t>
    </r>
    <r>
      <rPr>
        <i/>
        <sz val="10"/>
        <rFont val="Arial"/>
      </rPr>
      <t xml:space="preserve">(also called </t>
    </r>
    <r>
      <rPr>
        <b/>
        <i/>
        <sz val="10"/>
        <rFont val="Arial"/>
      </rPr>
      <t>reference intensity</t>
    </r>
    <r>
      <rPr>
        <i/>
        <sz val="10"/>
        <rFont val="Arial"/>
      </rPr>
      <t>)</t>
    </r>
  </si>
  <si>
    <r>
      <t xml:space="preserve">the softest sound that the average human ear can hear has an intensity equal to about </t>
    </r>
    <r>
      <rPr>
        <b/>
        <sz val="18"/>
        <rFont val="Times New Roman"/>
      </rPr>
      <t>1 e-12</t>
    </r>
    <r>
      <rPr>
        <b/>
        <sz val="10"/>
        <rFont val="Arial"/>
      </rPr>
      <t xml:space="preserve">    </t>
    </r>
    <r>
      <rPr>
        <sz val="10"/>
        <color rgb="FF000000"/>
        <rFont val="Arial"/>
      </rPr>
      <t>W/m^2.</t>
    </r>
  </si>
  <si>
    <t>• "reference intensity" for the sound level equation</t>
  </si>
  <si>
    <r>
      <rPr>
        <b/>
        <sz val="10"/>
        <rFont val="Arial"/>
      </rPr>
      <t xml:space="preserve">Sound level </t>
    </r>
    <r>
      <rPr>
        <sz val="10"/>
        <rFont val="Arial"/>
      </rPr>
      <t>(</t>
    </r>
    <r>
      <rPr>
        <i/>
        <sz val="18"/>
        <rFont val="Arial"/>
      </rPr>
      <t>β</t>
    </r>
    <r>
      <rPr>
        <sz val="10"/>
        <rFont val="Arial"/>
      </rPr>
      <t>)</t>
    </r>
  </si>
  <si>
    <r>
      <t>is the loudness or volume of a sound, and is related to the sound's intensity by the following equation,</t>
    </r>
    <r>
      <rPr>
        <i/>
        <sz val="10"/>
        <rFont val="Arial"/>
      </rPr>
      <t xml:space="preserve"> where </t>
    </r>
    <r>
      <rPr>
        <b/>
        <i/>
        <sz val="10"/>
        <rFont val="Arial"/>
      </rPr>
      <t xml:space="preserve">I </t>
    </r>
    <r>
      <rPr>
        <i/>
        <sz val="10"/>
        <rFont val="Arial"/>
      </rPr>
      <t xml:space="preserve">is the intensity of the sound wave and </t>
    </r>
    <r>
      <rPr>
        <b/>
        <i/>
        <sz val="10"/>
        <rFont val="Arial"/>
      </rPr>
      <t>I</t>
    </r>
    <r>
      <rPr>
        <b/>
        <i/>
        <sz val="6"/>
        <rFont val="Arial"/>
      </rPr>
      <t>0</t>
    </r>
    <r>
      <rPr>
        <sz val="10"/>
        <color rgb="FF000000"/>
        <rFont val="Arial"/>
      </rPr>
      <t xml:space="preserve"> is the threshold of human hearing (1e -12 W/m^2), which is used as a reference intensity. The units for sound level is the decibel (dB).
</t>
    </r>
    <r>
      <rPr>
        <i/>
        <sz val="10"/>
        <rFont val="Arial"/>
      </rPr>
      <t xml:space="preserve">when the intensity of sound is changed by some factor, you can calculate the "new" change in sound level by using the equation:
</t>
    </r>
    <r>
      <rPr>
        <b/>
        <sz val="10"/>
        <color rgb="FF0000FF"/>
        <rFont val="Arial"/>
      </rPr>
      <t xml:space="preserve">β </t>
    </r>
    <r>
      <rPr>
        <b/>
        <sz val="6"/>
        <color rgb="FF0000FF"/>
        <rFont val="Arial"/>
      </rPr>
      <t>final</t>
    </r>
    <r>
      <rPr>
        <b/>
        <sz val="10"/>
        <color rgb="FF0000FF"/>
        <rFont val="Arial"/>
      </rPr>
      <t xml:space="preserve"> = β </t>
    </r>
    <r>
      <rPr>
        <b/>
        <sz val="6"/>
        <color rgb="FF0000FF"/>
        <rFont val="Arial"/>
      </rPr>
      <t>initial</t>
    </r>
    <r>
      <rPr>
        <b/>
        <sz val="10"/>
        <color rgb="FF0000FF"/>
        <rFont val="Arial"/>
      </rPr>
      <t xml:space="preserve">  +  10 log (I </t>
    </r>
    <r>
      <rPr>
        <b/>
        <sz val="6"/>
        <color rgb="FF0000FF"/>
        <rFont val="Arial"/>
      </rPr>
      <t>final</t>
    </r>
    <r>
      <rPr>
        <b/>
        <sz val="10"/>
        <color rgb="FF0000FF"/>
        <rFont val="Arial"/>
      </rPr>
      <t xml:space="preserve"> / I </t>
    </r>
    <r>
      <rPr>
        <b/>
        <sz val="6"/>
        <color rgb="FF0000FF"/>
        <rFont val="Arial"/>
      </rPr>
      <t>initilal</t>
    </r>
    <r>
      <rPr>
        <b/>
        <sz val="10"/>
        <color rgb="FF0000FF"/>
        <rFont val="Arial"/>
      </rPr>
      <t xml:space="preserve">)  
</t>
    </r>
    <r>
      <rPr>
        <i/>
        <sz val="10"/>
        <rFont val="Arial"/>
      </rPr>
      <t xml:space="preserve">*  where I </t>
    </r>
    <r>
      <rPr>
        <i/>
        <sz val="6"/>
        <rFont val="Arial"/>
      </rPr>
      <t>final</t>
    </r>
    <r>
      <rPr>
        <i/>
        <sz val="10"/>
        <rFont val="Arial"/>
      </rPr>
      <t xml:space="preserve"> / I </t>
    </r>
    <r>
      <rPr>
        <i/>
        <sz val="6"/>
        <rFont val="Arial"/>
      </rPr>
      <t>initial</t>
    </r>
    <r>
      <rPr>
        <i/>
        <sz val="10"/>
        <rFont val="Arial"/>
      </rPr>
      <t xml:space="preserve"> is the ratio of the final intensity to the initial intensity.
note that an increase of 10 dB is an increase in intensity by a FACTOR of 10, </t>
    </r>
    <r>
      <rPr>
        <b/>
        <i/>
        <sz val="10"/>
        <rFont val="Arial"/>
      </rPr>
      <t>due to the fact that decibels is in a LOGARITHMIC scale</t>
    </r>
    <r>
      <rPr>
        <i/>
        <sz val="10"/>
        <rFont val="Arial"/>
      </rPr>
      <t>. For example, an increase of 20 dB is an increase in intensity by a factor of 100 because 10*log(100) = 10*2 = 20</t>
    </r>
  </si>
  <si>
    <r>
      <rPr>
        <i/>
        <sz val="28"/>
        <color rgb="FF222222"/>
        <rFont val="&quot;Times New Roman&quot;"/>
      </rPr>
      <t>β</t>
    </r>
    <r>
      <rPr>
        <i/>
        <sz val="24"/>
        <color rgb="FF222222"/>
        <rFont val="&quot;Times New Roman&quot;"/>
      </rPr>
      <t xml:space="preserve"> = 10 log (</t>
    </r>
    <r>
      <rPr>
        <i/>
        <sz val="20"/>
        <color rgb="FF222222"/>
        <rFont val="&quot;Times New Roman&quot;"/>
      </rPr>
      <t>I / I</t>
    </r>
    <r>
      <rPr>
        <i/>
        <sz val="11"/>
        <color rgb="FF222222"/>
        <rFont val="&quot;Times New Roman&quot;"/>
      </rPr>
      <t>0</t>
    </r>
    <r>
      <rPr>
        <i/>
        <sz val="24"/>
        <color rgb="FF222222"/>
        <rFont val="&quot;Times New Roman&quot;"/>
      </rPr>
      <t>)</t>
    </r>
  </si>
  <si>
    <r>
      <rPr>
        <sz val="27"/>
        <rFont val="Times New Roman"/>
      </rPr>
      <t>λ</t>
    </r>
    <r>
      <rPr>
        <b/>
        <sz val="10"/>
        <rFont val="Arial"/>
      </rPr>
      <t xml:space="preserve"> of a standing wave
for </t>
    </r>
    <r>
      <rPr>
        <b/>
        <sz val="10"/>
        <rFont val="Arial"/>
      </rPr>
      <t>STRINGS</t>
    </r>
    <r>
      <rPr>
        <b/>
        <sz val="10"/>
        <rFont val="Arial"/>
      </rPr>
      <t xml:space="preserve"> </t>
    </r>
    <r>
      <rPr>
        <sz val="10"/>
        <rFont val="Arial"/>
      </rPr>
      <t>fixed at both ends</t>
    </r>
  </si>
  <si>
    <r>
      <t xml:space="preserve">Since the ends of a string fixed at both ends are always nodes, </t>
    </r>
    <r>
      <rPr>
        <b/>
        <sz val="10"/>
        <rFont val="Arial"/>
      </rPr>
      <t>the length of the string is equal to some multiple of HALF-wavelengths</t>
    </r>
    <r>
      <rPr>
        <sz val="10"/>
        <color rgb="FF000000"/>
        <rFont val="Arial"/>
      </rPr>
      <t xml:space="preserve">. As such, the wavelength for standing waves on these types of strings can be calculated via the following equation, </t>
    </r>
    <r>
      <rPr>
        <i/>
        <sz val="10"/>
        <rFont val="Arial"/>
      </rPr>
      <t xml:space="preserve">where </t>
    </r>
    <r>
      <rPr>
        <b/>
        <i/>
        <sz val="10"/>
        <rFont val="Arial"/>
      </rPr>
      <t xml:space="preserve">λ </t>
    </r>
    <r>
      <rPr>
        <i/>
        <sz val="10"/>
        <rFont val="Arial"/>
      </rPr>
      <t xml:space="preserve">is the wavelength, </t>
    </r>
    <r>
      <rPr>
        <b/>
        <i/>
        <sz val="10"/>
        <rFont val="Arial"/>
      </rPr>
      <t xml:space="preserve">L </t>
    </r>
    <r>
      <rPr>
        <i/>
        <sz val="10"/>
        <rFont val="Arial"/>
      </rPr>
      <t>is the length of the string, and</t>
    </r>
    <r>
      <rPr>
        <b/>
        <i/>
        <sz val="10"/>
        <rFont val="Arial"/>
      </rPr>
      <t xml:space="preserve"> n </t>
    </r>
    <r>
      <rPr>
        <i/>
        <sz val="10"/>
        <rFont val="Arial"/>
      </rPr>
      <t xml:space="preserve">is a positive nonzero integer (n = 1, 2, 3, and so on) called the </t>
    </r>
    <r>
      <rPr>
        <b/>
        <i/>
        <sz val="10"/>
        <rFont val="Arial"/>
      </rPr>
      <t>harmonic.</t>
    </r>
    <r>
      <rPr>
        <sz val="10"/>
        <color rgb="FF000000"/>
        <rFont val="Arial"/>
      </rPr>
      <t xml:space="preserve"> 
</t>
    </r>
    <r>
      <rPr>
        <b/>
        <sz val="10"/>
        <rFont val="Arial"/>
      </rPr>
      <t>As a shortcut, for STRINGS attached at both ends, the number of ANTINODES present will tell you which harmonic it is.</t>
    </r>
  </si>
  <si>
    <r>
      <rPr>
        <i/>
        <sz val="36"/>
        <color rgb="FF222222"/>
        <rFont val="&quot;Times New Roman&quot;"/>
      </rPr>
      <t xml:space="preserve">λ = 2L / n
</t>
    </r>
    <r>
      <rPr>
        <b/>
        <i/>
        <sz val="12"/>
        <color rgb="FF222222"/>
        <rFont val="&quot;Times New Roman&quot;"/>
      </rPr>
      <t>where n = 1, 2, 3 ...</t>
    </r>
  </si>
  <si>
    <r>
      <rPr>
        <sz val="27"/>
        <rFont val="Times New Roman"/>
      </rPr>
      <t>λ</t>
    </r>
    <r>
      <rPr>
        <b/>
        <sz val="10"/>
        <rFont val="Arial"/>
      </rPr>
      <t xml:space="preserve"> of a standing wave
for </t>
    </r>
    <r>
      <rPr>
        <b/>
        <sz val="10"/>
        <rFont val="Arial"/>
      </rPr>
      <t>OPEN</t>
    </r>
    <r>
      <rPr>
        <b/>
        <sz val="10"/>
        <rFont val="Arial"/>
      </rPr>
      <t xml:space="preserve"> Pipes</t>
    </r>
  </si>
  <si>
    <r>
      <t>Since the ends of a pipe that is open on both ends are always antinodes,</t>
    </r>
    <r>
      <rPr>
        <b/>
        <sz val="10"/>
        <rFont val="Arial"/>
      </rPr>
      <t xml:space="preserve"> the length of an OPEN pipe is equal to some multiple of HALF-wavelengths</t>
    </r>
    <r>
      <rPr>
        <sz val="10"/>
        <color rgb="FF000000"/>
        <rFont val="Arial"/>
      </rPr>
      <t xml:space="preserve">. As such, the wavelength for standing waves supported by Open pipes can be calculated via the following equation, </t>
    </r>
    <r>
      <rPr>
        <i/>
        <sz val="10"/>
        <rFont val="Arial"/>
      </rPr>
      <t xml:space="preserve">where </t>
    </r>
    <r>
      <rPr>
        <b/>
        <i/>
        <sz val="10"/>
        <rFont val="Arial"/>
      </rPr>
      <t xml:space="preserve">λ </t>
    </r>
    <r>
      <rPr>
        <i/>
        <sz val="10"/>
        <rFont val="Arial"/>
      </rPr>
      <t xml:space="preserve">is the wavelength, </t>
    </r>
    <r>
      <rPr>
        <b/>
        <i/>
        <sz val="10"/>
        <rFont val="Arial"/>
      </rPr>
      <t>L</t>
    </r>
    <r>
      <rPr>
        <i/>
        <sz val="10"/>
        <rFont val="Arial"/>
      </rPr>
      <t xml:space="preserve"> is the length of the open pipe, and </t>
    </r>
    <r>
      <rPr>
        <b/>
        <i/>
        <sz val="10"/>
        <rFont val="Arial"/>
      </rPr>
      <t>n</t>
    </r>
    <r>
      <rPr>
        <i/>
        <sz val="10"/>
        <rFont val="Arial"/>
      </rPr>
      <t xml:space="preserve"> is a positive nonzero integer (n = 1, 2, 3, and so on) called the </t>
    </r>
    <r>
      <rPr>
        <b/>
        <i/>
        <sz val="10"/>
        <rFont val="Arial"/>
      </rPr>
      <t>harmonic</t>
    </r>
    <r>
      <rPr>
        <i/>
        <sz val="10"/>
        <rFont val="Arial"/>
      </rPr>
      <t xml:space="preserve">. 
</t>
    </r>
    <r>
      <rPr>
        <b/>
        <sz val="10"/>
        <rFont val="Arial"/>
      </rPr>
      <t>As a shortcut, for OPEN pipes, the number of NODES present will tell you which harmonic it is.</t>
    </r>
  </si>
  <si>
    <r>
      <rPr>
        <i/>
        <sz val="36"/>
        <color rgb="FF222222"/>
        <rFont val="&quot;Times New Roman&quot;"/>
      </rPr>
      <t xml:space="preserve">λ = 2L / n
</t>
    </r>
    <r>
      <rPr>
        <b/>
        <i/>
        <sz val="12"/>
        <color rgb="FF222222"/>
        <rFont val="&quot;Times New Roman&quot;"/>
      </rPr>
      <t>where n = 1, 2, 3 ...</t>
    </r>
  </si>
  <si>
    <r>
      <rPr>
        <sz val="18"/>
        <rFont val="Times New Roman"/>
      </rPr>
      <t>λ</t>
    </r>
    <r>
      <rPr>
        <b/>
        <sz val="10"/>
        <rFont val="Arial"/>
      </rPr>
      <t xml:space="preserve"> of a standing wave
for </t>
    </r>
    <r>
      <rPr>
        <b/>
        <sz val="10"/>
        <rFont val="Arial"/>
      </rPr>
      <t>CLOSED</t>
    </r>
    <r>
      <rPr>
        <b/>
        <sz val="10"/>
        <rFont val="Arial"/>
      </rPr>
      <t xml:space="preserve"> Pipes</t>
    </r>
  </si>
  <si>
    <r>
      <t xml:space="preserve">In the case of a closed pipe, the closed end will always corespond to a node, and the open end will correspond to an antinode. Given the fact that in a sinusoidal wave, the distance from a node to the following antinode is ONE-QUARTER of a wavelength, </t>
    </r>
    <r>
      <rPr>
        <b/>
        <sz val="10"/>
        <rFont val="Arial"/>
      </rPr>
      <t>the length of a CLOSED pipe will therefore be equal to some multiple of ONE-QUARTER wavelengths</t>
    </r>
    <r>
      <rPr>
        <sz val="10"/>
        <color rgb="FF000000"/>
        <rFont val="Arial"/>
      </rPr>
      <t xml:space="preserve">. However, because the closed end must always have a node and the open end must always have an antinode, </t>
    </r>
    <r>
      <rPr>
        <b/>
        <sz val="10"/>
        <rFont val="Arial"/>
      </rPr>
      <t>THERE CAN ONLY BE ODD HARMONICS</t>
    </r>
    <r>
      <rPr>
        <sz val="10"/>
        <color rgb="FF000000"/>
        <rFont val="Arial"/>
      </rPr>
      <t xml:space="preserve">. This is because an even number of quarter-wavelengths would be an integer number of half-wavelengths–which would necessarily have either two nodes or two antinodes at the ends. As such, the wavelength for standing waves supported by Closed pipes can be calculated via the following equation, </t>
    </r>
    <r>
      <rPr>
        <i/>
        <sz val="10"/>
        <rFont val="Arial"/>
      </rPr>
      <t xml:space="preserve">where </t>
    </r>
    <r>
      <rPr>
        <b/>
        <i/>
        <sz val="10"/>
        <rFont val="Arial"/>
      </rPr>
      <t>λ</t>
    </r>
    <r>
      <rPr>
        <i/>
        <sz val="10"/>
        <rFont val="Arial"/>
      </rPr>
      <t xml:space="preserve"> is the wavelength, </t>
    </r>
    <r>
      <rPr>
        <b/>
        <i/>
        <sz val="10"/>
        <rFont val="Arial"/>
      </rPr>
      <t>L</t>
    </r>
    <r>
      <rPr>
        <i/>
        <sz val="10"/>
        <rFont val="Arial"/>
      </rPr>
      <t xml:space="preserve"> is the length of the closed pipe, and </t>
    </r>
    <r>
      <rPr>
        <b/>
        <i/>
        <sz val="10"/>
        <rFont val="Arial"/>
      </rPr>
      <t>n</t>
    </r>
    <r>
      <rPr>
        <i/>
        <sz val="10"/>
        <rFont val="Arial"/>
      </rPr>
      <t xml:space="preserve"> is a positive ODD integer (n = 1, 3, 5, and so on) called the harmonic. 
</t>
    </r>
    <r>
      <rPr>
        <b/>
        <sz val="10"/>
        <rFont val="Arial"/>
      </rPr>
      <t xml:space="preserve">Unlike strings and open pipes, one cannot simply count the number of nodes or antinodes to determine the harmonic of the wave in closed pipes. Therefore, when presented with a closed pipe, make sure to actually count the number of QUARTER-WAVELENGTHS </t>
    </r>
    <r>
      <rPr>
        <i/>
        <sz val="10"/>
        <rFont val="Arial"/>
      </rPr>
      <t>(node–antinode segments)</t>
    </r>
    <r>
      <rPr>
        <b/>
        <sz val="10"/>
        <rFont val="Arial"/>
      </rPr>
      <t xml:space="preserve"> contained in the pipe to determine the harmonic.</t>
    </r>
  </si>
  <si>
    <r>
      <rPr>
        <i/>
        <sz val="36"/>
        <color rgb="FF222222"/>
        <rFont val="&quot;Times New Roman&quot;"/>
      </rPr>
      <t xml:space="preserve">λ = 4L / n
</t>
    </r>
    <r>
      <rPr>
        <b/>
        <i/>
        <sz val="12"/>
        <color rgb="FF222222"/>
        <rFont val="&quot;Times New Roman&quot;"/>
      </rPr>
      <t xml:space="preserve">where n = 1, </t>
    </r>
    <r>
      <rPr>
        <b/>
        <i/>
        <sz val="12"/>
        <color rgb="FFFF0000"/>
        <rFont val="&quot;Times New Roman&quot;"/>
      </rPr>
      <t>3</t>
    </r>
    <r>
      <rPr>
        <b/>
        <i/>
        <sz val="12"/>
        <color rgb="FF222222"/>
        <rFont val="&quot;Times New Roman&quot;"/>
      </rPr>
      <t xml:space="preserve">, </t>
    </r>
    <r>
      <rPr>
        <b/>
        <i/>
        <sz val="12"/>
        <color rgb="FFFF0000"/>
        <rFont val="&quot;Times New Roman&quot;"/>
      </rPr>
      <t>5</t>
    </r>
    <r>
      <rPr>
        <b/>
        <i/>
        <sz val="12"/>
        <color rgb="FF222222"/>
        <rFont val="&quot;Times New Roman&quot;"/>
      </rPr>
      <t xml:space="preserve"> ...</t>
    </r>
  </si>
  <si>
    <t>Ultrasound</t>
  </si>
  <si>
    <r>
      <t xml:space="preserve">uses high frequency sound waves outside the range of human hearing to </t>
    </r>
    <r>
      <rPr>
        <u/>
        <sz val="10"/>
        <rFont val="Arial"/>
      </rPr>
      <t>compare the relative densities of tissues in the body</t>
    </r>
    <r>
      <rPr>
        <sz val="10"/>
        <color rgb="FF000000"/>
        <rFont val="Arial"/>
      </rPr>
      <t xml:space="preserve"> for both imaging (diagnostic) and treatment (therapeutic) purposes. An ultrasound machine consists of a transmitter that generates a pressure gradient, which also functions as a receiver that processes the reflected sound. Note that ultrasound ultimately relies on REFLECTION; thus an interfact between two objects is necessary to visualize anything.</t>
    </r>
  </si>
  <si>
    <t>https://www.khanacademy.org/test-prep/mcat/physical-processes/sound/v/ultrasound-medical-imaging</t>
  </si>
  <si>
    <t>• Doppler Ultrasound</t>
  </si>
  <si>
    <t>Electromagnetic Spectrum</t>
  </si>
  <si>
    <t>Electromagnetic Waves</t>
  </si>
  <si>
    <r>
      <t xml:space="preserve">are TRANSVERSE waves that consist of oscillating </t>
    </r>
    <r>
      <rPr>
        <b/>
        <sz val="10"/>
        <rFont val="Arial"/>
      </rPr>
      <t>electric</t>
    </r>
    <r>
      <rPr>
        <sz val="10"/>
        <color rgb="FF000000"/>
        <rFont val="Arial"/>
      </rPr>
      <t xml:space="preserve"> </t>
    </r>
    <r>
      <rPr>
        <b/>
        <sz val="10"/>
        <rFont val="Arial"/>
      </rPr>
      <t>field</t>
    </r>
    <r>
      <rPr>
        <sz val="10"/>
        <color rgb="FF000000"/>
        <rFont val="Arial"/>
      </rPr>
      <t xml:space="preserve"> and </t>
    </r>
    <r>
      <rPr>
        <b/>
        <sz val="10"/>
        <rFont val="Arial"/>
      </rPr>
      <t>magnetic</t>
    </r>
    <r>
      <rPr>
        <sz val="10"/>
        <color rgb="FF000000"/>
        <rFont val="Arial"/>
      </rPr>
      <t xml:space="preserve"> </t>
    </r>
    <r>
      <rPr>
        <b/>
        <sz val="10"/>
        <rFont val="Arial"/>
      </rPr>
      <t>fields</t>
    </r>
    <r>
      <rPr>
        <sz val="10"/>
        <color rgb="FF000000"/>
        <rFont val="Arial"/>
      </rPr>
      <t xml:space="preserve"> that are PERPENDICULAR to each other and to the direction of propagation of the wave.</t>
    </r>
  </si>
  <si>
    <t>• gamma rays
• X-rays
• UV rays
• visible light
• infrared
• microwaves
• radio waves</t>
  </si>
  <si>
    <t>the electromagnetic spectrum</t>
  </si>
  <si>
    <r>
      <t xml:space="preserve">is the range of frequencies and wavelengths found in electromagnetic waves. The EM spectrum includes, from lowest to highest energy:
</t>
    </r>
    <r>
      <rPr>
        <b/>
        <sz val="10"/>
        <rFont val="Arial"/>
      </rPr>
      <t>radio-waves, micro-waves, infrared</t>
    </r>
    <r>
      <rPr>
        <sz val="10"/>
        <color rgb="FF000000"/>
        <rFont val="Arial"/>
      </rPr>
      <t xml:space="preserve">, visible light, </t>
    </r>
    <r>
      <rPr>
        <b/>
        <sz val="10"/>
        <rFont val="Arial"/>
      </rPr>
      <t>UV, X-rays, and Gamma-rays</t>
    </r>
    <r>
      <rPr>
        <sz val="10"/>
        <color rgb="FF000000"/>
        <rFont val="Arial"/>
      </rPr>
      <t>.</t>
    </r>
  </si>
  <si>
    <r>
      <rPr>
        <i/>
        <sz val="9"/>
        <rFont val="Arial"/>
      </rPr>
      <t xml:space="preserve">mnemonic to remember EM waves, from lowest to highest energy:
</t>
    </r>
    <r>
      <rPr>
        <b/>
        <i/>
        <sz val="9"/>
        <rFont val="Arial"/>
      </rPr>
      <t>R</t>
    </r>
    <r>
      <rPr>
        <i/>
        <sz val="9"/>
        <rFont val="Arial"/>
      </rPr>
      <t xml:space="preserve">eal </t>
    </r>
    <r>
      <rPr>
        <b/>
        <i/>
        <sz val="9"/>
        <rFont val="Arial"/>
      </rPr>
      <t>M</t>
    </r>
    <r>
      <rPr>
        <i/>
        <sz val="9"/>
        <rFont val="Arial"/>
      </rPr>
      <t xml:space="preserve">en </t>
    </r>
    <r>
      <rPr>
        <b/>
        <i/>
        <sz val="9"/>
        <rFont val="Arial"/>
      </rPr>
      <t>I</t>
    </r>
    <r>
      <rPr>
        <i/>
        <sz val="9"/>
        <rFont val="Arial"/>
      </rPr>
      <t xml:space="preserve">n </t>
    </r>
    <r>
      <rPr>
        <b/>
        <i/>
        <sz val="9"/>
        <rFont val="Arial"/>
      </rPr>
      <t>V</t>
    </r>
    <r>
      <rPr>
        <i/>
        <sz val="9"/>
        <rFont val="Arial"/>
      </rPr>
      <t xml:space="preserve">iolet </t>
    </r>
    <r>
      <rPr>
        <b/>
        <i/>
        <sz val="9"/>
        <rFont val="Arial"/>
      </rPr>
      <t>U</t>
    </r>
    <r>
      <rPr>
        <i/>
        <sz val="9"/>
        <rFont val="Arial"/>
      </rPr>
      <t>nderwear... e</t>
    </r>
    <r>
      <rPr>
        <b/>
        <i/>
        <sz val="9"/>
        <rFont val="Arial"/>
      </rPr>
      <t>X</t>
    </r>
    <r>
      <rPr>
        <i/>
        <sz val="9"/>
        <rFont val="Arial"/>
      </rPr>
      <t xml:space="preserve">tremely </t>
    </r>
    <r>
      <rPr>
        <b/>
        <i/>
        <sz val="9"/>
        <rFont val="Arial"/>
      </rPr>
      <t>G</t>
    </r>
    <r>
      <rPr>
        <i/>
        <sz val="9"/>
        <rFont val="Arial"/>
      </rPr>
      <t>orgeous</t>
    </r>
  </si>
  <si>
    <t>Speed of Light</t>
  </si>
  <si>
    <r>
      <t xml:space="preserve">although electromagnetic waves vary in frequency and wavelength, in a vacuum, all electromagnetic waves travel at the same speed, called the </t>
    </r>
    <r>
      <rPr>
        <b/>
        <sz val="10"/>
        <rFont val="Arial"/>
      </rPr>
      <t>speed of light</t>
    </r>
    <r>
      <rPr>
        <sz val="10"/>
        <color rgb="FF000000"/>
        <rFont val="Arial"/>
      </rPr>
      <t xml:space="preserve">. This constant is represented by </t>
    </r>
    <r>
      <rPr>
        <b/>
        <i/>
        <sz val="10"/>
        <rFont val="Arial"/>
      </rPr>
      <t>c</t>
    </r>
    <r>
      <rPr>
        <sz val="10"/>
        <color rgb="FF000000"/>
        <rFont val="Arial"/>
      </rPr>
      <t xml:space="preserve"> and is approximately </t>
    </r>
    <r>
      <rPr>
        <b/>
        <i/>
        <sz val="10"/>
        <rFont val="Arial"/>
      </rPr>
      <t xml:space="preserve">3e8 m/s. </t>
    </r>
    <r>
      <rPr>
        <sz val="10"/>
        <color rgb="FF000000"/>
        <rFont val="Arial"/>
      </rPr>
      <t>For the purposes of the MCAT, electromagnetic waves also travel in air with this speed.</t>
    </r>
  </si>
  <si>
    <r>
      <rPr>
        <i/>
        <sz val="57"/>
        <rFont val="Times New Roman"/>
      </rPr>
      <t>c = ƒ λ</t>
    </r>
    <r>
      <rPr>
        <i/>
        <sz val="36"/>
        <rFont val="Times New Roman"/>
      </rPr>
      <t xml:space="preserve">
</t>
    </r>
    <r>
      <rPr>
        <i/>
        <sz val="14"/>
        <rFont val="Times New Roman"/>
      </rPr>
      <t>where c = 3.00 x 10^8 m/s</t>
    </r>
  </si>
  <si>
    <t>the visible spectrum</t>
  </si>
  <si>
    <t>is the only part of the electromagnetic spectrum that is perceived as light by the human eye, and it runs from approximately 400 nm (violet) to 700 nm (red)</t>
  </si>
  <si>
    <t>ROY G. BV</t>
  </si>
  <si>
    <t>blackbody</t>
  </si>
  <si>
    <r>
      <t xml:space="preserve">refers to an </t>
    </r>
    <r>
      <rPr>
        <i/>
        <sz val="10"/>
        <rFont val="Arial"/>
      </rPr>
      <t>ideal</t>
    </r>
    <r>
      <rPr>
        <sz val="10"/>
        <color rgb="FF000000"/>
        <rFont val="Arial"/>
      </rPr>
      <t xml:space="preserve"> absorber of ALL wavelengths of light, and as a result, it would appear completely black if it were at a lower temperature than its surroundings</t>
    </r>
  </si>
  <si>
    <t>Reflection</t>
  </si>
  <si>
    <t>is the rebounding of incident light waves AT THE BOUNDARY of a medium. Light waves that are reflected are NOT absorbed into the second medium; rather, they bounce off of the boundary and travel back through the first medium.</t>
  </si>
  <si>
    <t>the Law of Reflection</t>
  </si>
  <si>
    <r>
      <t xml:space="preserve">states that the incident angle will equal the angle of reflection, as measured from the </t>
    </r>
    <r>
      <rPr>
        <b/>
        <sz val="10"/>
        <rFont val="Arial"/>
      </rPr>
      <t xml:space="preserve">normal. </t>
    </r>
  </si>
  <si>
    <r>
      <rPr>
        <i/>
        <sz val="36"/>
        <color rgb="FF000000"/>
        <rFont val="&quot;Times New Roman&quot;"/>
      </rPr>
      <t>ϴ</t>
    </r>
    <r>
      <rPr>
        <i/>
        <sz val="24"/>
        <color rgb="FF000000"/>
        <rFont val="&quot;Times New Roman&quot;"/>
      </rPr>
      <t xml:space="preserve"> </t>
    </r>
    <r>
      <rPr>
        <i/>
        <sz val="9"/>
        <color rgb="FF000000"/>
        <rFont val="&quot;Times New Roman&quot;"/>
      </rPr>
      <t>incident</t>
    </r>
    <r>
      <rPr>
        <i/>
        <sz val="24"/>
        <color rgb="FF000000"/>
        <rFont val="&quot;Times New Roman&quot;"/>
      </rPr>
      <t xml:space="preserve"> = </t>
    </r>
    <r>
      <rPr>
        <i/>
        <sz val="36"/>
        <color rgb="FF000000"/>
        <rFont val="&quot;Times New Roman&quot;"/>
      </rPr>
      <t>ϴ</t>
    </r>
    <r>
      <rPr>
        <i/>
        <sz val="24"/>
        <color rgb="FF000000"/>
        <rFont val="&quot;Times New Roman&quot;"/>
      </rPr>
      <t xml:space="preserve"> </t>
    </r>
    <r>
      <rPr>
        <i/>
        <sz val="9"/>
        <color rgb="FF000000"/>
        <rFont val="&quot;Times New Roman&quot;"/>
      </rPr>
      <t>reflected</t>
    </r>
  </si>
  <si>
    <t>normal</t>
  </si>
  <si>
    <t>is a line drawn PERPENDICULAR to the boundary of a medium; all angles in optics are measured from this normal, NOT the surface of the medium.</t>
  </si>
  <si>
    <t>Plane Mirrors</t>
  </si>
  <si>
    <t>are flat reflective surfaces that cause neither convergence nor divergence of reflected light rays. Becuase the light does NOT converge at all, plane mirrors ALWAYS CREATE VIRTUAL, UPRIGHT IMAGES that are the same size as the object</t>
  </si>
  <si>
    <t>most of the common mirrors found in our homes</t>
  </si>
  <si>
    <t>virtual images</t>
  </si>
  <si>
    <t>Key variables in Geometrical Optics</t>
  </si>
  <si>
    <r>
      <t xml:space="preserve">for concave and convex mirrors/lenses, and they all have an associated:
</t>
    </r>
    <r>
      <rPr>
        <b/>
        <sz val="10"/>
        <rFont val="Arial"/>
      </rPr>
      <t xml:space="preserve">• centers of curvature </t>
    </r>
    <r>
      <rPr>
        <b/>
        <i/>
        <sz val="10"/>
        <rFont val="Arial"/>
      </rPr>
      <t xml:space="preserve">C
</t>
    </r>
    <r>
      <rPr>
        <b/>
        <sz val="10"/>
        <rFont val="Arial"/>
      </rPr>
      <t xml:space="preserve">• radii of curvature </t>
    </r>
    <r>
      <rPr>
        <b/>
        <i/>
        <sz val="10"/>
        <rFont val="Arial"/>
      </rPr>
      <t xml:space="preserve">r
</t>
    </r>
    <r>
      <rPr>
        <b/>
        <sz val="10"/>
        <rFont val="Arial"/>
      </rPr>
      <t xml:space="preserve">• focal point </t>
    </r>
    <r>
      <rPr>
        <b/>
        <i/>
        <sz val="10"/>
        <rFont val="Arial"/>
      </rPr>
      <t xml:space="preserve">F
</t>
    </r>
    <r>
      <rPr>
        <b/>
        <sz val="10"/>
        <rFont val="Arial"/>
      </rPr>
      <t xml:space="preserve">• focal length </t>
    </r>
    <r>
      <rPr>
        <b/>
        <i/>
        <sz val="10"/>
        <rFont val="Arial"/>
      </rPr>
      <t xml:space="preserve">ƒ
</t>
    </r>
    <r>
      <rPr>
        <b/>
        <sz val="10"/>
        <rFont val="Arial"/>
      </rPr>
      <t xml:space="preserve">• distance </t>
    </r>
    <r>
      <rPr>
        <b/>
        <i/>
        <sz val="10"/>
        <rFont val="Arial"/>
      </rPr>
      <t>o</t>
    </r>
    <r>
      <rPr>
        <b/>
        <sz val="10"/>
        <rFont val="Arial"/>
      </rPr>
      <t xml:space="preserve"> between the object </t>
    </r>
    <r>
      <rPr>
        <b/>
        <i/>
        <sz val="10"/>
        <rFont val="Arial"/>
      </rPr>
      <t>O</t>
    </r>
    <r>
      <rPr>
        <b/>
        <sz val="10"/>
        <rFont val="Arial"/>
      </rPr>
      <t xml:space="preserve"> and the mirror
• distance </t>
    </r>
    <r>
      <rPr>
        <b/>
        <i/>
        <sz val="10"/>
        <rFont val="Arial"/>
      </rPr>
      <t>i</t>
    </r>
    <r>
      <rPr>
        <b/>
        <sz val="10"/>
        <rFont val="Arial"/>
      </rPr>
      <t xml:space="preserve"> between the image </t>
    </r>
    <r>
      <rPr>
        <b/>
        <i/>
        <sz val="10"/>
        <rFont val="Arial"/>
      </rPr>
      <t>I</t>
    </r>
    <r>
      <rPr>
        <b/>
        <sz val="10"/>
        <rFont val="Arial"/>
      </rPr>
      <t xml:space="preserve"> and the the mirror
</t>
    </r>
    <r>
      <rPr>
        <sz val="10"/>
        <color rgb="FF000000"/>
        <rFont val="Arial"/>
      </rPr>
      <t xml:space="preserve">Note that for all spherical mirrors, </t>
    </r>
    <r>
      <rPr>
        <b/>
        <sz val="10"/>
        <rFont val="Arial"/>
      </rPr>
      <t>ƒ = (1/2) r</t>
    </r>
    <r>
      <rPr>
        <sz val="10"/>
        <color rgb="FF000000"/>
        <rFont val="Arial"/>
      </rPr>
      <t xml:space="preserve"> where the radius of curvature </t>
    </r>
    <r>
      <rPr>
        <b/>
        <i/>
        <sz val="10"/>
        <rFont val="Arial"/>
      </rPr>
      <t>r</t>
    </r>
    <r>
      <rPr>
        <sz val="10"/>
        <color rgb="FF000000"/>
        <rFont val="Arial"/>
      </rPr>
      <t xml:space="preserve"> is the distance between </t>
    </r>
    <r>
      <rPr>
        <b/>
        <i/>
        <sz val="10"/>
        <rFont val="Arial"/>
      </rPr>
      <t>C</t>
    </r>
    <r>
      <rPr>
        <sz val="10"/>
        <color rgb="FF000000"/>
        <rFont val="Arial"/>
      </rPr>
      <t xml:space="preserve"> and the mirror. </t>
    </r>
  </si>
  <si>
    <t>Optics Equation</t>
  </si>
  <si>
    <r>
      <t xml:space="preserve">is an equation that relates focal length </t>
    </r>
    <r>
      <rPr>
        <b/>
        <i/>
        <sz val="10"/>
        <rFont val="Arial"/>
      </rPr>
      <t>ƒ</t>
    </r>
    <r>
      <rPr>
        <sz val="10"/>
        <color rgb="FF000000"/>
        <rFont val="Arial"/>
      </rPr>
      <t xml:space="preserve">, object distance </t>
    </r>
    <r>
      <rPr>
        <b/>
        <i/>
        <sz val="10"/>
        <rFont val="Arial"/>
      </rPr>
      <t>o</t>
    </r>
    <r>
      <rPr>
        <sz val="10"/>
        <color rgb="FF000000"/>
        <rFont val="Arial"/>
      </rPr>
      <t xml:space="preserve">, image distance </t>
    </r>
    <r>
      <rPr>
        <b/>
        <i/>
        <sz val="10"/>
        <rFont val="Arial"/>
      </rPr>
      <t>i</t>
    </r>
    <r>
      <rPr>
        <sz val="10"/>
        <color rgb="FF000000"/>
        <rFont val="Arial"/>
      </rPr>
      <t xml:space="preserve">, and radius of curvature </t>
    </r>
    <r>
      <rPr>
        <b/>
        <i/>
        <sz val="10"/>
        <rFont val="Arial"/>
      </rPr>
      <t>r</t>
    </r>
    <r>
      <rPr>
        <sz val="10"/>
        <color rgb="FF000000"/>
        <rFont val="Arial"/>
      </rPr>
      <t xml:space="preserve">. </t>
    </r>
    <r>
      <rPr>
        <u/>
        <sz val="10"/>
        <rFont val="Arial"/>
      </rPr>
      <t xml:space="preserve">While it is not important which units of distance are used in the equation, it is important that ALL values used have the SAME units as each other </t>
    </r>
    <r>
      <rPr>
        <i/>
        <u/>
        <sz val="10"/>
        <rFont val="Arial"/>
      </rPr>
      <t>(e.g. cm and cm, or meters and meters)</t>
    </r>
    <r>
      <rPr>
        <i/>
        <sz val="10"/>
        <rFont val="Arial"/>
      </rPr>
      <t>.</t>
    </r>
    <r>
      <rPr>
        <sz val="10"/>
        <color rgb="FF000000"/>
        <rFont val="Arial"/>
      </rPr>
      <t xml:space="preserve">
Note that in the case of a spherical MIRROR, the focal length </t>
    </r>
    <r>
      <rPr>
        <b/>
        <i/>
        <sz val="10"/>
        <color rgb="FF0000FF"/>
        <rFont val="Arial"/>
      </rPr>
      <t>ƒ = (1/2) r</t>
    </r>
    <r>
      <rPr>
        <b/>
        <i/>
        <sz val="10"/>
        <rFont val="Arial"/>
      </rPr>
      <t>,</t>
    </r>
    <r>
      <rPr>
        <sz val="10"/>
        <color rgb="FF000000"/>
        <rFont val="Arial"/>
      </rPr>
      <t xml:space="preserve"> where the radius of curvature</t>
    </r>
    <r>
      <rPr>
        <b/>
        <i/>
        <sz val="10"/>
        <rFont val="Arial"/>
      </rPr>
      <t xml:space="preserve"> r</t>
    </r>
    <r>
      <rPr>
        <sz val="10"/>
        <color rgb="FF000000"/>
        <rFont val="Arial"/>
      </rPr>
      <t xml:space="preserve"> is the distance between the center of curvature </t>
    </r>
    <r>
      <rPr>
        <b/>
        <i/>
        <sz val="10"/>
        <rFont val="Arial"/>
      </rPr>
      <t>C</t>
    </r>
    <r>
      <rPr>
        <sz val="10"/>
        <color rgb="FF000000"/>
        <rFont val="Arial"/>
      </rPr>
      <t xml:space="preserve"> and the mirror. </t>
    </r>
  </si>
  <si>
    <r>
      <rPr>
        <sz val="9"/>
        <color rgb="FF000000"/>
        <rFont val="Arial"/>
      </rPr>
      <t xml:space="preserve">Note that in the case of a spherical MIRROR, the focal length </t>
    </r>
    <r>
      <rPr>
        <b/>
        <sz val="9"/>
        <color rgb="FF000000"/>
        <rFont val="Arial"/>
      </rPr>
      <t>ƒ = (1/2) r,</t>
    </r>
    <r>
      <rPr>
        <sz val="9"/>
        <color rgb="FF000000"/>
        <rFont val="Arial"/>
      </rPr>
      <t xml:space="preserve"> where the radius of curvature r is the distance between the center of curvature C and the mirror.</t>
    </r>
  </si>
  <si>
    <r>
      <rPr>
        <b/>
        <sz val="10"/>
        <rFont val="Arial"/>
      </rPr>
      <t xml:space="preserve">Magnification </t>
    </r>
    <r>
      <rPr>
        <i/>
        <sz val="14"/>
        <rFont val="Times New Roman"/>
      </rPr>
      <t>(m)</t>
    </r>
  </si>
  <si>
    <r>
      <t xml:space="preserve">is a dimensionless value that is the </t>
    </r>
    <r>
      <rPr>
        <u/>
        <sz val="10"/>
        <rFont val="Arial"/>
      </rPr>
      <t>ratio of the image distance</t>
    </r>
    <r>
      <rPr>
        <sz val="10"/>
        <color rgb="FF000000"/>
        <rFont val="Arial"/>
      </rPr>
      <t xml:space="preserve"> to the</t>
    </r>
    <r>
      <rPr>
        <u/>
        <sz val="10"/>
        <rFont val="Arial"/>
      </rPr>
      <t xml:space="preserve"> object distance</t>
    </r>
    <r>
      <rPr>
        <sz val="10"/>
        <color rgb="FF000000"/>
        <rFont val="Arial"/>
      </rPr>
      <t xml:space="preserve">. By extension, the magnification also gives us a </t>
    </r>
    <r>
      <rPr>
        <u/>
        <sz val="10"/>
        <rFont val="Arial"/>
      </rPr>
      <t>ratio of the size of the image to the size of the object</t>
    </r>
    <r>
      <rPr>
        <sz val="10"/>
        <color rgb="FF000000"/>
        <rFont val="Arial"/>
      </rPr>
      <t xml:space="preserve">.
•  a </t>
    </r>
    <r>
      <rPr>
        <b/>
        <sz val="10"/>
        <color rgb="FFCC0000"/>
        <rFont val="Arial"/>
      </rPr>
      <t>NEGATIVE</t>
    </r>
    <r>
      <rPr>
        <sz val="10"/>
        <color rgb="FF000000"/>
        <rFont val="Arial"/>
      </rPr>
      <t xml:space="preserve"> value for magnification </t>
    </r>
    <r>
      <rPr>
        <b/>
        <i/>
        <sz val="10"/>
        <rFont val="Arial"/>
      </rPr>
      <t xml:space="preserve">m </t>
    </r>
    <r>
      <rPr>
        <sz val="10"/>
        <color rgb="FF000000"/>
        <rFont val="Arial"/>
      </rPr>
      <t xml:space="preserve"> signifies an </t>
    </r>
    <r>
      <rPr>
        <b/>
        <sz val="10"/>
        <color rgb="FFCC0000"/>
        <rFont val="Arial"/>
      </rPr>
      <t>INVERTED</t>
    </r>
    <r>
      <rPr>
        <sz val="10"/>
        <color rgb="FF000000"/>
        <rFont val="Arial"/>
      </rPr>
      <t xml:space="preserve"> image
•  a </t>
    </r>
    <r>
      <rPr>
        <b/>
        <sz val="10"/>
        <color rgb="FF38761D"/>
        <rFont val="Arial"/>
      </rPr>
      <t>POSITIVE</t>
    </r>
    <r>
      <rPr>
        <sz val="10"/>
        <color rgb="FF000000"/>
        <rFont val="Arial"/>
      </rPr>
      <t xml:space="preserve"> value for magnification </t>
    </r>
    <r>
      <rPr>
        <b/>
        <i/>
        <sz val="10"/>
        <rFont val="Arial"/>
      </rPr>
      <t>m</t>
    </r>
    <r>
      <rPr>
        <sz val="10"/>
        <color rgb="FF000000"/>
        <rFont val="Arial"/>
      </rPr>
      <t xml:space="preserve"> signifies an </t>
    </r>
    <r>
      <rPr>
        <b/>
        <sz val="10"/>
        <color rgb="FF38761D"/>
        <rFont val="Arial"/>
      </rPr>
      <t>UPRIGHT</t>
    </r>
    <r>
      <rPr>
        <sz val="10"/>
        <color rgb="FF000000"/>
        <rFont val="Arial"/>
      </rPr>
      <t xml:space="preserve"> image.
•  If |</t>
    </r>
    <r>
      <rPr>
        <b/>
        <i/>
        <sz val="10"/>
        <rFont val="Arial"/>
      </rPr>
      <t>m</t>
    </r>
    <r>
      <rPr>
        <sz val="10"/>
        <color rgb="FF000000"/>
        <rFont val="Arial"/>
      </rPr>
      <t xml:space="preserve">| is </t>
    </r>
    <r>
      <rPr>
        <b/>
        <sz val="10"/>
        <rFont val="Arial"/>
      </rPr>
      <t>LESS THAN 1</t>
    </r>
    <r>
      <rPr>
        <sz val="10"/>
        <color rgb="FF000000"/>
        <rFont val="Arial"/>
      </rPr>
      <t xml:space="preserve">, this means the projected image is </t>
    </r>
    <r>
      <rPr>
        <b/>
        <sz val="10"/>
        <rFont val="Arial"/>
      </rPr>
      <t>SMALLER</t>
    </r>
    <r>
      <rPr>
        <sz val="10"/>
        <color rgb="FF000000"/>
        <rFont val="Arial"/>
      </rPr>
      <t xml:space="preserve"> than the actual object  (aka, </t>
    </r>
    <r>
      <rPr>
        <b/>
        <i/>
        <sz val="10"/>
        <rFont val="Arial"/>
      </rPr>
      <t>reduced</t>
    </r>
    <r>
      <rPr>
        <sz val="10"/>
        <color rgb="FF000000"/>
        <rFont val="Arial"/>
      </rPr>
      <t>)
•  if |</t>
    </r>
    <r>
      <rPr>
        <b/>
        <i/>
        <sz val="10"/>
        <rFont val="Arial"/>
      </rPr>
      <t>m</t>
    </r>
    <r>
      <rPr>
        <sz val="10"/>
        <color rgb="FF000000"/>
        <rFont val="Arial"/>
      </rPr>
      <t xml:space="preserve">| is </t>
    </r>
    <r>
      <rPr>
        <b/>
        <sz val="10"/>
        <rFont val="Arial"/>
      </rPr>
      <t>GREATER THAN 1</t>
    </r>
    <r>
      <rPr>
        <sz val="10"/>
        <color rgb="FF000000"/>
        <rFont val="Arial"/>
      </rPr>
      <t xml:space="preserve">, this means the projected image is </t>
    </r>
    <r>
      <rPr>
        <b/>
        <sz val="10"/>
        <rFont val="Arial"/>
      </rPr>
      <t>LARGER</t>
    </r>
    <r>
      <rPr>
        <sz val="10"/>
        <color rgb="FF000000"/>
        <rFont val="Arial"/>
      </rPr>
      <t xml:space="preserve"> than the object  (aka, </t>
    </r>
    <r>
      <rPr>
        <b/>
        <i/>
        <sz val="10"/>
        <rFont val="Arial"/>
      </rPr>
      <t>magnified</t>
    </r>
    <r>
      <rPr>
        <sz val="10"/>
        <color rgb="FF000000"/>
        <rFont val="Arial"/>
      </rPr>
      <t>)
•  if |</t>
    </r>
    <r>
      <rPr>
        <b/>
        <i/>
        <sz val="10"/>
        <rFont val="Arial"/>
      </rPr>
      <t>m</t>
    </r>
    <r>
      <rPr>
        <sz val="10"/>
        <color rgb="FF000000"/>
        <rFont val="Arial"/>
      </rPr>
      <t xml:space="preserve">| is </t>
    </r>
    <r>
      <rPr>
        <b/>
        <sz val="10"/>
        <rFont val="Arial"/>
      </rPr>
      <t>EQUAL TO 1</t>
    </r>
    <r>
      <rPr>
        <sz val="10"/>
        <color rgb="FF000000"/>
        <rFont val="Arial"/>
      </rPr>
      <t xml:space="preserve">, the image is the </t>
    </r>
    <r>
      <rPr>
        <b/>
        <sz val="10"/>
        <rFont val="Arial"/>
      </rPr>
      <t>SAME</t>
    </r>
    <r>
      <rPr>
        <sz val="10"/>
        <color rgb="FF000000"/>
        <rFont val="Arial"/>
      </rPr>
      <t xml:space="preserve"> </t>
    </r>
    <r>
      <rPr>
        <b/>
        <sz val="10"/>
        <rFont val="Arial"/>
      </rPr>
      <t>SIZE</t>
    </r>
    <r>
      <rPr>
        <sz val="10"/>
        <color rgb="FF000000"/>
        <rFont val="Arial"/>
      </rPr>
      <t xml:space="preserve"> as the actual object.</t>
    </r>
  </si>
  <si>
    <r>
      <rPr>
        <b/>
        <i/>
        <sz val="36"/>
        <rFont val="Times New Roman"/>
      </rPr>
      <t>m</t>
    </r>
    <r>
      <rPr>
        <i/>
        <sz val="36"/>
        <rFont val="Times New Roman"/>
      </rPr>
      <t xml:space="preserve"> = – i / o</t>
    </r>
  </si>
  <si>
    <r>
      <rPr>
        <i/>
        <sz val="9"/>
        <rFont val="Arial"/>
      </rPr>
      <t xml:space="preserve">Example 1:  An image with a magnification of –1.5 is Inverted (because of the negative sign) and is Larger than the object (because </t>
    </r>
    <r>
      <rPr>
        <b/>
        <i/>
        <sz val="9"/>
        <rFont val="Arial"/>
      </rPr>
      <t>m &gt; 1</t>
    </r>
    <r>
      <rPr>
        <sz val="9"/>
        <rFont val="Arial"/>
      </rPr>
      <t xml:space="preserve">)
</t>
    </r>
    <r>
      <rPr>
        <i/>
        <sz val="9"/>
        <rFont val="Arial"/>
      </rPr>
      <t xml:space="preserve">Example 2:  An image with a magnification of 0.5 is Upright (because its a positive value) and is Smaller than the object (because </t>
    </r>
    <r>
      <rPr>
        <b/>
        <i/>
        <sz val="9"/>
        <rFont val="Arial"/>
      </rPr>
      <t>m &lt; 1</t>
    </r>
    <r>
      <rPr>
        <i/>
        <sz val="9"/>
        <rFont val="Arial"/>
      </rPr>
      <t xml:space="preserve">)
Example 3:  An image with a magnification of 1.00 is Upright (because its a positive value) and is the Same Size as the object (because </t>
    </r>
    <r>
      <rPr>
        <b/>
        <i/>
        <sz val="9"/>
        <rFont val="Arial"/>
      </rPr>
      <t>m = 1</t>
    </r>
    <r>
      <rPr>
        <i/>
        <sz val="9"/>
        <rFont val="Arial"/>
      </rPr>
      <t>; aka this mirror is a plane mirror)</t>
    </r>
  </si>
  <si>
    <r>
      <rPr>
        <b/>
        <sz val="10"/>
        <rFont val="Arial"/>
      </rPr>
      <t xml:space="preserve">Concave </t>
    </r>
    <r>
      <rPr>
        <sz val="10"/>
        <rFont val="Arial"/>
      </rPr>
      <t>MIRRORS</t>
    </r>
  </si>
  <si>
    <r>
      <t xml:space="preserve">are </t>
    </r>
    <r>
      <rPr>
        <b/>
        <sz val="10"/>
        <rFont val="Arial"/>
      </rPr>
      <t xml:space="preserve">CONVERGING </t>
    </r>
    <r>
      <rPr>
        <sz val="10"/>
        <color rgb="FF000000"/>
        <rFont val="Arial"/>
      </rPr>
      <t xml:space="preserve">systems and can produce </t>
    </r>
    <r>
      <rPr>
        <b/>
        <sz val="10"/>
        <rFont val="Arial"/>
      </rPr>
      <t>Real, Inverted</t>
    </r>
    <r>
      <rPr>
        <sz val="10"/>
        <color rgb="FF000000"/>
        <rFont val="Arial"/>
      </rPr>
      <t xml:space="preserve"> ("IR") images or </t>
    </r>
    <r>
      <rPr>
        <b/>
        <sz val="10"/>
        <rFont val="Arial"/>
      </rPr>
      <t xml:space="preserve">Virtual, Upright </t>
    </r>
    <r>
      <rPr>
        <sz val="10"/>
        <color rgb="FF000000"/>
        <rFont val="Arial"/>
      </rPr>
      <t xml:space="preserve">("UV") images, depending on the placement of the object RELATIVE TO THE FOCAL POINT
</t>
    </r>
    <r>
      <rPr>
        <i/>
        <sz val="10"/>
        <rFont val="Arial"/>
      </rPr>
      <t>•  remember the mnemonics "</t>
    </r>
    <r>
      <rPr>
        <b/>
        <i/>
        <sz val="10"/>
        <rFont val="Arial"/>
      </rPr>
      <t>Behind the RIM</t>
    </r>
    <r>
      <rPr>
        <i/>
        <sz val="10"/>
        <rFont val="Arial"/>
      </rPr>
      <t>" and "</t>
    </r>
    <r>
      <rPr>
        <b/>
        <i/>
        <sz val="10"/>
        <rFont val="Arial"/>
      </rPr>
      <t>MUV in Front</t>
    </r>
    <r>
      <rPr>
        <i/>
        <sz val="10"/>
        <rFont val="Arial"/>
      </rPr>
      <t xml:space="preserve">" to determine that the image looks like when the object is placed either </t>
    </r>
    <r>
      <rPr>
        <b/>
        <i/>
        <sz val="10"/>
        <rFont val="Arial"/>
      </rPr>
      <t>Behind</t>
    </r>
    <r>
      <rPr>
        <i/>
        <sz val="10"/>
        <rFont val="Arial"/>
      </rPr>
      <t xml:space="preserve"> or in </t>
    </r>
    <r>
      <rPr>
        <b/>
        <i/>
        <sz val="10"/>
        <rFont val="Arial"/>
      </rPr>
      <t>Front</t>
    </r>
    <r>
      <rPr>
        <i/>
        <sz val="10"/>
        <rFont val="Arial"/>
      </rPr>
      <t xml:space="preserve"> of the focal point
•  also remember mnemonics "</t>
    </r>
    <r>
      <rPr>
        <b/>
        <i/>
        <sz val="10"/>
        <rFont val="Arial"/>
      </rPr>
      <t>IR</t>
    </r>
    <r>
      <rPr>
        <i/>
        <sz val="10"/>
        <rFont val="Arial"/>
      </rPr>
      <t xml:space="preserve"> and </t>
    </r>
    <r>
      <rPr>
        <b/>
        <i/>
        <sz val="10"/>
        <rFont val="Arial"/>
      </rPr>
      <t>UV</t>
    </r>
    <r>
      <rPr>
        <i/>
        <sz val="10"/>
        <rFont val="Arial"/>
      </rPr>
      <t>" to remember that Inverted images are ALWAYS REAL and Upright images are ALWAYS VIRTUAL</t>
    </r>
  </si>
  <si>
    <t>Notice how Real &amp; Inverted (IR) and Virtual &amp; Upright (UV) always go together. This is a nice trick because by remembering the mnemonic "IR" and "UV", you can eliminate answer choices that pair the descriptions incorrectly, such as "UR, or IV".</t>
  </si>
  <si>
    <t>• converging systems</t>
  </si>
  <si>
    <r>
      <rPr>
        <b/>
        <sz val="10"/>
        <rFont val="Arial"/>
      </rPr>
      <t xml:space="preserve">Convex </t>
    </r>
    <r>
      <rPr>
        <sz val="10"/>
        <rFont val="Arial"/>
      </rPr>
      <t>MIRRORS</t>
    </r>
  </si>
  <si>
    <r>
      <t xml:space="preserve">are </t>
    </r>
    <r>
      <rPr>
        <b/>
        <sz val="10"/>
        <rFont val="Arial"/>
      </rPr>
      <t xml:space="preserve">DIVERGING </t>
    </r>
    <r>
      <rPr>
        <sz val="10"/>
        <color rgb="FF000000"/>
        <rFont val="Arial"/>
      </rPr>
      <t xml:space="preserve">systems and will </t>
    </r>
    <r>
      <rPr>
        <u/>
        <sz val="10"/>
        <rFont val="Arial"/>
      </rPr>
      <t>ONLY</t>
    </r>
    <r>
      <rPr>
        <sz val="10"/>
        <color rgb="FF000000"/>
        <rFont val="Arial"/>
      </rPr>
      <t xml:space="preserve"> produce </t>
    </r>
    <r>
      <rPr>
        <b/>
        <sz val="10"/>
        <rFont val="Arial"/>
      </rPr>
      <t>Virtual, Upright</t>
    </r>
    <r>
      <rPr>
        <sz val="10"/>
        <color rgb="FF000000"/>
        <rFont val="Arial"/>
      </rPr>
      <t xml:space="preserve"> images
</t>
    </r>
    <r>
      <rPr>
        <i/>
        <sz val="10"/>
        <rFont val="Arial"/>
      </rPr>
      <t>•  remember the mnemonic "convex mirrors are VURy useful for convenience store security mirrors"</t>
    </r>
  </si>
  <si>
    <t>An object placed AT ANY DISTANCE relative to the focal point will ALWAYS product an image that is Virtual, Upright, and Reduced.
(remember the mnemonic VUR and also think about how security mirrors work)</t>
  </si>
  <si>
    <t>• diverging systems</t>
  </si>
  <si>
    <t>Optics Equation Sign Conventions 
FOR MIRRORS</t>
  </si>
  <si>
    <r>
      <t xml:space="preserve">•  On the MCAT, you will most often use the </t>
    </r>
    <r>
      <rPr>
        <b/>
        <sz val="10"/>
        <rFont val="Arial"/>
      </rPr>
      <t>Optics</t>
    </r>
    <r>
      <rPr>
        <sz val="10"/>
        <color rgb="FF000000"/>
        <rFont val="Arial"/>
      </rPr>
      <t xml:space="preserve"> </t>
    </r>
    <r>
      <rPr>
        <b/>
        <sz val="10"/>
        <rFont val="Arial"/>
      </rPr>
      <t>Equation</t>
    </r>
    <r>
      <rPr>
        <sz val="10"/>
        <color rgb="FF000000"/>
        <rFont val="Arial"/>
      </rPr>
      <t xml:space="preserve"> to calculate the image distance </t>
    </r>
    <r>
      <rPr>
        <b/>
        <i/>
        <sz val="10"/>
        <rFont val="Arial"/>
      </rPr>
      <t>i</t>
    </r>
    <r>
      <rPr>
        <sz val="10"/>
        <color rgb="FF000000"/>
        <rFont val="Arial"/>
      </rPr>
      <t xml:space="preserve"> for all types of mirrors and lenses. If the image has a </t>
    </r>
    <r>
      <rPr>
        <b/>
        <sz val="10"/>
        <color rgb="FF38761D"/>
        <rFont val="Arial"/>
      </rPr>
      <t>POSITIVE</t>
    </r>
    <r>
      <rPr>
        <sz val="10"/>
        <color rgb="FF000000"/>
        <rFont val="Arial"/>
      </rPr>
      <t xml:space="preserve"> distance (</t>
    </r>
    <r>
      <rPr>
        <b/>
        <i/>
        <sz val="10"/>
        <color rgb="FF38761D"/>
        <rFont val="Arial"/>
      </rPr>
      <t>i &gt; 0</t>
    </r>
    <r>
      <rPr>
        <i/>
        <sz val="10"/>
        <rFont val="Arial"/>
      </rPr>
      <t>)</t>
    </r>
    <r>
      <rPr>
        <sz val="10"/>
        <color rgb="FF000000"/>
        <rFont val="Arial"/>
      </rPr>
      <t xml:space="preserve">, it is a </t>
    </r>
    <r>
      <rPr>
        <b/>
        <sz val="10"/>
        <color rgb="FF38761D"/>
        <rFont val="Arial"/>
      </rPr>
      <t>REAL</t>
    </r>
    <r>
      <rPr>
        <sz val="10"/>
        <color rgb="FF000000"/>
        <rFont val="Arial"/>
      </rPr>
      <t xml:space="preserve"> image, which implies that the image is in </t>
    </r>
    <r>
      <rPr>
        <b/>
        <sz val="10"/>
        <color rgb="FF38761D"/>
        <rFont val="Arial"/>
      </rPr>
      <t>FRONT</t>
    </r>
    <r>
      <rPr>
        <sz val="10"/>
        <color rgb="FF000000"/>
        <rFont val="Arial"/>
      </rPr>
      <t xml:space="preserve"> of the mirror. If the image has a </t>
    </r>
    <r>
      <rPr>
        <b/>
        <sz val="10"/>
        <color rgb="FFCC0000"/>
        <rFont val="Arial"/>
      </rPr>
      <t>NEGATIVE</t>
    </r>
    <r>
      <rPr>
        <sz val="10"/>
        <color rgb="FF000000"/>
        <rFont val="Arial"/>
      </rPr>
      <t xml:space="preserve"> distance </t>
    </r>
    <r>
      <rPr>
        <i/>
        <sz val="10"/>
        <rFont val="Arial"/>
      </rPr>
      <t>(</t>
    </r>
    <r>
      <rPr>
        <b/>
        <i/>
        <sz val="10"/>
        <color rgb="FFCC4125"/>
        <rFont val="Arial"/>
      </rPr>
      <t>i &lt; 0</t>
    </r>
    <r>
      <rPr>
        <i/>
        <sz val="10"/>
        <rFont val="Arial"/>
      </rPr>
      <t>)</t>
    </r>
    <r>
      <rPr>
        <sz val="10"/>
        <color rgb="FF000000"/>
        <rFont val="Arial"/>
      </rPr>
      <t xml:space="preserve">, it is </t>
    </r>
    <r>
      <rPr>
        <b/>
        <sz val="10"/>
        <color rgb="FFCC0000"/>
        <rFont val="Arial"/>
      </rPr>
      <t>VIRTUAL</t>
    </r>
    <r>
      <rPr>
        <sz val="10"/>
        <color rgb="FF000000"/>
        <rFont val="Arial"/>
      </rPr>
      <t xml:space="preserve"> and thus located </t>
    </r>
    <r>
      <rPr>
        <b/>
        <sz val="10"/>
        <color rgb="FFCC0000"/>
        <rFont val="Arial"/>
      </rPr>
      <t>BEHIND</t>
    </r>
    <r>
      <rPr>
        <sz val="10"/>
        <color rgb="FF000000"/>
        <rFont val="Arial"/>
      </rPr>
      <t xml:space="preserve"> the mirror.
•  </t>
    </r>
    <r>
      <rPr>
        <b/>
        <sz val="10"/>
        <rFont val="Arial"/>
      </rPr>
      <t>Plane (flat) mirrors</t>
    </r>
    <r>
      <rPr>
        <sz val="10"/>
        <color rgb="FF000000"/>
        <rFont val="Arial"/>
      </rPr>
      <t xml:space="preserve"> can be thought of as spherical mirrors with an </t>
    </r>
    <r>
      <rPr>
        <i/>
        <sz val="10"/>
        <rFont val="Arial"/>
      </rPr>
      <t>infinitely</t>
    </r>
    <r>
      <rPr>
        <sz val="10"/>
        <color rgb="FF000000"/>
        <rFont val="Arial"/>
      </rPr>
      <t xml:space="preserve"> large focal length. As such, for a plane mirror, </t>
    </r>
    <r>
      <rPr>
        <b/>
        <i/>
        <sz val="10"/>
        <rFont val="Arial"/>
      </rPr>
      <t xml:space="preserve">r = ƒ = ∞, </t>
    </r>
    <r>
      <rPr>
        <sz val="10"/>
        <color rgb="FF000000"/>
        <rFont val="Arial"/>
      </rPr>
      <t xml:space="preserve">and the optics equation simplifies to  </t>
    </r>
    <r>
      <rPr>
        <b/>
        <sz val="10"/>
        <rFont val="Arial"/>
      </rPr>
      <t>1/o + 1/</t>
    </r>
    <r>
      <rPr>
        <b/>
        <i/>
        <sz val="10"/>
        <rFont val="Arial"/>
      </rPr>
      <t xml:space="preserve">i </t>
    </r>
    <r>
      <rPr>
        <b/>
        <sz val="10"/>
        <rFont val="Arial"/>
      </rPr>
      <t xml:space="preserve">= 0 </t>
    </r>
    <r>
      <rPr>
        <sz val="10"/>
        <color rgb="FF000000"/>
        <rFont val="Arial"/>
      </rPr>
      <t>or</t>
    </r>
    <r>
      <rPr>
        <b/>
        <sz val="10"/>
        <rFont val="Arial"/>
      </rPr>
      <t xml:space="preserve"> </t>
    </r>
    <r>
      <rPr>
        <b/>
        <i/>
        <sz val="10"/>
        <rFont val="Arial"/>
      </rPr>
      <t>i = – o</t>
    </r>
    <r>
      <rPr>
        <b/>
        <sz val="10"/>
        <rFont val="Arial"/>
      </rPr>
      <t>.</t>
    </r>
    <r>
      <rPr>
        <sz val="10"/>
        <color rgb="FF000000"/>
        <rFont val="Arial"/>
      </rPr>
      <t xml:space="preserve"> This can be interpreted as saying the image is virtual and is at a distance behind the mirror equal to the distance the object is in front of the mirror.</t>
    </r>
  </si>
  <si>
    <r>
      <rPr>
        <b/>
        <sz val="10"/>
        <rFont val="Arial"/>
      </rPr>
      <t xml:space="preserve">Index of Refraction </t>
    </r>
    <r>
      <rPr>
        <i/>
        <sz val="14"/>
        <rFont val="Times New Roman"/>
      </rPr>
      <t>(n)</t>
    </r>
  </si>
  <si>
    <r>
      <rPr>
        <b/>
        <sz val="10"/>
        <rFont val="Arial"/>
      </rPr>
      <t xml:space="preserve">Refraction </t>
    </r>
    <r>
      <rPr>
        <sz val="10"/>
        <color rgb="FF000000"/>
        <rFont val="Arial"/>
      </rPr>
      <t xml:space="preserve">is the bending of light as it passes FROM ONE MEDIUM TO ANOTHER and changes speed. The speed of light through any medium is always less than its speed through a vacuum; this speed change is what causes refraction. In other words, when light is in any medium </t>
    </r>
    <r>
      <rPr>
        <i/>
        <sz val="10"/>
        <rFont val="Arial"/>
      </rPr>
      <t>besides a vacuum</t>
    </r>
    <r>
      <rPr>
        <sz val="10"/>
        <color rgb="FF000000"/>
        <rFont val="Arial"/>
      </rPr>
      <t xml:space="preserve">, its speed is less than </t>
    </r>
    <r>
      <rPr>
        <b/>
        <sz val="10"/>
        <rFont val="Arial"/>
      </rPr>
      <t>c</t>
    </r>
    <r>
      <rPr>
        <b/>
        <i/>
        <sz val="10"/>
        <rFont val="Arial"/>
      </rPr>
      <t xml:space="preserve">. </t>
    </r>
    <r>
      <rPr>
        <sz val="10"/>
        <color rgb="FF000000"/>
        <rFont val="Arial"/>
      </rPr>
      <t xml:space="preserve">For a given medium, the </t>
    </r>
    <r>
      <rPr>
        <b/>
        <sz val="10"/>
        <rFont val="Arial"/>
      </rPr>
      <t xml:space="preserve">index of refraction, </t>
    </r>
    <r>
      <rPr>
        <sz val="10"/>
        <color rgb="FF000000"/>
        <rFont val="Arial"/>
      </rPr>
      <t xml:space="preserve">can be calculated by the following equation, </t>
    </r>
    <r>
      <rPr>
        <i/>
        <sz val="10"/>
        <rFont val="Arial"/>
      </rPr>
      <t xml:space="preserve">where </t>
    </r>
    <r>
      <rPr>
        <b/>
        <i/>
        <sz val="10"/>
        <rFont val="Arial"/>
      </rPr>
      <t>c</t>
    </r>
    <r>
      <rPr>
        <i/>
        <sz val="10"/>
        <rFont val="Arial"/>
      </rPr>
      <t xml:space="preserve"> is the speed of light in a vacuum (3e8 m/s), </t>
    </r>
    <r>
      <rPr>
        <b/>
        <i/>
        <sz val="10"/>
        <rFont val="Arial"/>
      </rPr>
      <t xml:space="preserve">v </t>
    </r>
    <r>
      <rPr>
        <i/>
        <sz val="10"/>
        <rFont val="Arial"/>
      </rPr>
      <t xml:space="preserve">is the speed of light IN THE MEDIUM, and </t>
    </r>
    <r>
      <rPr>
        <b/>
        <i/>
        <sz val="10"/>
        <rFont val="Arial"/>
      </rPr>
      <t>n</t>
    </r>
    <r>
      <rPr>
        <i/>
        <sz val="10"/>
        <rFont val="Arial"/>
      </rPr>
      <t xml:space="preserve"> is a dimensionless quantitiy called the </t>
    </r>
    <r>
      <rPr>
        <b/>
        <i/>
        <sz val="10"/>
        <rFont val="Arial"/>
      </rPr>
      <t>index of refraction</t>
    </r>
    <r>
      <rPr>
        <i/>
        <sz val="10"/>
        <rFont val="Arial"/>
      </rPr>
      <t xml:space="preserve"> of the medium. The index of refraction of a vacuum is 1, by definition; for all other materials, the index of refraction will be greater than 1.</t>
    </r>
  </si>
  <si>
    <r>
      <rPr>
        <i/>
        <sz val="45"/>
        <rFont val="Times New Roman"/>
      </rPr>
      <t xml:space="preserve">n = c / v
</t>
    </r>
    <r>
      <rPr>
        <i/>
        <sz val="14"/>
        <rFont val="Times New Roman"/>
      </rPr>
      <t>where c = 3.00 x 10^8 m/s</t>
    </r>
  </si>
  <si>
    <r>
      <rPr>
        <i/>
        <sz val="9"/>
        <rFont val="Arial"/>
      </rPr>
      <t xml:space="preserve">as a general rule, the more dense the object, the higher its index of refraction (e.g. </t>
    </r>
    <r>
      <rPr>
        <b/>
        <i/>
        <sz val="9"/>
        <rFont val="Arial"/>
      </rPr>
      <t>n</t>
    </r>
    <r>
      <rPr>
        <i/>
        <sz val="9"/>
        <rFont val="Arial"/>
      </rPr>
      <t xml:space="preserve"> air &lt;</t>
    </r>
    <r>
      <rPr>
        <b/>
        <i/>
        <sz val="9"/>
        <rFont val="Arial"/>
      </rPr>
      <t xml:space="preserve"> n</t>
    </r>
    <r>
      <rPr>
        <i/>
        <sz val="9"/>
        <rFont val="Arial"/>
      </rPr>
      <t xml:space="preserve"> ice &lt; </t>
    </r>
    <r>
      <rPr>
        <b/>
        <i/>
        <sz val="9"/>
        <rFont val="Arial"/>
      </rPr>
      <t>n</t>
    </r>
    <r>
      <rPr>
        <i/>
        <sz val="9"/>
        <rFont val="Arial"/>
      </rPr>
      <t xml:space="preserve"> water &lt; </t>
    </r>
    <r>
      <rPr>
        <b/>
        <i/>
        <sz val="9"/>
        <rFont val="Arial"/>
      </rPr>
      <t>n</t>
    </r>
    <r>
      <rPr>
        <i/>
        <sz val="9"/>
        <rFont val="Arial"/>
      </rPr>
      <t xml:space="preserve"> glass &lt; </t>
    </r>
    <r>
      <rPr>
        <b/>
        <i/>
        <sz val="9"/>
        <rFont val="Arial"/>
      </rPr>
      <t>n</t>
    </r>
    <r>
      <rPr>
        <i/>
        <sz val="9"/>
        <rFont val="Arial"/>
      </rPr>
      <t xml:space="preserve"> diamond)</t>
    </r>
  </si>
  <si>
    <r>
      <rPr>
        <b/>
        <sz val="10"/>
        <rFont val="Arial"/>
      </rPr>
      <t xml:space="preserve">Snell's Law
</t>
    </r>
    <r>
      <rPr>
        <i/>
        <sz val="10"/>
        <rFont val="Arial"/>
      </rPr>
      <t xml:space="preserve">(also called the </t>
    </r>
    <r>
      <rPr>
        <b/>
        <i/>
        <sz val="10"/>
        <rFont val="Arial"/>
      </rPr>
      <t>law of refraction</t>
    </r>
    <r>
      <rPr>
        <i/>
        <sz val="10"/>
        <rFont val="Arial"/>
      </rPr>
      <t>)</t>
    </r>
  </si>
  <si>
    <r>
      <t xml:space="preserve">refracted rays of light obey Snell's law as they pass from one medium to another. This relationship of incident and refracted angles can be shown in the following equation, </t>
    </r>
    <r>
      <rPr>
        <i/>
        <sz val="10"/>
        <rFont val="Arial"/>
      </rPr>
      <t>where n1 and  ϴincident refer to the medium FROM WHICH LIGHT IS COMING and n2 and ϴrefracted refer to the medium INTO WHICH LIGHT IS ENTERING</t>
    </r>
    <r>
      <rPr>
        <sz val="10"/>
        <color rgb="FF000000"/>
        <rFont val="Arial"/>
      </rPr>
      <t>. Again, note that ϴ is always measured with respect to the normal. 
From Snell's Law, we can see that when light enters a medium with a higher index of refraction (n2 &gt; n1), it bends TOWARD the normal (ϴr &lt; ϴi). Conversely, if the light travels into a medium where the index of refraction is smaller (n2 &lt; n1), the light will bend away from the normal (ϴr &gt; ϴi).</t>
    </r>
  </si>
  <si>
    <r>
      <rPr>
        <b/>
        <sz val="10"/>
        <rFont val="Arial"/>
      </rPr>
      <t xml:space="preserve">Critical Angle </t>
    </r>
    <r>
      <rPr>
        <i/>
        <sz val="14"/>
        <rFont val="Arial"/>
      </rPr>
      <t>(ϴ</t>
    </r>
    <r>
      <rPr>
        <i/>
        <sz val="10"/>
        <rFont val="Arial"/>
      </rPr>
      <t>c</t>
    </r>
    <r>
      <rPr>
        <i/>
        <sz val="14"/>
        <rFont val="Arial"/>
      </rPr>
      <t>)</t>
    </r>
  </si>
  <si>
    <r>
      <t xml:space="preserve">the special incident angle where the refracted angle ϴr equals 90 degrees. It is also the angle above which any incident light will undergo </t>
    </r>
    <r>
      <rPr>
        <b/>
        <sz val="10"/>
        <rFont val="Arial"/>
      </rPr>
      <t>total internal reflection</t>
    </r>
    <r>
      <rPr>
        <sz val="10"/>
        <color rgb="FF000000"/>
        <rFont val="Arial"/>
      </rPr>
      <t xml:space="preserve">; occurs when light is moving from a material with a higher index of refraction to a material with a lower index of refraction (such as from water to air). </t>
    </r>
  </si>
  <si>
    <r>
      <rPr>
        <i/>
        <sz val="9"/>
        <rFont val="Arial"/>
      </rPr>
      <t xml:space="preserve">this equation is simply derived from a special scenario of </t>
    </r>
    <r>
      <rPr>
        <b/>
        <i/>
        <sz val="9"/>
        <rFont val="Arial"/>
      </rPr>
      <t>Snell's Law</t>
    </r>
    <r>
      <rPr>
        <i/>
        <sz val="9"/>
        <rFont val="Arial"/>
      </rPr>
      <t xml:space="preserve"> equation, where you set ϴr = 90º (and sin90 = 1) and solve for sinϴi</t>
    </r>
  </si>
  <si>
    <t>Total Internal Reflection</t>
  </si>
  <si>
    <r>
      <t xml:space="preserve">occurs when light cannot be refracted out of a medium and is instead reflected BACK INTO the medium from which it is coming from. This happens when light moves from a medium with a higher index of refraction to a medium with a lower index of refraction at an incident angle that is HIGHER than the critical angle.
</t>
    </r>
    <r>
      <rPr>
        <i/>
        <sz val="10"/>
        <rFont val="Arial"/>
      </rPr>
      <t>aka, Total Internal Reflection occurs when ϴ incident &gt; ϴ critical</t>
    </r>
  </si>
  <si>
    <t>Spherical Lenses</t>
  </si>
  <si>
    <r>
      <rPr>
        <b/>
        <sz val="10"/>
        <rFont val="Arial"/>
      </rPr>
      <t xml:space="preserve">Convex </t>
    </r>
    <r>
      <rPr>
        <sz val="10"/>
        <rFont val="Arial"/>
      </rPr>
      <t>LENSES</t>
    </r>
  </si>
  <si>
    <t>are always thicker at the center; always produce either Real, Inverted images or Virtual, Upright images (because they are converging)</t>
  </si>
  <si>
    <r>
      <rPr>
        <b/>
        <i/>
        <sz val="9"/>
        <rFont val="Arial"/>
      </rPr>
      <t>Converging</t>
    </r>
    <r>
      <rPr>
        <i/>
        <sz val="9"/>
        <rFont val="Arial"/>
      </rPr>
      <t xml:space="preserve"> lenses (reading glasses) are needed by people who are "farsighted" in order to correct their hyperopia.</t>
    </r>
  </si>
  <si>
    <t>farsightedness</t>
  </si>
  <si>
    <r>
      <rPr>
        <b/>
        <sz val="10"/>
        <rFont val="Arial"/>
      </rPr>
      <t xml:space="preserve">Concave </t>
    </r>
    <r>
      <rPr>
        <sz val="10"/>
        <rFont val="Arial"/>
      </rPr>
      <t>LENSES</t>
    </r>
  </si>
  <si>
    <t>are always thinner at the center; always produce only Virtual, Upright images (because they are diverging)</t>
  </si>
  <si>
    <r>
      <rPr>
        <b/>
        <i/>
        <sz val="9"/>
        <rFont val="Arial"/>
      </rPr>
      <t>Diverging</t>
    </r>
    <r>
      <rPr>
        <i/>
        <sz val="9"/>
        <rFont val="Arial"/>
      </rPr>
      <t xml:space="preserve"> lenses (standard glasses) are needed by people who are "nearsighted" in order to correct their myopia.</t>
    </r>
  </si>
  <si>
    <t>nearsightedness</t>
  </si>
  <si>
    <t>Optics Equation Sign Conventions 
FOR LENSES</t>
  </si>
  <si>
    <t>Note that sign conventions for lenses differs slightly from that of mirrors. For both lenses and mirrors, positive magnification represents Upright images, and negative magnification means Inverted images. Also, for both lenses and mirrors, a positive image distance means that the image is REAL is is located on the real (R) side, whereas a negative image distance means that the image is VIRTUAL and located on the virtual (V) side.
To identify the real side (R), remember that the real side is where light ACTUALLY goes after interacting with the lens or mirror. For Mirrors, light is REFLECTED and, therefore, stays in FRONT of the mirror. Hence, for a mirro, the real side (R) is in front of the mirror, and the virtual side (V) is behind the mirror. However, for LENSES, the convention is opposite: because light travels THROUGH the lens and comes out on the OTHER SIDE, the real side (R) for lenses is on the opposite side of the lens from the original light source, and the virtual side (V) is on the same side of the lens as the original light source.
Although the object of a single lens is on the virtual side, this does not make the object virtual. Objects are real, with a positive object distance, unless they are placed in certain multiple lens systems in which the image of one lens becomes the object for another lens (a scenario which is very very rarely encountered on the MCAT)</t>
  </si>
  <si>
    <t>Real Lenses</t>
  </si>
  <si>
    <t>Lensmaker's Equation</t>
  </si>
  <si>
    <r>
      <t xml:space="preserve">is an optics equation used for lenses WHERE THE THICKNESS OF THE LENS IS </t>
    </r>
    <r>
      <rPr>
        <u/>
        <sz val="10"/>
        <rFont val="Arial"/>
      </rPr>
      <t>NOT</t>
    </r>
    <r>
      <rPr>
        <sz val="10"/>
        <color rgb="FF000000"/>
        <rFont val="Arial"/>
      </rPr>
      <t xml:space="preserve"> NEGLIGIBLE </t>
    </r>
    <r>
      <rPr>
        <i/>
        <sz val="10"/>
        <rFont val="Arial"/>
      </rPr>
      <t>(aka not a thin lens)</t>
    </r>
    <r>
      <rPr>
        <sz val="10"/>
        <color rgb="FF000000"/>
        <rFont val="Arial"/>
      </rPr>
      <t xml:space="preserve">;  This equation relates focal length </t>
    </r>
    <r>
      <rPr>
        <b/>
        <i/>
        <sz val="10"/>
        <rFont val="Arial"/>
      </rPr>
      <t>ƒ</t>
    </r>
    <r>
      <rPr>
        <sz val="10"/>
        <color rgb="FF000000"/>
        <rFont val="Arial"/>
      </rPr>
      <t xml:space="preserve">, index of refraction </t>
    </r>
    <r>
      <rPr>
        <b/>
        <i/>
        <sz val="10"/>
        <rFont val="Arial"/>
      </rPr>
      <t>n</t>
    </r>
    <r>
      <rPr>
        <sz val="10"/>
        <color rgb="FF000000"/>
        <rFont val="Arial"/>
      </rPr>
      <t xml:space="preserve">, and the radius of curvature of the first lens and second lens surfaces, </t>
    </r>
    <r>
      <rPr>
        <b/>
        <i/>
        <sz val="10"/>
        <rFont val="Arial"/>
      </rPr>
      <t xml:space="preserve">r1 </t>
    </r>
    <r>
      <rPr>
        <sz val="10"/>
        <color rgb="FF000000"/>
        <rFont val="Arial"/>
      </rPr>
      <t xml:space="preserve">and </t>
    </r>
    <r>
      <rPr>
        <b/>
        <i/>
        <sz val="10"/>
        <rFont val="Arial"/>
      </rPr>
      <t>r2</t>
    </r>
    <r>
      <rPr>
        <i/>
        <sz val="10"/>
        <rFont val="Arial"/>
      </rPr>
      <t>.</t>
    </r>
    <r>
      <rPr>
        <sz val="10"/>
        <color rgb="FF000000"/>
        <rFont val="Arial"/>
      </rPr>
      <t xml:space="preserve"> </t>
    </r>
  </si>
  <si>
    <t>the lens of the human eye</t>
  </si>
  <si>
    <r>
      <t xml:space="preserve">often used by optometrists to describe a lens. It is measured in </t>
    </r>
    <r>
      <rPr>
        <b/>
        <sz val="10"/>
        <rFont val="Arial"/>
      </rPr>
      <t xml:space="preserve">Diopters </t>
    </r>
    <r>
      <rPr>
        <b/>
        <i/>
        <sz val="10"/>
        <rFont val="Arial"/>
      </rPr>
      <t xml:space="preserve">(D) </t>
    </r>
    <r>
      <rPr>
        <sz val="10"/>
        <color rgb="FF000000"/>
        <rFont val="Arial"/>
      </rPr>
      <t xml:space="preserve">, and it is calculated by the following equation, </t>
    </r>
    <r>
      <rPr>
        <i/>
        <sz val="10"/>
        <rFont val="Arial"/>
      </rPr>
      <t xml:space="preserve">where the focal length </t>
    </r>
    <r>
      <rPr>
        <b/>
        <i/>
        <sz val="10"/>
        <rFont val="Arial"/>
      </rPr>
      <t xml:space="preserve">ƒ is ALWAYS ALWAYS ALWAYS measured in </t>
    </r>
    <r>
      <rPr>
        <b/>
        <i/>
        <u/>
        <sz val="11"/>
        <rFont val="Arial"/>
      </rPr>
      <t>METERS</t>
    </r>
    <r>
      <rPr>
        <i/>
        <sz val="10"/>
        <rFont val="Arial"/>
      </rPr>
      <t xml:space="preserve">. 
</t>
    </r>
    <r>
      <rPr>
        <sz val="10"/>
        <color rgb="FF000000"/>
        <rFont val="Arial"/>
      </rPr>
      <t xml:space="preserve">
Mathematically</t>
    </r>
    <r>
      <rPr>
        <i/>
        <sz val="10"/>
        <rFont val="Arial"/>
      </rPr>
      <t xml:space="preserve">, </t>
    </r>
    <r>
      <rPr>
        <b/>
        <i/>
        <sz val="10"/>
        <rFont val="Arial"/>
      </rPr>
      <t>Power</t>
    </r>
    <r>
      <rPr>
        <i/>
        <sz val="10"/>
        <rFont val="Arial"/>
      </rPr>
      <t xml:space="preserve"> </t>
    </r>
    <r>
      <rPr>
        <sz val="10"/>
        <color rgb="FF000000"/>
        <rFont val="Arial"/>
      </rPr>
      <t xml:space="preserve">has the same sign as </t>
    </r>
    <r>
      <rPr>
        <b/>
        <i/>
        <sz val="10"/>
        <rFont val="Arial"/>
      </rPr>
      <t>ƒ</t>
    </r>
    <r>
      <rPr>
        <sz val="10"/>
        <color rgb="FF000000"/>
        <rFont val="Arial"/>
      </rPr>
      <t xml:space="preserve"> and is, therefore, </t>
    </r>
    <r>
      <rPr>
        <i/>
        <sz val="10"/>
        <rFont val="Arial"/>
      </rPr>
      <t>positive</t>
    </r>
    <r>
      <rPr>
        <sz val="10"/>
        <color rgb="FF000000"/>
        <rFont val="Arial"/>
      </rPr>
      <t xml:space="preserve"> for a </t>
    </r>
    <r>
      <rPr>
        <i/>
        <sz val="10"/>
        <rFont val="Arial"/>
      </rPr>
      <t>converging</t>
    </r>
    <r>
      <rPr>
        <sz val="10"/>
        <color rgb="FF000000"/>
        <rFont val="Arial"/>
      </rPr>
      <t xml:space="preserve"> lens and </t>
    </r>
    <r>
      <rPr>
        <i/>
        <sz val="10"/>
        <rFont val="Arial"/>
      </rPr>
      <t>negative</t>
    </r>
    <r>
      <rPr>
        <sz val="10"/>
        <color rgb="FF000000"/>
        <rFont val="Arial"/>
      </rPr>
      <t xml:space="preserve"> for a </t>
    </r>
    <r>
      <rPr>
        <i/>
        <sz val="10"/>
        <rFont val="Arial"/>
      </rPr>
      <t>diverging</t>
    </r>
    <r>
      <rPr>
        <sz val="10"/>
        <color rgb="FF000000"/>
        <rFont val="Arial"/>
      </rPr>
      <t xml:space="preserve"> lens</t>
    </r>
  </si>
  <si>
    <r>
      <rPr>
        <i/>
        <sz val="42"/>
        <rFont val="Times New Roman"/>
      </rPr>
      <t xml:space="preserve">P = 1 / ƒ
</t>
    </r>
    <r>
      <rPr>
        <i/>
        <sz val="14"/>
        <rFont val="Times New Roman"/>
      </rPr>
      <t xml:space="preserve">where </t>
    </r>
    <r>
      <rPr>
        <b/>
        <i/>
        <sz val="14"/>
        <rFont val="Times New Roman"/>
      </rPr>
      <t>ƒ</t>
    </r>
    <r>
      <rPr>
        <i/>
        <sz val="14"/>
        <rFont val="Times New Roman"/>
      </rPr>
      <t xml:space="preserve"> is in METERS</t>
    </r>
  </si>
  <si>
    <t>Multiple Lens Systems</t>
  </si>
  <si>
    <r>
      <rPr>
        <b/>
        <sz val="10"/>
        <rFont val="Arial"/>
      </rPr>
      <t xml:space="preserve">TOTAL Power
</t>
    </r>
    <r>
      <rPr>
        <sz val="10"/>
        <rFont val="Arial"/>
      </rPr>
      <t>of a Multiple Lens system</t>
    </r>
  </si>
  <si>
    <r>
      <t xml:space="preserve">The overal power of a system of multiple lenses is simply the total </t>
    </r>
    <r>
      <rPr>
        <u/>
        <sz val="10"/>
        <rFont val="Arial"/>
      </rPr>
      <t>SUM</t>
    </r>
    <r>
      <rPr>
        <sz val="10"/>
        <color rgb="FF000000"/>
        <rFont val="Arial"/>
      </rPr>
      <t xml:space="preserve"> of each lens's power added together.
</t>
    </r>
    <r>
      <rPr>
        <i/>
        <sz val="10"/>
        <rFont val="Arial"/>
      </rPr>
      <t xml:space="preserve">note that since P = 1/ƒ, the </t>
    </r>
    <r>
      <rPr>
        <b/>
        <i/>
        <sz val="10"/>
        <rFont val="Arial"/>
      </rPr>
      <t>equivalent</t>
    </r>
    <r>
      <rPr>
        <i/>
        <sz val="10"/>
        <rFont val="Arial"/>
      </rPr>
      <t xml:space="preserve"> </t>
    </r>
    <r>
      <rPr>
        <b/>
        <i/>
        <sz val="10"/>
        <rFont val="Arial"/>
      </rPr>
      <t>focal</t>
    </r>
    <r>
      <rPr>
        <i/>
        <sz val="10"/>
        <rFont val="Arial"/>
      </rPr>
      <t xml:space="preserve"> </t>
    </r>
    <r>
      <rPr>
        <b/>
        <i/>
        <sz val="10"/>
        <rFont val="Arial"/>
      </rPr>
      <t>length</t>
    </r>
    <r>
      <rPr>
        <i/>
        <sz val="10"/>
        <rFont val="Arial"/>
      </rPr>
      <t xml:space="preserve"> is also calculated by adding the total sum of all 1/ƒ </t>
    </r>
    <r>
      <rPr>
        <i/>
        <sz val="6"/>
        <rFont val="Arial"/>
      </rPr>
      <t>n</t>
    </r>
    <r>
      <rPr>
        <sz val="10"/>
        <color rgb="FF000000"/>
        <rFont val="Arial"/>
      </rPr>
      <t xml:space="preserve"> </t>
    </r>
  </si>
  <si>
    <r>
      <rPr>
        <b/>
        <i/>
        <sz val="18"/>
        <rFont val="Times New Roman"/>
      </rPr>
      <t>P</t>
    </r>
    <r>
      <rPr>
        <i/>
        <sz val="6"/>
        <rFont val="Times New Roman"/>
      </rPr>
      <t>total</t>
    </r>
    <r>
      <rPr>
        <i/>
        <sz val="14"/>
        <rFont val="Times New Roman"/>
      </rPr>
      <t xml:space="preserve"> = P</t>
    </r>
    <r>
      <rPr>
        <i/>
        <sz val="6"/>
        <rFont val="Times New Roman"/>
      </rPr>
      <t>1</t>
    </r>
    <r>
      <rPr>
        <i/>
        <sz val="14"/>
        <rFont val="Times New Roman"/>
      </rPr>
      <t xml:space="preserve"> </t>
    </r>
    <r>
      <rPr>
        <b/>
        <i/>
        <sz val="14"/>
        <rFont val="Times New Roman"/>
      </rPr>
      <t>+</t>
    </r>
    <r>
      <rPr>
        <i/>
        <sz val="14"/>
        <rFont val="Times New Roman"/>
      </rPr>
      <t xml:space="preserve"> P</t>
    </r>
    <r>
      <rPr>
        <i/>
        <sz val="6"/>
        <rFont val="Times New Roman"/>
      </rPr>
      <t>2</t>
    </r>
    <r>
      <rPr>
        <i/>
        <sz val="14"/>
        <rFont val="Times New Roman"/>
      </rPr>
      <t xml:space="preserve"> </t>
    </r>
    <r>
      <rPr>
        <b/>
        <i/>
        <sz val="14"/>
        <rFont val="Times New Roman"/>
      </rPr>
      <t>+</t>
    </r>
    <r>
      <rPr>
        <i/>
        <sz val="14"/>
        <rFont val="Times New Roman"/>
      </rPr>
      <t>P</t>
    </r>
    <r>
      <rPr>
        <i/>
        <sz val="6"/>
        <rFont val="Times New Roman"/>
      </rPr>
      <t>3</t>
    </r>
    <r>
      <rPr>
        <i/>
        <sz val="14"/>
        <rFont val="Times New Roman"/>
      </rPr>
      <t xml:space="preserve"> … </t>
    </r>
    <r>
      <rPr>
        <b/>
        <i/>
        <sz val="14"/>
        <rFont val="Times New Roman"/>
      </rPr>
      <t>+</t>
    </r>
    <r>
      <rPr>
        <i/>
        <sz val="14"/>
        <rFont val="Times New Roman"/>
      </rPr>
      <t xml:space="preserve"> P</t>
    </r>
    <r>
      <rPr>
        <i/>
        <sz val="9"/>
        <rFont val="Times New Roman"/>
      </rPr>
      <t>n</t>
    </r>
  </si>
  <si>
    <t>A good example of lenses in contact is a corrective contact lens worn directly on the eye. In this case, the cornea of the eye (a converging lens) is in contact with a contact lens (either converging or diverging, depending on the necessary correction of the user), and their powers should be added.</t>
  </si>
  <si>
    <t>sum</t>
  </si>
  <si>
    <r>
      <rPr>
        <b/>
        <sz val="10"/>
        <rFont val="Arial"/>
      </rPr>
      <t xml:space="preserve">TOTAL Magnification
</t>
    </r>
    <r>
      <rPr>
        <sz val="10"/>
        <rFont val="Arial"/>
      </rPr>
      <t>of a Multiple Lens system</t>
    </r>
  </si>
  <si>
    <r>
      <t xml:space="preserve">The overall magnification of a system of multiple lenses is simply the </t>
    </r>
    <r>
      <rPr>
        <u/>
        <sz val="10"/>
        <rFont val="Arial"/>
      </rPr>
      <t>PRODUCT</t>
    </r>
    <r>
      <rPr>
        <sz val="10"/>
        <color rgb="FF000000"/>
        <rFont val="Arial"/>
      </rPr>
      <t xml:space="preserve"> of each lens's magnification.</t>
    </r>
  </si>
  <si>
    <r>
      <rPr>
        <b/>
        <i/>
        <sz val="18"/>
        <rFont val="Times New Roman"/>
      </rPr>
      <t>m</t>
    </r>
    <r>
      <rPr>
        <i/>
        <sz val="6"/>
        <rFont val="Times New Roman"/>
      </rPr>
      <t>total</t>
    </r>
    <r>
      <rPr>
        <i/>
        <sz val="14"/>
        <rFont val="Times New Roman"/>
      </rPr>
      <t xml:space="preserve"> = m</t>
    </r>
    <r>
      <rPr>
        <i/>
        <sz val="6"/>
        <rFont val="Times New Roman"/>
      </rPr>
      <t>1</t>
    </r>
    <r>
      <rPr>
        <i/>
        <sz val="14"/>
        <rFont val="Times New Roman"/>
      </rPr>
      <t xml:space="preserve"> </t>
    </r>
    <r>
      <rPr>
        <i/>
        <sz val="14"/>
        <rFont val="Arial"/>
      </rPr>
      <t>x</t>
    </r>
    <r>
      <rPr>
        <i/>
        <sz val="14"/>
        <rFont val="Times New Roman"/>
      </rPr>
      <t xml:space="preserve"> m</t>
    </r>
    <r>
      <rPr>
        <i/>
        <sz val="6"/>
        <rFont val="Times New Roman"/>
      </rPr>
      <t>2</t>
    </r>
    <r>
      <rPr>
        <i/>
        <sz val="14"/>
        <rFont val="Times New Roman"/>
      </rPr>
      <t xml:space="preserve"> </t>
    </r>
    <r>
      <rPr>
        <i/>
        <sz val="14"/>
        <rFont val="Arial"/>
      </rPr>
      <t>x</t>
    </r>
    <r>
      <rPr>
        <i/>
        <sz val="14"/>
        <rFont val="Times New Roman"/>
      </rPr>
      <t xml:space="preserve"> m</t>
    </r>
    <r>
      <rPr>
        <i/>
        <sz val="6"/>
        <rFont val="Times New Roman"/>
      </rPr>
      <t>3</t>
    </r>
    <r>
      <rPr>
        <i/>
        <sz val="14"/>
        <rFont val="Times New Roman"/>
      </rPr>
      <t xml:space="preserve"> … </t>
    </r>
    <r>
      <rPr>
        <i/>
        <sz val="14"/>
        <rFont val="Arial"/>
      </rPr>
      <t>x</t>
    </r>
    <r>
      <rPr>
        <i/>
        <sz val="14"/>
        <rFont val="Times New Roman"/>
      </rPr>
      <t xml:space="preserve"> m</t>
    </r>
    <r>
      <rPr>
        <i/>
        <sz val="9"/>
        <rFont val="Times New Roman"/>
      </rPr>
      <t>n</t>
    </r>
  </si>
  <si>
    <t>Microscopes and Telescopes are good examples of multiple lens systems that are NOT in contact.</t>
  </si>
  <si>
    <t>product</t>
  </si>
  <si>
    <t>Spherical Abberation</t>
  </si>
  <si>
    <t>Spherical Abberations</t>
  </si>
  <si>
    <r>
      <t xml:space="preserve">are types of imperfect errors seen in spherical mirrors and lenses; it is the blurring of the periphery of an image as a result of:
•  inadequate </t>
    </r>
    <r>
      <rPr>
        <i/>
        <sz val="10"/>
        <rFont val="Arial"/>
      </rPr>
      <t>reflection</t>
    </r>
    <r>
      <rPr>
        <sz val="10"/>
        <color rgb="FF000000"/>
        <rFont val="Arial"/>
      </rPr>
      <t xml:space="preserve"> of parallel beams at the edge of a </t>
    </r>
    <r>
      <rPr>
        <i/>
        <sz val="10"/>
        <rFont val="Arial"/>
      </rPr>
      <t>mirror</t>
    </r>
    <r>
      <rPr>
        <sz val="10"/>
        <color rgb="FF000000"/>
        <rFont val="Arial"/>
      </rPr>
      <t xml:space="preserve">, or
•  inadequate </t>
    </r>
    <r>
      <rPr>
        <i/>
        <sz val="10"/>
        <rFont val="Arial"/>
      </rPr>
      <t>refraction</t>
    </r>
    <r>
      <rPr>
        <sz val="10"/>
        <color rgb="FF000000"/>
        <rFont val="Arial"/>
      </rPr>
      <t xml:space="preserve"> of parallel beams at the edge of a </t>
    </r>
    <r>
      <rPr>
        <i/>
        <sz val="10"/>
        <rFont val="Arial"/>
      </rPr>
      <t xml:space="preserve">lens
</t>
    </r>
    <r>
      <rPr>
        <sz val="10"/>
        <color rgb="FF000000"/>
        <rFont val="Arial"/>
      </rPr>
      <t>This creats an area of multiple images with very slightly different image distances at the edge of the image, which appears blurry.</t>
    </r>
  </si>
  <si>
    <t>• reflection
• refraction</t>
  </si>
  <si>
    <t>Dispersion</t>
  </si>
  <si>
    <t>occurs when various wavelengths of light separate from each other;  note that as light enters a medium with a different index of refraction, the wavelength changes but the frequency of the light does NOT.</t>
  </si>
  <si>
    <r>
      <rPr>
        <i/>
        <sz val="9"/>
        <rFont val="Arial"/>
      </rPr>
      <t xml:space="preserve">the splitting of white light into its componenet colors using a </t>
    </r>
    <r>
      <rPr>
        <b/>
        <i/>
        <sz val="9"/>
        <rFont val="Arial"/>
      </rPr>
      <t>prism</t>
    </r>
  </si>
  <si>
    <t>Chromatic Abberation</t>
  </si>
  <si>
    <t>Chromatic Abberations</t>
  </si>
  <si>
    <t>is a dispersive effect within a spherical lens that splits white light, resulting in a rainbow halo around images. This phenomenon can be corrected for in visual lenses like eyeglasses and car windows with special coatings that have different dispersive qualities form the lens itself.</t>
  </si>
  <si>
    <t>dispersion</t>
  </si>
  <si>
    <t>refers to the spreading out of light as it passes through a narrow opening or around an obstacle. Interference between diffracted light rays lead to characteristic fringes in slit-lens and double-slit systems. Diffraction and interference are significant evidence for the wave theory of light.</t>
  </si>
  <si>
    <r>
      <rPr>
        <b/>
        <sz val="10"/>
        <rFont val="Arial"/>
      </rPr>
      <t xml:space="preserve">How to locate Dark Fringes
in a </t>
    </r>
    <r>
      <rPr>
        <b/>
        <i/>
        <u/>
        <sz val="10"/>
        <rFont val="Arial"/>
      </rPr>
      <t>SINGLE</t>
    </r>
    <r>
      <rPr>
        <b/>
        <u/>
        <sz val="10"/>
        <rFont val="Arial"/>
      </rPr>
      <t xml:space="preserve"> </t>
    </r>
    <r>
      <rPr>
        <b/>
        <i/>
        <u/>
        <sz val="10"/>
        <rFont val="Arial"/>
      </rPr>
      <t>SLIT–LENS</t>
    </r>
    <r>
      <rPr>
        <b/>
        <i/>
        <sz val="10"/>
        <rFont val="Arial"/>
      </rPr>
      <t xml:space="preserve"> </t>
    </r>
    <r>
      <rPr>
        <b/>
        <sz val="10"/>
        <rFont val="Arial"/>
      </rPr>
      <t>setup</t>
    </r>
  </si>
  <si>
    <r>
      <t>If a lens is placed between a narrow slit and a screen, a pattern is observed consisting of a bright central fringe with alternating dark and bright fringes on each side. The central bright fringe (</t>
    </r>
    <r>
      <rPr>
        <b/>
        <sz val="10"/>
        <rFont val="Arial"/>
      </rPr>
      <t>maximum</t>
    </r>
    <r>
      <rPr>
        <sz val="10"/>
        <color rgb="FF000000"/>
        <rFont val="Arial"/>
      </rPr>
      <t>) is twice as wide as the bright fringes on the sides, and as the slit becomes narrower, the central maximum becomes wider. The location of the dark fringes (</t>
    </r>
    <r>
      <rPr>
        <b/>
        <sz val="10"/>
        <rFont val="Arial"/>
      </rPr>
      <t>minima</t>
    </r>
    <r>
      <rPr>
        <sz val="10"/>
        <color rgb="FF000000"/>
        <rFont val="Arial"/>
      </rPr>
      <t xml:space="preserve">) is given by the following equation, </t>
    </r>
    <r>
      <rPr>
        <i/>
        <sz val="10"/>
        <rFont val="Arial"/>
      </rPr>
      <t xml:space="preserve">where </t>
    </r>
    <r>
      <rPr>
        <b/>
        <i/>
        <sz val="10"/>
        <rFont val="Arial"/>
      </rPr>
      <t>w</t>
    </r>
    <r>
      <rPr>
        <i/>
        <sz val="10"/>
        <rFont val="Arial"/>
      </rPr>
      <t xml:space="preserve"> is the width of the slit,</t>
    </r>
    <r>
      <rPr>
        <b/>
        <i/>
        <sz val="10"/>
        <rFont val="Arial"/>
      </rPr>
      <t xml:space="preserve"> ϴ</t>
    </r>
    <r>
      <rPr>
        <i/>
        <sz val="10"/>
        <rFont val="Arial"/>
      </rPr>
      <t xml:space="preserve"> is the angle between the line drawn from the center of the lense to the dark fringe and the axis of the lens, </t>
    </r>
    <r>
      <rPr>
        <b/>
        <i/>
        <sz val="10"/>
        <rFont val="Arial"/>
      </rPr>
      <t>n</t>
    </r>
    <r>
      <rPr>
        <i/>
        <sz val="10"/>
        <rFont val="Arial"/>
      </rPr>
      <t xml:space="preserve"> is an integer indicating the number of the fringe (1,2,3,... n), and </t>
    </r>
    <r>
      <rPr>
        <b/>
        <i/>
        <sz val="10"/>
        <rFont val="Arial"/>
      </rPr>
      <t xml:space="preserve">λ </t>
    </r>
    <r>
      <rPr>
        <i/>
        <sz val="10"/>
        <rFont val="Arial"/>
      </rPr>
      <t>is the wavelength of the incident wave.</t>
    </r>
  </si>
  <si>
    <t>w sin ϴ = n λ</t>
  </si>
  <si>
    <r>
      <rPr>
        <i/>
        <u/>
        <sz val="9"/>
        <color rgb="FF0000FF"/>
        <rFont val="Arial"/>
      </rPr>
      <t xml:space="preserve">http://schoolbag.info/physics/physics_math/physics_math.files/image582.jpg
</t>
    </r>
    <r>
      <rPr>
        <i/>
        <sz val="9"/>
        <color rgb="FF0000FF"/>
        <rFont val="Arial"/>
      </rPr>
      <t xml:space="preserve">
</t>
    </r>
    <r>
      <rPr>
        <i/>
        <u/>
        <sz val="9"/>
        <color rgb="FF0000FF"/>
        <rFont val="Arial"/>
      </rPr>
      <t>https://www.khanacademy.org/test-prep/mcat/physical-processes/light-and-electromagnetic-radiation-questions/v/single-slit-interference</t>
    </r>
  </si>
  <si>
    <t>• destructive interference</t>
  </si>
  <si>
    <t>Thomas Young's Double Slit Experiment</t>
  </si>
  <si>
    <r>
      <t xml:space="preserve">shows the constructive and destructive interference of waves that occur as light passes through parallel slits, resulting in </t>
    </r>
    <r>
      <rPr>
        <b/>
        <sz val="10"/>
        <rFont val="Arial"/>
      </rPr>
      <t xml:space="preserve">minima </t>
    </r>
    <r>
      <rPr>
        <sz val="10"/>
        <color rgb="FF000000"/>
        <rFont val="Arial"/>
      </rPr>
      <t xml:space="preserve">(dark fringes) and </t>
    </r>
    <r>
      <rPr>
        <b/>
        <sz val="10"/>
        <rFont val="Arial"/>
      </rPr>
      <t>maxima</t>
    </r>
    <r>
      <rPr>
        <sz val="10"/>
        <color rgb="FF000000"/>
        <rFont val="Arial"/>
      </rPr>
      <t xml:space="preserve"> (bright fringes) of intensity</t>
    </r>
  </si>
  <si>
    <t>wave interference</t>
  </si>
  <si>
    <r>
      <rPr>
        <b/>
        <sz val="10"/>
        <rFont val="Arial"/>
      </rPr>
      <t xml:space="preserve">How to locate Dark Fringes
in a </t>
    </r>
    <r>
      <rPr>
        <b/>
        <i/>
        <u/>
        <sz val="10"/>
        <rFont val="Arial"/>
      </rPr>
      <t>DOUBLE</t>
    </r>
    <r>
      <rPr>
        <b/>
        <u/>
        <sz val="10"/>
        <rFont val="Arial"/>
      </rPr>
      <t>–</t>
    </r>
    <r>
      <rPr>
        <b/>
        <i/>
        <u/>
        <sz val="10"/>
        <rFont val="Arial"/>
      </rPr>
      <t>SLIT</t>
    </r>
    <r>
      <rPr>
        <b/>
        <sz val="10"/>
        <rFont val="Arial"/>
      </rPr>
      <t xml:space="preserve"> setup</t>
    </r>
  </si>
  <si>
    <r>
      <t xml:space="preserve">in a double-slit setup, such as the setup of Thomas Young's famous double-slit experiment, the positions of the dark fringes (minima) on the screen can be found from the following equation, </t>
    </r>
    <r>
      <rPr>
        <i/>
        <sz val="10"/>
        <rFont val="Arial"/>
      </rPr>
      <t xml:space="preserve">where </t>
    </r>
    <r>
      <rPr>
        <b/>
        <i/>
        <sz val="10"/>
        <rFont val="Arial"/>
      </rPr>
      <t>d</t>
    </r>
    <r>
      <rPr>
        <i/>
        <sz val="10"/>
        <rFont val="Arial"/>
      </rPr>
      <t xml:space="preserve"> is the distance between the two slits, </t>
    </r>
    <r>
      <rPr>
        <b/>
        <i/>
        <sz val="10"/>
        <rFont val="Arial"/>
      </rPr>
      <t>ϴ</t>
    </r>
    <r>
      <rPr>
        <i/>
        <sz val="10"/>
        <rFont val="Arial"/>
      </rPr>
      <t xml:space="preserve"> is the angle between the line drawn from the midpoint between the two slits to the dark fringe, and </t>
    </r>
    <r>
      <rPr>
        <b/>
        <i/>
        <sz val="10"/>
        <rFont val="Arial"/>
      </rPr>
      <t>n</t>
    </r>
    <r>
      <rPr>
        <i/>
        <sz val="10"/>
        <rFont val="Arial"/>
      </rPr>
      <t xml:space="preserve"> is the normal, which is an integer indicating the number of the fringe, and </t>
    </r>
    <r>
      <rPr>
        <b/>
        <i/>
        <sz val="10"/>
        <rFont val="Arial"/>
      </rPr>
      <t>λ</t>
    </r>
    <r>
      <rPr>
        <i/>
        <sz val="10"/>
        <rFont val="Arial"/>
      </rPr>
      <t xml:space="preserve"> is the wavelength of the incident wave. Note that bright fringes are halfway between dark fringes.</t>
    </r>
  </si>
  <si>
    <t>d sin ϴ = (n + 1/2) λ</t>
  </si>
  <si>
    <t>• Thomas Young's Double Slit Experiment
• destructive interference</t>
  </si>
  <si>
    <t>Polarization</t>
  </si>
  <si>
    <r>
      <rPr>
        <b/>
        <sz val="10"/>
        <rFont val="Arial"/>
      </rPr>
      <t xml:space="preserve">Plane </t>
    </r>
    <r>
      <rPr>
        <sz val="10"/>
        <rFont val="Arial"/>
      </rPr>
      <t xml:space="preserve">(linearly) </t>
    </r>
    <r>
      <rPr>
        <b/>
        <sz val="10"/>
        <rFont val="Arial"/>
      </rPr>
      <t>Polarized light</t>
    </r>
  </si>
  <si>
    <r>
      <t xml:space="preserve">light in which all of the light rays have electric fields with PARALLEL orientation;  it is created by passing unpolarized light through a </t>
    </r>
    <r>
      <rPr>
        <b/>
        <sz val="10"/>
        <rFont val="Arial"/>
      </rPr>
      <t>polarizer</t>
    </r>
  </si>
  <si>
    <t>polarized sunglasses</t>
  </si>
  <si>
    <t>Circularly Polarized light</t>
  </si>
  <si>
    <t>light in which all of the light rays have electric fields with equal intensity but CONSTANTLY ROTATING direction;  it is created by exposing unpolarized light to special pigments or filters</t>
  </si>
  <si>
    <t>3D glasses</t>
  </si>
  <si>
    <t>Photoelectric Effect</t>
  </si>
  <si>
    <r>
      <t xml:space="preserve">is a phenomenon that occurs when a light beam of </t>
    </r>
    <r>
      <rPr>
        <i/>
        <sz val="10"/>
        <rFont val="Arial"/>
      </rPr>
      <t xml:space="preserve">sufficiently </t>
    </r>
    <r>
      <rPr>
        <sz val="10"/>
        <color rgb="FF000000"/>
        <rFont val="Arial"/>
      </rPr>
      <t xml:space="preserve">high frequency (typically, blue to UV light) is incident on a metal, causing the metal atoms to eject electrons from its surface. These electrons liberated from the metal by the photoelectric effect will produce a net charge flow per unit time, aka </t>
    </r>
    <r>
      <rPr>
        <b/>
        <sz val="10"/>
        <rFont val="Arial"/>
      </rPr>
      <t>current</t>
    </r>
    <r>
      <rPr>
        <sz val="10"/>
        <color rgb="FF000000"/>
        <rFont val="Arial"/>
      </rPr>
      <t xml:space="preserve">. Provided that the light beams's frequency is above the threshold frequency of the metal, </t>
    </r>
    <r>
      <rPr>
        <u/>
        <sz val="10"/>
        <rFont val="Arial"/>
      </rPr>
      <t>light beams of greater intensity produce larger current</t>
    </r>
    <r>
      <rPr>
        <sz val="10"/>
        <color rgb="FF000000"/>
        <rFont val="Arial"/>
      </rPr>
      <t>. In other words, the higher the intensity of the light beam, the greater the number of photons per unit time that hit the metal's surface, which produces a greater number of electrons per unit time that are ejected from the metal.</t>
    </r>
  </si>
  <si>
    <r>
      <rPr>
        <b/>
        <sz val="11"/>
        <color rgb="FF000000"/>
        <rFont val="Arial"/>
      </rPr>
      <t>↑</t>
    </r>
    <r>
      <rPr>
        <sz val="10"/>
        <color rgb="FF000000"/>
        <rFont val="Arial"/>
      </rPr>
      <t xml:space="preserve"> light intensity = </t>
    </r>
    <r>
      <rPr>
        <sz val="11"/>
        <color rgb="FF000000"/>
        <rFont val="Arial"/>
      </rPr>
      <t>↑</t>
    </r>
    <r>
      <rPr>
        <sz val="10"/>
        <color rgb="FF000000"/>
        <rFont val="Arial"/>
      </rPr>
      <t xml:space="preserve"> photons per unit time that hits the metal's surface = </t>
    </r>
    <r>
      <rPr>
        <b/>
        <sz val="12"/>
        <color rgb="FF000000"/>
        <rFont val="Arial"/>
      </rPr>
      <t>↑</t>
    </r>
    <r>
      <rPr>
        <sz val="10"/>
        <color rgb="FF000000"/>
        <rFont val="Arial"/>
      </rPr>
      <t xml:space="preserve"> electrons liberated from the metal = </t>
    </r>
    <r>
      <rPr>
        <sz val="11"/>
        <color rgb="FF000000"/>
        <rFont val="Arial"/>
      </rPr>
      <t>↑</t>
    </r>
    <r>
      <rPr>
        <sz val="10"/>
        <color rgb="FF000000"/>
        <rFont val="Arial"/>
      </rPr>
      <t xml:space="preserve"> charge flow per unit time (↑current)</t>
    </r>
  </si>
  <si>
    <t>• current
• Photosynthesis</t>
  </si>
  <si>
    <t>Threshold Frequency</t>
  </si>
  <si>
    <t>Photon</t>
  </si>
  <si>
    <r>
      <t xml:space="preserve">are a quantum of light that make up a light beam. Photons in a light beam carry an associated amount of energy, which can be calculated from the following equation, </t>
    </r>
    <r>
      <rPr>
        <i/>
        <sz val="10"/>
        <rFont val="Arial"/>
      </rPr>
      <t xml:space="preserve">where </t>
    </r>
    <r>
      <rPr>
        <b/>
        <i/>
        <sz val="10"/>
        <rFont val="Arial"/>
      </rPr>
      <t>E</t>
    </r>
    <r>
      <rPr>
        <i/>
        <sz val="10"/>
        <rFont val="Arial"/>
      </rPr>
      <t xml:space="preserve"> is the energy of the photon of light, </t>
    </r>
    <r>
      <rPr>
        <b/>
        <i/>
        <sz val="10"/>
        <rFont val="Arial"/>
      </rPr>
      <t>h</t>
    </r>
    <r>
      <rPr>
        <i/>
        <sz val="10"/>
        <rFont val="Arial"/>
      </rPr>
      <t xml:space="preserve"> is </t>
    </r>
    <r>
      <rPr>
        <b/>
        <i/>
        <sz val="10"/>
        <rFont val="Arial"/>
      </rPr>
      <t>Planck's constant</t>
    </r>
    <r>
      <rPr>
        <i/>
        <sz val="10"/>
        <rFont val="Arial"/>
      </rPr>
      <t xml:space="preserve"> (6.626e-34 J•s), and </t>
    </r>
    <r>
      <rPr>
        <b/>
        <i/>
        <sz val="10"/>
        <rFont val="Arial"/>
      </rPr>
      <t>ƒ</t>
    </r>
    <r>
      <rPr>
        <i/>
        <sz val="10"/>
        <rFont val="Arial"/>
      </rPr>
      <t xml:space="preserve"> is the frequency of the light beam. </t>
    </r>
    <r>
      <rPr>
        <sz val="10"/>
        <color rgb="FF000000"/>
        <rFont val="Arial"/>
      </rPr>
      <t xml:space="preserve">From this equation, we can see that the energy of each photon is DIRECTLY PROPORTIONAL to the frequency of the light beam.
</t>
    </r>
    <r>
      <rPr>
        <i/>
        <sz val="10"/>
        <rFont val="Arial"/>
      </rPr>
      <t xml:space="preserve">Note: once we know the frequency, we can easily find the wavelength of the light using the equation for the speed of light, </t>
    </r>
    <r>
      <rPr>
        <b/>
        <i/>
        <sz val="10"/>
        <rFont val="Arial"/>
      </rPr>
      <t xml:space="preserve">c = ƒ λ. </t>
    </r>
    <r>
      <rPr>
        <i/>
        <sz val="10"/>
        <rFont val="Arial"/>
      </rPr>
      <t>According to these equations, this is why we see that light waves with higher frequency and shorter wavelengths have HIGHER energy, and vice versa.</t>
    </r>
  </si>
  <si>
    <t>E = hƒ</t>
  </si>
  <si>
    <t>From this equation, we can see that the energy of each photon is DIRECTLY PROPORTIONAL to the frequency of the light beam. Therefore, a light beam that has a higher frequency (such as UV light) carries more energy.</t>
  </si>
  <si>
    <r>
      <rPr>
        <b/>
        <sz val="10"/>
        <rFont val="Arial"/>
      </rPr>
      <t xml:space="preserve">threshold frequency  </t>
    </r>
    <r>
      <rPr>
        <b/>
        <i/>
        <sz val="14"/>
        <rFont val="Arial"/>
      </rPr>
      <t>ƒ</t>
    </r>
    <r>
      <rPr>
        <b/>
        <i/>
        <sz val="8"/>
        <rFont val="Arial"/>
      </rPr>
      <t>T</t>
    </r>
  </si>
  <si>
    <r>
      <t xml:space="preserve">is the </t>
    </r>
    <r>
      <rPr>
        <i/>
        <sz val="10"/>
        <rFont val="Arial"/>
      </rPr>
      <t>minimum</t>
    </r>
    <r>
      <rPr>
        <sz val="10"/>
        <color rgb="FF000000"/>
        <rFont val="Arial"/>
      </rPr>
      <t xml:space="preserve"> light FREQUENCY necessary to eject an electron from a given metal through the Photoelectric Effect. In other words, IF AND ONLY IF </t>
    </r>
    <r>
      <rPr>
        <b/>
        <sz val="10"/>
        <rFont val="Arial"/>
      </rPr>
      <t>ƒ</t>
    </r>
    <r>
      <rPr>
        <sz val="10"/>
        <color rgb="FF000000"/>
        <rFont val="Arial"/>
      </rPr>
      <t xml:space="preserve"> </t>
    </r>
    <r>
      <rPr>
        <sz val="7"/>
        <rFont val="Arial"/>
      </rPr>
      <t>of the photon</t>
    </r>
    <r>
      <rPr>
        <sz val="10"/>
        <color rgb="FF000000"/>
        <rFont val="Arial"/>
      </rPr>
      <t xml:space="preserve"> &gt; </t>
    </r>
    <r>
      <rPr>
        <b/>
        <sz val="10"/>
        <rFont val="Arial"/>
      </rPr>
      <t xml:space="preserve">ƒ </t>
    </r>
    <r>
      <rPr>
        <sz val="8"/>
        <rFont val="Arial"/>
      </rPr>
      <t>threshold of the metal</t>
    </r>
    <r>
      <rPr>
        <sz val="10"/>
        <color rgb="FF000000"/>
        <rFont val="Arial"/>
      </rPr>
      <t xml:space="preserve">, ONLY THEN will an electron be ejected from a metal's surface, producing a current.
The </t>
    </r>
    <r>
      <rPr>
        <b/>
        <sz val="10"/>
        <rFont val="Arial"/>
      </rPr>
      <t>threshold</t>
    </r>
    <r>
      <rPr>
        <sz val="10"/>
        <color rgb="FF000000"/>
        <rFont val="Arial"/>
      </rPr>
      <t xml:space="preserve"> </t>
    </r>
    <r>
      <rPr>
        <b/>
        <sz val="10"/>
        <rFont val="Arial"/>
      </rPr>
      <t>frequency</t>
    </r>
    <r>
      <rPr>
        <sz val="10"/>
        <color rgb="FF000000"/>
        <rFont val="Arial"/>
      </rPr>
      <t xml:space="preserve"> of a metal depends EXCLUSIVELY on the chemical composition of the metal in question </t>
    </r>
    <r>
      <rPr>
        <i/>
        <sz val="10"/>
        <rFont val="Arial"/>
      </rPr>
      <t>(e.g. Magnesium vs. Nickel).</t>
    </r>
  </si>
  <si>
    <r>
      <rPr>
        <sz val="14"/>
        <rFont val="Times New Roman"/>
      </rPr>
      <t xml:space="preserve">if </t>
    </r>
    <r>
      <rPr>
        <b/>
        <sz val="14"/>
        <rFont val="Times New Roman"/>
      </rPr>
      <t>ƒ</t>
    </r>
    <r>
      <rPr>
        <sz val="14"/>
        <rFont val="Times New Roman"/>
      </rPr>
      <t xml:space="preserve">  &gt;  </t>
    </r>
    <r>
      <rPr>
        <b/>
        <sz val="14"/>
        <rFont val="Times New Roman"/>
      </rPr>
      <t>ƒ</t>
    </r>
    <r>
      <rPr>
        <sz val="8"/>
        <rFont val="Times New Roman"/>
      </rPr>
      <t>T</t>
    </r>
    <r>
      <rPr>
        <sz val="14"/>
        <rFont val="Times New Roman"/>
      </rPr>
      <t>,  then current ↑</t>
    </r>
  </si>
  <si>
    <r>
      <rPr>
        <sz val="9"/>
        <color rgb="FF000000"/>
        <rFont val="Arial"/>
      </rPr>
      <t xml:space="preserve">IF </t>
    </r>
    <r>
      <rPr>
        <b/>
        <sz val="9"/>
        <color rgb="FF000000"/>
        <rFont val="Arial"/>
      </rPr>
      <t xml:space="preserve">ƒ </t>
    </r>
    <r>
      <rPr>
        <sz val="7"/>
        <color rgb="FF000000"/>
        <rFont val="Arial"/>
      </rPr>
      <t>photon</t>
    </r>
    <r>
      <rPr>
        <sz val="9"/>
        <color rgb="FF000000"/>
        <rFont val="Arial"/>
      </rPr>
      <t xml:space="preserve"> &gt; </t>
    </r>
    <r>
      <rPr>
        <b/>
        <sz val="9"/>
        <color rgb="FF000000"/>
        <rFont val="Arial"/>
      </rPr>
      <t xml:space="preserve">ƒ </t>
    </r>
    <r>
      <rPr>
        <sz val="8"/>
        <color rgb="FF000000"/>
        <rFont val="Arial"/>
      </rPr>
      <t>threshold</t>
    </r>
    <r>
      <rPr>
        <sz val="9"/>
        <color rgb="FF000000"/>
        <rFont val="Arial"/>
      </rPr>
      <t xml:space="preserve"> , ONLY THEN will an electron be ejected from a metal's surface, producing a current</t>
    </r>
  </si>
  <si>
    <t>Kinetic Energy of Ejected Electrons</t>
  </si>
  <si>
    <t>Work Function</t>
  </si>
  <si>
    <r>
      <t xml:space="preserve">is the minimum ENERGY necessary </t>
    </r>
    <r>
      <rPr>
        <i/>
        <sz val="10"/>
        <rFont val="Arial"/>
      </rPr>
      <t>(energy level that needs to be overcome)</t>
    </r>
    <r>
      <rPr>
        <sz val="10"/>
        <color rgb="FF000000"/>
        <rFont val="Arial"/>
      </rPr>
      <t xml:space="preserve"> to eject an electron from a given metal through the Photoelectric Effect. </t>
    </r>
    <r>
      <rPr>
        <u/>
        <sz val="10"/>
        <rFont val="Arial"/>
      </rPr>
      <t>Its value depends EXCLUSIVELY on the intrinsic characteristics of the metal being used</t>
    </r>
    <r>
      <rPr>
        <sz val="10"/>
        <color rgb="FF000000"/>
        <rFont val="Arial"/>
      </rPr>
      <t xml:space="preserve"> </t>
    </r>
    <r>
      <rPr>
        <i/>
        <sz val="10"/>
        <rFont val="Arial"/>
      </rPr>
      <t xml:space="preserve">(e.g. its chemical composition) </t>
    </r>
    <r>
      <rPr>
        <sz val="10"/>
        <color rgb="FF000000"/>
        <rFont val="Arial"/>
      </rPr>
      <t xml:space="preserve">and can be calculated by multiplying the threshold frequency by </t>
    </r>
    <r>
      <rPr>
        <b/>
        <sz val="10"/>
        <rFont val="Arial"/>
      </rPr>
      <t xml:space="preserve">Planck's constant.
 </t>
    </r>
    <r>
      <rPr>
        <sz val="10"/>
        <color rgb="FF000000"/>
        <rFont val="Arial"/>
      </rPr>
      <t xml:space="preserve">The greater the energy of the incident photon ABOVE the work function, the more kinetic energy the ejected electron can posses </t>
    </r>
    <r>
      <rPr>
        <i/>
        <sz val="10"/>
        <rFont val="Arial"/>
      </rPr>
      <t>(due to the conservation of energy: if there is a lot of incoming energy, then that energy cannot be destroyed so it must be transformed into kinetic energy, hence the movement of electrons).</t>
    </r>
  </si>
  <si>
    <r>
      <rPr>
        <i/>
        <sz val="39"/>
        <rFont val="Times New Roman"/>
      </rPr>
      <t>W = hƒ</t>
    </r>
    <r>
      <rPr>
        <b/>
        <i/>
        <sz val="14"/>
        <rFont val="Times New Roman"/>
      </rPr>
      <t>T</t>
    </r>
  </si>
  <si>
    <r>
      <rPr>
        <i/>
        <sz val="9"/>
        <rFont val="Arial"/>
      </rPr>
      <t xml:space="preserve">Think of </t>
    </r>
    <r>
      <rPr>
        <b/>
        <i/>
        <sz val="9"/>
        <rFont val="Arial"/>
      </rPr>
      <t>Work Function</t>
    </r>
    <r>
      <rPr>
        <i/>
        <sz val="9"/>
        <rFont val="Arial"/>
      </rPr>
      <t xml:space="preserve"> like activation energy, in the sense that it must be matched or exceeded in order to cause the reaction (in this case, the escape of an electron) to occur.</t>
    </r>
  </si>
  <si>
    <t>activation energy</t>
  </si>
  <si>
    <t>••</t>
  </si>
  <si>
    <r>
      <rPr>
        <b/>
        <sz val="10"/>
        <rFont val="Arial"/>
      </rPr>
      <t xml:space="preserve">Kinetic Energy </t>
    </r>
    <r>
      <rPr>
        <b/>
        <i/>
        <sz val="10"/>
        <rFont val="Arial"/>
      </rPr>
      <t xml:space="preserve">K 
</t>
    </r>
    <r>
      <rPr>
        <i/>
        <sz val="10"/>
        <rFont val="Arial"/>
      </rPr>
      <t>of an ejected electron
by the Photoelectric Effect</t>
    </r>
  </si>
  <si>
    <r>
      <t xml:space="preserve">If the frequency of a photon of light incident on a metal is AT the threshold frequency for the metal, this means that the electron barely had enough energy to escape from the metal. However, if the frequency of an incident photon is ABOVE the threshold frequency of the metal, then this means that the photon will have more than enough energy to eject a single electron, </t>
    </r>
    <r>
      <rPr>
        <u/>
        <sz val="10"/>
        <rFont val="Arial"/>
      </rPr>
      <t xml:space="preserve">and this excess energy will be converted into </t>
    </r>
    <r>
      <rPr>
        <b/>
        <u/>
        <sz val="10"/>
        <rFont val="Arial"/>
      </rPr>
      <t>kinetic energy</t>
    </r>
    <r>
      <rPr>
        <u/>
        <sz val="10"/>
        <rFont val="Arial"/>
      </rPr>
      <t xml:space="preserve"> in the ejected electron</t>
    </r>
    <r>
      <rPr>
        <sz val="10"/>
        <color rgb="FF000000"/>
        <rFont val="Arial"/>
      </rPr>
      <t xml:space="preserve"> (by the laws of conservation of energy).
The maximum kinetic energy of the ejected electron can thus be calculated by the following equation</t>
    </r>
    <r>
      <rPr>
        <i/>
        <sz val="10"/>
        <rFont val="Arial"/>
      </rPr>
      <t xml:space="preserve">, where </t>
    </r>
    <r>
      <rPr>
        <b/>
        <i/>
        <sz val="10"/>
        <rFont val="Arial"/>
      </rPr>
      <t>hƒ</t>
    </r>
    <r>
      <rPr>
        <i/>
        <sz val="10"/>
        <rFont val="Arial"/>
      </rPr>
      <t xml:space="preserve"> represents the energy possessed by the incident photon, and W is the </t>
    </r>
    <r>
      <rPr>
        <b/>
        <i/>
        <sz val="10"/>
        <rFont val="Arial"/>
      </rPr>
      <t xml:space="preserve">work function </t>
    </r>
    <r>
      <rPr>
        <i/>
        <sz val="10"/>
        <rFont val="Arial"/>
      </rPr>
      <t>that represents the minimum energy required to eject an electron from the metal's surface</t>
    </r>
  </si>
  <si>
    <r>
      <rPr>
        <i/>
        <sz val="24"/>
        <rFont val="Times New Roman"/>
      </rPr>
      <t>K  =  hƒ – W
     =  hƒ – hf</t>
    </r>
    <r>
      <rPr>
        <i/>
        <sz val="9"/>
        <rFont val="Times New Roman"/>
      </rPr>
      <t>T</t>
    </r>
  </si>
  <si>
    <t>• law of conservation of energy
• K = (1/2)mv^2</t>
  </si>
  <si>
    <t>Absorption and Emission of Light</t>
  </si>
  <si>
    <t>Bohr Model of the Atom</t>
  </si>
  <si>
    <t>states that electron energy levels are stable and discrete, corresponding to specific orbits</t>
  </si>
  <si>
    <t>absorption</t>
  </si>
  <si>
    <r>
      <t xml:space="preserve">occurs when an electron jumps UP from a </t>
    </r>
    <r>
      <rPr>
        <i/>
        <sz val="10"/>
        <rFont val="Arial"/>
      </rPr>
      <t>lower</t>
    </r>
    <r>
      <rPr>
        <sz val="10"/>
        <color rgb="FF000000"/>
        <rFont val="Arial"/>
      </rPr>
      <t xml:space="preserve">-energy to a </t>
    </r>
    <r>
      <rPr>
        <i/>
        <sz val="10"/>
        <rFont val="Arial"/>
      </rPr>
      <t>higher</t>
    </r>
    <r>
      <rPr>
        <sz val="10"/>
        <color rgb="FF000000"/>
        <rFont val="Arial"/>
      </rPr>
      <t xml:space="preserve">-energy </t>
    </r>
    <r>
      <rPr>
        <b/>
        <sz val="10"/>
        <rFont val="Arial"/>
      </rPr>
      <t>orbit</t>
    </r>
    <r>
      <rPr>
        <sz val="10"/>
        <color rgb="FF000000"/>
        <rFont val="Arial"/>
      </rPr>
      <t xml:space="preserve"> by </t>
    </r>
    <r>
      <rPr>
        <i/>
        <sz val="10"/>
        <rFont val="Arial"/>
      </rPr>
      <t>ABSORBING</t>
    </r>
    <r>
      <rPr>
        <sz val="10"/>
        <color rgb="FF000000"/>
        <rFont val="Arial"/>
      </rPr>
      <t xml:space="preserve"> a photon of light of the same frequency as the energy difference between the two orbits.
</t>
    </r>
    <r>
      <rPr>
        <i/>
        <sz val="10"/>
        <rFont val="Arial"/>
      </rPr>
      <t>note: if a photon does not carry enough energy to match the energy difference between two orbits, then the electron will not jump to the higher level (all-or-nothing)</t>
    </r>
  </si>
  <si>
    <t>• photon
• Bohr Model of the atom</t>
  </si>
  <si>
    <t>emission</t>
  </si>
  <si>
    <r>
      <t xml:space="preserve">occurs when an electon falls DOWN from a </t>
    </r>
    <r>
      <rPr>
        <i/>
        <sz val="10"/>
        <rFont val="Arial"/>
      </rPr>
      <t>higher</t>
    </r>
    <r>
      <rPr>
        <sz val="10"/>
        <color rgb="FF000000"/>
        <rFont val="Arial"/>
      </rPr>
      <t xml:space="preserve">-energy to a </t>
    </r>
    <r>
      <rPr>
        <i/>
        <sz val="10"/>
        <rFont val="Arial"/>
      </rPr>
      <t>lower-</t>
    </r>
    <r>
      <rPr>
        <sz val="10"/>
        <color rgb="FF000000"/>
        <rFont val="Arial"/>
      </rPr>
      <t>energy</t>
    </r>
    <r>
      <rPr>
        <b/>
        <sz val="10"/>
        <rFont val="Arial"/>
      </rPr>
      <t xml:space="preserve"> orbit </t>
    </r>
    <r>
      <rPr>
        <sz val="10"/>
        <color rgb="FF000000"/>
        <rFont val="Arial"/>
      </rPr>
      <t xml:space="preserve">and </t>
    </r>
    <r>
      <rPr>
        <i/>
        <sz val="10"/>
        <rFont val="Arial"/>
      </rPr>
      <t>EMITS</t>
    </r>
    <r>
      <rPr>
        <sz val="10"/>
        <color rgb="FF000000"/>
        <rFont val="Arial"/>
      </rPr>
      <t xml:space="preserve"> a photon of light of the same frequency as the energy difference between the orbits</t>
    </r>
  </si>
  <si>
    <t>Absorption Spectra</t>
  </si>
  <si>
    <r>
      <t xml:space="preserve">is a spectrum of light absorption and emission patterns and </t>
    </r>
    <r>
      <rPr>
        <u/>
        <sz val="10"/>
        <rFont val="Arial"/>
      </rPr>
      <t xml:space="preserve">can be DRASTICALLY impacted by </t>
    </r>
    <r>
      <rPr>
        <i/>
        <u/>
        <sz val="10"/>
        <rFont val="Arial"/>
      </rPr>
      <t>even small</t>
    </r>
    <r>
      <rPr>
        <u/>
        <sz val="10"/>
        <rFont val="Arial"/>
      </rPr>
      <t xml:space="preserve"> changes in chemical structure</t>
    </r>
  </si>
  <si>
    <t>Fluoresence</t>
  </si>
  <si>
    <r>
      <t xml:space="preserve">occurs when a material absorbs high-frequency light (such as UV light) and then returns to its </t>
    </r>
    <r>
      <rPr>
        <b/>
        <sz val="10"/>
        <rFont val="Arial"/>
      </rPr>
      <t>ground state</t>
    </r>
    <r>
      <rPr>
        <sz val="10"/>
        <color rgb="FF000000"/>
        <rFont val="Arial"/>
      </rPr>
      <t xml:space="preserve"> in multiple steps. At each step, if a photon is </t>
    </r>
    <r>
      <rPr>
        <u/>
        <sz val="10"/>
        <rFont val="Arial"/>
      </rPr>
      <t>EMITTED THAT HAS A WAVELENGTH THAT'S WITHIN THE VISIBLE RANGE OF THE ELECTROMAGNETIC SPECTRUM (400-700 nm)</t>
    </r>
    <r>
      <rPr>
        <sz val="10"/>
        <color rgb="FF000000"/>
        <rFont val="Arial"/>
      </rPr>
      <t>, then the material will be seen as the light of the particular color corresponding to that wavelength.
In other words, emissions from electrons dropping from an excited state to a ground state give rise to fluorescence. The color that we see fluorsesce depends on the wavelength of the emitted light</t>
    </r>
  </si>
  <si>
    <t>If you were to excite a fluorescent substance (such as a ruby) with UV light, when it emits photons that have a wavelength of 400-700 nm, humans can see this emitted wavelength and perceive its color</t>
  </si>
  <si>
    <t>Nuclear Binding Energy and Mass Defect</t>
  </si>
  <si>
    <t>nucleons</t>
  </si>
  <si>
    <r>
      <t xml:space="preserve">is a general name that refers to protons and neutrons (because they reside in the nucleus of an atom); when two nucleons come together to form a nucleus, they are attracted to each other by the </t>
    </r>
    <r>
      <rPr>
        <b/>
        <sz val="10"/>
        <rFont val="Arial"/>
      </rPr>
      <t>strong nuclear force</t>
    </r>
    <r>
      <rPr>
        <sz val="10"/>
        <color rgb="FF000000"/>
        <rFont val="Arial"/>
      </rPr>
      <t>, which is strong enough to more than compensate for the repulsive electromagnetic force between the protons.</t>
    </r>
  </si>
  <si>
    <r>
      <t xml:space="preserve">is the amount of energy that is released when </t>
    </r>
    <r>
      <rPr>
        <b/>
        <sz val="10"/>
        <rFont val="Arial"/>
      </rPr>
      <t>nucleons</t>
    </r>
    <r>
      <rPr>
        <sz val="10"/>
        <color rgb="FF000000"/>
        <rFont val="Arial"/>
      </rPr>
      <t xml:space="preserve"> (protons and neutrons) bind together.
•  the more binding energy per nucleon released, the more stable the nucleus</t>
    </r>
  </si>
  <si>
    <t>• strong nuclear force
• weak nuclear force</t>
  </si>
  <si>
    <t>Mass Defect</t>
  </si>
  <si>
    <r>
      <t xml:space="preserve">is the difference between the mass of the unbonded nucleons and the mass of the bonded nucleons within the nucleus. The unbonded nucleons have more energy and, therefore more mass than the bonded nucleons.
Thus, the </t>
    </r>
    <r>
      <rPr>
        <b/>
        <sz val="10"/>
        <rFont val="Arial"/>
      </rPr>
      <t>mass</t>
    </r>
    <r>
      <rPr>
        <sz val="10"/>
        <color rgb="FF000000"/>
        <rFont val="Arial"/>
      </rPr>
      <t xml:space="preserve"> </t>
    </r>
    <r>
      <rPr>
        <b/>
        <sz val="10"/>
        <rFont val="Arial"/>
      </rPr>
      <t>defect</t>
    </r>
    <r>
      <rPr>
        <sz val="10"/>
        <color rgb="FF000000"/>
        <rFont val="Arial"/>
      </rPr>
      <t xml:space="preserve"> is also the amount of mass that is converted to energy during nuclear fusion (when nucleons combine to form a larger nuclei) that has radiated away in the form of heat, light, or electromagnetic radiation.</t>
    </r>
  </si>
  <si>
    <r>
      <rPr>
        <i/>
        <sz val="11"/>
        <rFont val="Times New Roman"/>
      </rPr>
      <t xml:space="preserve">mass defect = </t>
    </r>
    <r>
      <rPr>
        <i/>
        <sz val="13"/>
        <rFont val="Times New Roman"/>
      </rPr>
      <t>m</t>
    </r>
    <r>
      <rPr>
        <i/>
        <sz val="11"/>
        <rFont val="Times New Roman"/>
      </rPr>
      <t xml:space="preserve"> </t>
    </r>
    <r>
      <rPr>
        <i/>
        <sz val="9"/>
        <rFont val="Times New Roman"/>
      </rPr>
      <t>unbonded</t>
    </r>
    <r>
      <rPr>
        <i/>
        <sz val="11"/>
        <rFont val="Times New Roman"/>
      </rPr>
      <t xml:space="preserve"> – </t>
    </r>
    <r>
      <rPr>
        <i/>
        <sz val="13"/>
        <rFont val="Times New Roman"/>
      </rPr>
      <t>m</t>
    </r>
    <r>
      <rPr>
        <i/>
        <sz val="11"/>
        <rFont val="Times New Roman"/>
      </rPr>
      <t xml:space="preserve"> </t>
    </r>
    <r>
      <rPr>
        <i/>
        <sz val="9"/>
        <rFont val="Times New Roman"/>
      </rPr>
      <t xml:space="preserve">bonded
</t>
    </r>
    <r>
      <rPr>
        <i/>
        <sz val="11"/>
        <rFont val="Times New Roman"/>
      </rPr>
      <t>= theoretical nucleus mass – actual nucleus mass</t>
    </r>
  </si>
  <si>
    <r>
      <rPr>
        <i/>
        <sz val="9"/>
        <rFont val="Arial"/>
      </rPr>
      <t xml:space="preserve">While one would assume that the mass of the nucleus is simply the sum of the masses of all the protons + neutrons, in reality, the actual mass of every nucleus (other than hydrogen) is slightlyyy smaller than that. This difference is the </t>
    </r>
    <r>
      <rPr>
        <b/>
        <i/>
        <sz val="9"/>
        <rFont val="Arial"/>
      </rPr>
      <t>mass defect</t>
    </r>
    <r>
      <rPr>
        <i/>
        <sz val="9"/>
        <rFont val="Arial"/>
      </rPr>
      <t>. Scientists had difficulty explaining why this mass defect occured until Einstein characterized the equivalence of matter and energy, embodied by his famous equation, E = mc^2. This equation illustrates how the mass defect is a result of matter that has been converted to energy.</t>
    </r>
  </si>
  <si>
    <t>• law of conservation of energy</t>
  </si>
  <si>
    <r>
      <rPr>
        <b/>
        <sz val="10"/>
        <rFont val="Arial"/>
      </rPr>
      <t xml:space="preserve">Energy and Matter Equation
</t>
    </r>
    <r>
      <rPr>
        <i/>
        <sz val="10"/>
        <rFont val="Arial"/>
      </rPr>
      <t>also known as Einstein's Equation</t>
    </r>
  </si>
  <si>
    <r>
      <t xml:space="preserve">is Einstein's famous equation that characterizes the equivalence of matter and energy and explains what happens to the mass defect during nuclear fusion: the matter was converted into energy, and the magnitude of this energy is calculated by the following equation, </t>
    </r>
    <r>
      <rPr>
        <i/>
        <sz val="10"/>
        <rFont val="Arial"/>
      </rPr>
      <t xml:space="preserve">where </t>
    </r>
    <r>
      <rPr>
        <b/>
        <i/>
        <sz val="10"/>
        <rFont val="Arial"/>
      </rPr>
      <t xml:space="preserve">E </t>
    </r>
    <r>
      <rPr>
        <i/>
        <sz val="10"/>
        <rFont val="Arial"/>
      </rPr>
      <t xml:space="preserve">is energy in Joules, </t>
    </r>
    <r>
      <rPr>
        <b/>
        <i/>
        <sz val="10"/>
        <rFont val="Arial"/>
      </rPr>
      <t>m</t>
    </r>
    <r>
      <rPr>
        <i/>
        <sz val="10"/>
        <rFont val="Arial"/>
      </rPr>
      <t xml:space="preserve"> is mass in kilograms, and </t>
    </r>
    <r>
      <rPr>
        <b/>
        <i/>
        <sz val="10"/>
        <rFont val="Arial"/>
      </rPr>
      <t>c</t>
    </r>
    <r>
      <rPr>
        <i/>
        <sz val="10"/>
        <rFont val="Arial"/>
      </rPr>
      <t xml:space="preserve"> is the speed of light (3e8 m/s).</t>
    </r>
  </si>
  <si>
    <t>E = mc^2</t>
  </si>
  <si>
    <t>Because of the large exponent on the speed of light–which is squared in the equation–a very small amount of mass will yield a HUGEEE amount of energy. For example, the conversion of one gram of mass to energy will produce 89.9 terajoules (1 T = 1e12 joules), or 21.6 BILLION kilcalories.</t>
  </si>
  <si>
    <t>Nuclear Reactions</t>
  </si>
  <si>
    <t>isotopic notation</t>
  </si>
  <si>
    <r>
      <t xml:space="preserve">when written in isotopic notation, elements are preceded by their </t>
    </r>
    <r>
      <rPr>
        <b/>
        <sz val="10"/>
        <rFont val="Arial"/>
      </rPr>
      <t>mass</t>
    </r>
    <r>
      <rPr>
        <sz val="10"/>
        <color rgb="FF000000"/>
        <rFont val="Arial"/>
      </rPr>
      <t xml:space="preserve"> </t>
    </r>
    <r>
      <rPr>
        <b/>
        <sz val="10"/>
        <rFont val="Arial"/>
      </rPr>
      <t>number</t>
    </r>
    <r>
      <rPr>
        <sz val="10"/>
        <color rgb="FF000000"/>
        <rFont val="Arial"/>
      </rPr>
      <t xml:space="preserve"> as a </t>
    </r>
    <r>
      <rPr>
        <i/>
        <sz val="10"/>
        <rFont val="Arial"/>
      </rPr>
      <t>superscript</t>
    </r>
    <r>
      <rPr>
        <sz val="10"/>
        <color rgb="FF000000"/>
        <rFont val="Arial"/>
      </rPr>
      <t xml:space="preserve"> and </t>
    </r>
    <r>
      <rPr>
        <b/>
        <sz val="10"/>
        <rFont val="Arial"/>
      </rPr>
      <t>atomic</t>
    </r>
    <r>
      <rPr>
        <sz val="10"/>
        <color rgb="FF000000"/>
        <rFont val="Arial"/>
      </rPr>
      <t xml:space="preserve"> </t>
    </r>
    <r>
      <rPr>
        <b/>
        <sz val="10"/>
        <rFont val="Arial"/>
      </rPr>
      <t>number</t>
    </r>
    <r>
      <rPr>
        <sz val="10"/>
        <color rgb="FF000000"/>
        <rFont val="Arial"/>
      </rPr>
      <t xml:space="preserve"> as a </t>
    </r>
    <r>
      <rPr>
        <i/>
        <sz val="10"/>
        <rFont val="Arial"/>
      </rPr>
      <t>subscript</t>
    </r>
    <r>
      <rPr>
        <sz val="10"/>
        <color rgb="FF000000"/>
        <rFont val="Arial"/>
      </rPr>
      <t xml:space="preserve">
• the </t>
    </r>
    <r>
      <rPr>
        <b/>
        <sz val="10"/>
        <rFont val="Arial"/>
      </rPr>
      <t>mass</t>
    </r>
    <r>
      <rPr>
        <sz val="10"/>
        <color rgb="FF000000"/>
        <rFont val="Arial"/>
      </rPr>
      <t xml:space="preserve"> </t>
    </r>
    <r>
      <rPr>
        <b/>
        <sz val="10"/>
        <rFont val="Arial"/>
      </rPr>
      <t>number</t>
    </r>
    <r>
      <rPr>
        <sz val="10"/>
        <color rgb="FF000000"/>
        <rFont val="Arial"/>
      </rPr>
      <t xml:space="preserve"> </t>
    </r>
    <r>
      <rPr>
        <b/>
        <i/>
        <sz val="10"/>
        <rFont val="Arial"/>
      </rPr>
      <t>(A)</t>
    </r>
    <r>
      <rPr>
        <sz val="10"/>
        <color rgb="FF000000"/>
        <rFont val="Arial"/>
      </rPr>
      <t xml:space="preserve"> corresponds to the number of total nucleons in the nucleons (aka protons + neutrons)
• the </t>
    </r>
    <r>
      <rPr>
        <b/>
        <sz val="10"/>
        <rFont val="Arial"/>
      </rPr>
      <t>atomic number</t>
    </r>
    <r>
      <rPr>
        <b/>
        <i/>
        <sz val="10"/>
        <rFont val="Arial"/>
      </rPr>
      <t xml:space="preserve"> (Z</t>
    </r>
    <r>
      <rPr>
        <b/>
        <sz val="10"/>
        <rFont val="Arial"/>
      </rPr>
      <t xml:space="preserve">) </t>
    </r>
    <r>
      <rPr>
        <sz val="10"/>
        <color rgb="FF000000"/>
        <rFont val="Arial"/>
      </rPr>
      <t>corresponds to just the number of protons in the nucleus (and also identifies the element, by defintion)</t>
    </r>
  </si>
  <si>
    <t>Fusion</t>
  </si>
  <si>
    <t>occurs when small nuclei combine to form a larger nucleus.
Energy is released during fusion because the nucleus that is formed is more stable than the starting nuclei.</t>
  </si>
  <si>
    <t>Many stars (including the Sun) power themselves by fusing 4 hydrogen nuclei to form one helium nucleus. Here on Earth, fusion power plants–which are far less common than fission power plants–generate energy from deuterium (Hydrogen–2) and lithium nuclei.</t>
  </si>
  <si>
    <t>Fission</t>
  </si>
  <si>
    <t>is a process by which a large nucleus splits into smaller nuclei
Like fusion, energy is ALSO released during fission because the nuclei formed is more stable than the starting nucleus.</t>
  </si>
  <si>
    <t>Fission reactions that release more neutrons are special because these other neutrons will cause a chain reaction in which other nearby atoms can undergo fission. This in turn releases more neutrons, continuing the chain reaction. Such induced fission reactions power most commercial nuclear power plants here on Earth.</t>
  </si>
  <si>
    <t>Radioactive Decay</t>
  </si>
  <si>
    <t>is the naturally occuring, spontaneous loss (decay) of small particles from the nucleus that is accompanied by the emission of specific particles</t>
  </si>
  <si>
    <t>Isotope Decay Arithmetic and Nucleon Conservation</t>
  </si>
  <si>
    <t>Balancing Nuclear Reactions</t>
  </si>
  <si>
    <t>when balancing nuclear reactions, the sum of the atomic numbers must be the same on both sides of the equation, and the sum of the mass numbers must be the same on both sides as well.</t>
  </si>
  <si>
    <t>Alpha Decay</t>
  </si>
  <si>
    <r>
      <rPr>
        <sz val="18"/>
        <rFont val="Arial"/>
      </rPr>
      <t>α</t>
    </r>
    <r>
      <rPr>
        <b/>
        <sz val="10"/>
        <rFont val="Arial"/>
      </rPr>
      <t>–particle</t>
    </r>
  </si>
  <si>
    <r>
      <t xml:space="preserve">is just another name for a </t>
    </r>
    <r>
      <rPr>
        <b/>
        <i/>
        <sz val="10"/>
        <rFont val="Arial"/>
      </rPr>
      <t>Helium</t>
    </r>
    <r>
      <rPr>
        <sz val="10"/>
        <color rgb="FF000000"/>
        <rFont val="Arial"/>
      </rPr>
      <t xml:space="preserve"> nucleus that consists of 2 protons, 2 neutrons, and 0 electrons (aka the mass number is 4 and the atomic number is 2).</t>
    </r>
  </si>
  <si>
    <r>
      <rPr>
        <b/>
        <sz val="10"/>
        <rFont val="Arial"/>
      </rPr>
      <t>Alpha (</t>
    </r>
    <r>
      <rPr>
        <sz val="13"/>
        <rFont val="Arial"/>
      </rPr>
      <t>α</t>
    </r>
    <r>
      <rPr>
        <b/>
        <sz val="10"/>
        <rFont val="Arial"/>
      </rPr>
      <t>) decay</t>
    </r>
  </si>
  <si>
    <r>
      <t xml:space="preserve">is the emission of an </t>
    </r>
    <r>
      <rPr>
        <b/>
        <sz val="10"/>
        <rFont val="Arial"/>
      </rPr>
      <t>alpha</t>
    </r>
    <r>
      <rPr>
        <sz val="10"/>
        <color rgb="FF000000"/>
        <rFont val="Arial"/>
      </rPr>
      <t xml:space="preserve"> </t>
    </r>
    <r>
      <rPr>
        <b/>
        <sz val="10"/>
        <rFont val="Arial"/>
      </rPr>
      <t>particle</t>
    </r>
    <r>
      <rPr>
        <sz val="10"/>
        <color rgb="FF000000"/>
        <rFont val="Arial"/>
      </rPr>
      <t xml:space="preserve"> from the nucleus.
</t>
    </r>
    <r>
      <rPr>
        <b/>
        <sz val="10"/>
        <rFont val="Arial"/>
      </rPr>
      <t xml:space="preserve">The emission of an α-particle means that:
</t>
    </r>
    <r>
      <rPr>
        <sz val="10"/>
        <color rgb="FF000000"/>
        <rFont val="Arial"/>
      </rPr>
      <t xml:space="preserve">• the </t>
    </r>
    <r>
      <rPr>
        <b/>
        <sz val="10"/>
        <rFont val="Arial"/>
      </rPr>
      <t>mass</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
    </r>
    <r>
      <rPr>
        <b/>
        <sz val="10"/>
        <rFont val="Arial"/>
      </rPr>
      <t>4 LESS</t>
    </r>
    <r>
      <rPr>
        <sz val="10"/>
        <color rgb="FF000000"/>
        <rFont val="Arial"/>
      </rPr>
      <t xml:space="preserve"> than that of the </t>
    </r>
    <r>
      <rPr>
        <i/>
        <sz val="10"/>
        <rFont val="Arial"/>
      </rPr>
      <t>parent</t>
    </r>
    <r>
      <rPr>
        <sz val="10"/>
        <color rgb="FF000000"/>
        <rFont val="Arial"/>
      </rPr>
      <t xml:space="preserve"> nucleus
• the </t>
    </r>
    <r>
      <rPr>
        <b/>
        <sz val="10"/>
        <rFont val="Arial"/>
      </rPr>
      <t>atomic</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
    </r>
    <r>
      <rPr>
        <b/>
        <sz val="10"/>
        <rFont val="Arial"/>
      </rPr>
      <t>2 LESS</t>
    </r>
    <r>
      <rPr>
        <sz val="10"/>
        <color rgb="FF000000"/>
        <rFont val="Arial"/>
      </rPr>
      <t xml:space="preserve"> than that of the </t>
    </r>
    <r>
      <rPr>
        <i/>
        <sz val="10"/>
        <rFont val="Arial"/>
      </rPr>
      <t>parent</t>
    </r>
    <r>
      <rPr>
        <sz val="10"/>
        <color rgb="FF000000"/>
        <rFont val="Arial"/>
      </rPr>
      <t xml:space="preserve"> nucleus
This can be expressed in following balanced equation:</t>
    </r>
  </si>
  <si>
    <t>http://www.ipodphysics.com/resources/alpha%20Uri.PNG</t>
  </si>
  <si>
    <t>Beta Decay</t>
  </si>
  <si>
    <r>
      <rPr>
        <sz val="18"/>
        <rFont val="Arial"/>
      </rPr>
      <t>β</t>
    </r>
    <r>
      <rPr>
        <b/>
        <sz val="10"/>
        <rFont val="Arial"/>
      </rPr>
      <t>–particle</t>
    </r>
  </si>
  <si>
    <r>
      <t xml:space="preserve">is just another name for an electron, and is given by the symbol </t>
    </r>
    <r>
      <rPr>
        <i/>
        <sz val="10"/>
        <rFont val="Arial"/>
      </rPr>
      <t xml:space="preserve">e– </t>
    </r>
    <r>
      <rPr>
        <sz val="10"/>
        <color rgb="FF000000"/>
        <rFont val="Arial"/>
      </rPr>
      <t>or β–</t>
    </r>
  </si>
  <si>
    <r>
      <rPr>
        <b/>
        <sz val="10"/>
        <rFont val="Arial"/>
      </rPr>
      <t>Beta–NEGATIVE (</t>
    </r>
    <r>
      <rPr>
        <sz val="13"/>
        <rFont val="Arial"/>
      </rPr>
      <t>β–</t>
    </r>
    <r>
      <rPr>
        <b/>
        <sz val="10"/>
        <rFont val="Arial"/>
      </rPr>
      <t>) decay</t>
    </r>
  </si>
  <si>
    <r>
      <t xml:space="preserve">is the decay of a </t>
    </r>
    <r>
      <rPr>
        <b/>
        <i/>
        <sz val="10"/>
        <rFont val="Arial"/>
      </rPr>
      <t>Neutron</t>
    </r>
    <r>
      <rPr>
        <sz val="10"/>
        <color rgb="FF000000"/>
        <rFont val="Arial"/>
      </rPr>
      <t xml:space="preserve"> into a </t>
    </r>
    <r>
      <rPr>
        <b/>
        <i/>
        <sz val="10"/>
        <rFont val="Arial"/>
      </rPr>
      <t>Proton</t>
    </r>
    <r>
      <rPr>
        <sz val="10"/>
        <color rgb="FF000000"/>
        <rFont val="Arial"/>
      </rPr>
      <t>, with the</t>
    </r>
    <r>
      <rPr>
        <b/>
        <sz val="10"/>
        <rFont val="Arial"/>
      </rPr>
      <t xml:space="preserve"> emission of a</t>
    </r>
    <r>
      <rPr>
        <b/>
        <i/>
        <sz val="10"/>
        <rFont val="Arial"/>
      </rPr>
      <t xml:space="preserve"> β-particle</t>
    </r>
    <r>
      <rPr>
        <sz val="10"/>
        <color rgb="FF000000"/>
        <rFont val="Arial"/>
      </rPr>
      <t xml:space="preserve"> and an antineutrino from the nucleus.
</t>
    </r>
    <r>
      <rPr>
        <b/>
        <sz val="10"/>
        <rFont val="Arial"/>
      </rPr>
      <t xml:space="preserve">Because a Neutron turns into a Proton, the result of one β– decay means that:
</t>
    </r>
    <r>
      <rPr>
        <sz val="10"/>
        <color rgb="FF000000"/>
        <rFont val="Arial"/>
      </rPr>
      <t xml:space="preserve">• the </t>
    </r>
    <r>
      <rPr>
        <b/>
        <sz val="10"/>
        <rFont val="Arial"/>
      </rPr>
      <t>mass</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the </t>
    </r>
    <r>
      <rPr>
        <b/>
        <sz val="10"/>
        <rFont val="Arial"/>
      </rPr>
      <t>SAME</t>
    </r>
    <r>
      <rPr>
        <sz val="10"/>
        <color rgb="FF000000"/>
        <rFont val="Arial"/>
      </rPr>
      <t xml:space="preserve"> as that of the </t>
    </r>
    <r>
      <rPr>
        <i/>
        <sz val="10"/>
        <rFont val="Arial"/>
      </rPr>
      <t>parent</t>
    </r>
    <r>
      <rPr>
        <sz val="10"/>
        <color rgb="FF000000"/>
        <rFont val="Arial"/>
      </rPr>
      <t xml:space="preserve"> nucleus
• the </t>
    </r>
    <r>
      <rPr>
        <b/>
        <sz val="10"/>
        <rFont val="Arial"/>
      </rPr>
      <t>atomic</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
    </r>
    <r>
      <rPr>
        <b/>
        <sz val="10"/>
        <rFont val="Arial"/>
      </rPr>
      <t>1 MORE</t>
    </r>
    <r>
      <rPr>
        <sz val="10"/>
        <color rgb="FF000000"/>
        <rFont val="Arial"/>
      </rPr>
      <t xml:space="preserve"> than that of the </t>
    </r>
    <r>
      <rPr>
        <i/>
        <sz val="10"/>
        <rFont val="Arial"/>
      </rPr>
      <t>parent</t>
    </r>
    <r>
      <rPr>
        <sz val="10"/>
        <color rgb="FF000000"/>
        <rFont val="Arial"/>
      </rPr>
      <t xml:space="preserve"> nucleus
This can be expressed in following balanced equation:</t>
    </r>
  </si>
  <si>
    <r>
      <rPr>
        <sz val="24"/>
        <rFont val="Times New Roman"/>
      </rPr>
      <t>A ⟶    A
Z ⟶ Z</t>
    </r>
    <r>
      <rPr>
        <b/>
        <sz val="24"/>
        <color rgb="FF6AA84F"/>
        <rFont val="Times New Roman"/>
      </rPr>
      <t>+1</t>
    </r>
  </si>
  <si>
    <t>https://www.antonine-education.co.uk/Image_library/Physics_5/Nuclear_physics/decay_05.JPG</t>
  </si>
  <si>
    <t>positron</t>
  </si>
  <si>
    <r>
      <t xml:space="preserve">is just an electron, except it carries a POSITVE charge instead, and is given by the symbol </t>
    </r>
    <r>
      <rPr>
        <i/>
        <sz val="10"/>
        <rFont val="Arial"/>
      </rPr>
      <t xml:space="preserve">e+ </t>
    </r>
    <r>
      <rPr>
        <sz val="10"/>
        <color rgb="FF000000"/>
        <rFont val="Arial"/>
      </rPr>
      <t xml:space="preserve"> or β+</t>
    </r>
  </si>
  <si>
    <r>
      <rPr>
        <b/>
        <sz val="10"/>
        <rFont val="Arial"/>
      </rPr>
      <t>Beta–POSITIVE (</t>
    </r>
    <r>
      <rPr>
        <sz val="13"/>
        <rFont val="Arial"/>
      </rPr>
      <t>β+</t>
    </r>
    <r>
      <rPr>
        <b/>
        <sz val="10"/>
        <rFont val="Arial"/>
      </rPr>
      <t xml:space="preserve">) decay
</t>
    </r>
    <r>
      <rPr>
        <i/>
        <sz val="10"/>
        <rFont val="Arial"/>
      </rPr>
      <t xml:space="preserve">also called </t>
    </r>
    <r>
      <rPr>
        <b/>
        <i/>
        <sz val="10"/>
        <rFont val="Arial"/>
      </rPr>
      <t>positron emission</t>
    </r>
  </si>
  <si>
    <r>
      <t xml:space="preserve">is the decay of a </t>
    </r>
    <r>
      <rPr>
        <b/>
        <i/>
        <sz val="10"/>
        <rFont val="Arial"/>
      </rPr>
      <t>Proton</t>
    </r>
    <r>
      <rPr>
        <sz val="10"/>
        <color rgb="FF000000"/>
        <rFont val="Arial"/>
      </rPr>
      <t xml:space="preserve"> into a </t>
    </r>
    <r>
      <rPr>
        <b/>
        <i/>
        <sz val="10"/>
        <rFont val="Arial"/>
      </rPr>
      <t>Neutron</t>
    </r>
    <r>
      <rPr>
        <sz val="10"/>
        <color rgb="FF000000"/>
        <rFont val="Arial"/>
      </rPr>
      <t>, with the</t>
    </r>
    <r>
      <rPr>
        <b/>
        <sz val="10"/>
        <rFont val="Arial"/>
      </rPr>
      <t xml:space="preserve"> emission of a </t>
    </r>
    <r>
      <rPr>
        <b/>
        <i/>
        <sz val="10"/>
        <rFont val="Arial"/>
      </rPr>
      <t>Positron</t>
    </r>
    <r>
      <rPr>
        <sz val="10"/>
        <color rgb="FF000000"/>
        <rFont val="Arial"/>
      </rPr>
      <t xml:space="preserve"> and a neutrino.
</t>
    </r>
    <r>
      <rPr>
        <b/>
        <sz val="10"/>
        <rFont val="Arial"/>
      </rPr>
      <t xml:space="preserve">Because a Proton turns into a Neutron, the result of one β+ decay means that:
</t>
    </r>
    <r>
      <rPr>
        <sz val="10"/>
        <color rgb="FF000000"/>
        <rFont val="Arial"/>
      </rPr>
      <t xml:space="preserve">• the </t>
    </r>
    <r>
      <rPr>
        <b/>
        <sz val="10"/>
        <rFont val="Arial"/>
      </rPr>
      <t>mass</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the </t>
    </r>
    <r>
      <rPr>
        <b/>
        <sz val="10"/>
        <rFont val="Arial"/>
      </rPr>
      <t>SAME</t>
    </r>
    <r>
      <rPr>
        <sz val="10"/>
        <color rgb="FF000000"/>
        <rFont val="Arial"/>
      </rPr>
      <t xml:space="preserve"> as that of the </t>
    </r>
    <r>
      <rPr>
        <i/>
        <sz val="10"/>
        <rFont val="Arial"/>
      </rPr>
      <t>parent</t>
    </r>
    <r>
      <rPr>
        <sz val="10"/>
        <color rgb="FF000000"/>
        <rFont val="Arial"/>
      </rPr>
      <t xml:space="preserve"> nucleus
• the </t>
    </r>
    <r>
      <rPr>
        <b/>
        <sz val="10"/>
        <rFont val="Arial"/>
      </rPr>
      <t>atomic</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
    </r>
    <r>
      <rPr>
        <b/>
        <sz val="10"/>
        <rFont val="Arial"/>
      </rPr>
      <t>1 LESS</t>
    </r>
    <r>
      <rPr>
        <sz val="10"/>
        <color rgb="FF000000"/>
        <rFont val="Arial"/>
      </rPr>
      <t xml:space="preserve"> than that of the </t>
    </r>
    <r>
      <rPr>
        <i/>
        <sz val="10"/>
        <rFont val="Arial"/>
      </rPr>
      <t>parent</t>
    </r>
    <r>
      <rPr>
        <sz val="10"/>
        <color rgb="FF000000"/>
        <rFont val="Arial"/>
      </rPr>
      <t xml:space="preserve"> nucleus
This can be expressed in following balanced equation:</t>
    </r>
  </si>
  <si>
    <r>
      <rPr>
        <sz val="24"/>
        <rFont val="Times New Roman"/>
      </rPr>
      <t>A ⟶    A
Z ⟶ Z</t>
    </r>
    <r>
      <rPr>
        <b/>
        <sz val="24"/>
        <color rgb="FFCC0000"/>
        <rFont val="Times New Roman"/>
      </rPr>
      <t>–1</t>
    </r>
  </si>
  <si>
    <t>https://karlgalephysics.files.wordpress.com/2017/02/beta-plus-decay1.jpg?w=1040</t>
  </si>
  <si>
    <t>Gamma Decay</t>
  </si>
  <si>
    <r>
      <rPr>
        <b/>
        <sz val="10"/>
        <rFont val="Arial"/>
      </rPr>
      <t>Gamma</t>
    </r>
    <r>
      <rPr>
        <b/>
        <sz val="13"/>
        <rFont val="Times New Roman"/>
      </rPr>
      <t xml:space="preserve"> (γ)</t>
    </r>
    <r>
      <rPr>
        <b/>
        <sz val="10"/>
        <rFont val="Arial"/>
      </rPr>
      <t xml:space="preserve"> decay</t>
    </r>
  </si>
  <si>
    <r>
      <t xml:space="preserve">is the emission of a </t>
    </r>
    <r>
      <rPr>
        <b/>
        <sz val="10"/>
        <rFont val="Arial"/>
      </rPr>
      <t>gamma</t>
    </r>
    <r>
      <rPr>
        <sz val="10"/>
        <color rgb="FF000000"/>
        <rFont val="Arial"/>
      </rPr>
      <t>-</t>
    </r>
    <r>
      <rPr>
        <b/>
        <sz val="10"/>
        <rFont val="Arial"/>
      </rPr>
      <t>ray</t>
    </r>
    <r>
      <rPr>
        <sz val="10"/>
        <color rgb="FF000000"/>
        <rFont val="Arial"/>
      </rPr>
      <t xml:space="preserve"> (which are high-energy and high-frequency photons), converting a high-energy nucleus into a more stable nucleus
</t>
    </r>
    <r>
      <rPr>
        <b/>
        <sz val="10"/>
        <rFont val="Arial"/>
      </rPr>
      <t xml:space="preserve">Because gamma rays carry no charge and simply lower the energy of the parent nucleus without changing the mass number or atomic number:
</t>
    </r>
    <r>
      <rPr>
        <sz val="10"/>
        <color rgb="FF000000"/>
        <rFont val="Arial"/>
      </rPr>
      <t>• the mass number of the daughter nucleus will be the SAME as that of the parent nucleus
• the atomic number of the daughter nucleus will be the SAME than that of the parent nucleus
This can be expressed in following balanced equation:</t>
    </r>
  </si>
  <si>
    <t>A ⟶ A
Z ⟶ Z</t>
  </si>
  <si>
    <t>https://www.wikipremed.com/image_science_archive_68/010701_68/177650_48805_68.jpg</t>
  </si>
  <si>
    <t>Electron Capture</t>
  </si>
  <si>
    <r>
      <t xml:space="preserve">is the absorption of an electron from the inner shell, then combines it with a proton in the nucleus to form a neutron
</t>
    </r>
    <r>
      <rPr>
        <b/>
        <sz val="10"/>
        <rFont val="Arial"/>
      </rPr>
      <t xml:space="preserve">Because a Proton combined with an Electron to form a Neutron, the result of one electron capture means that:
</t>
    </r>
    <r>
      <rPr>
        <sz val="10"/>
        <color rgb="FF000000"/>
        <rFont val="Arial"/>
      </rPr>
      <t xml:space="preserve">• the </t>
    </r>
    <r>
      <rPr>
        <b/>
        <sz val="10"/>
        <rFont val="Arial"/>
      </rPr>
      <t>mass</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the </t>
    </r>
    <r>
      <rPr>
        <b/>
        <sz val="10"/>
        <rFont val="Arial"/>
      </rPr>
      <t>SAME</t>
    </r>
    <r>
      <rPr>
        <sz val="10"/>
        <color rgb="FF000000"/>
        <rFont val="Arial"/>
      </rPr>
      <t xml:space="preserve"> as that of the </t>
    </r>
    <r>
      <rPr>
        <i/>
        <sz val="10"/>
        <rFont val="Arial"/>
      </rPr>
      <t>parent</t>
    </r>
    <r>
      <rPr>
        <sz val="10"/>
        <color rgb="FF000000"/>
        <rFont val="Arial"/>
      </rPr>
      <t xml:space="preserve"> nucleus
• the </t>
    </r>
    <r>
      <rPr>
        <b/>
        <sz val="10"/>
        <rFont val="Arial"/>
      </rPr>
      <t>atomic</t>
    </r>
    <r>
      <rPr>
        <sz val="10"/>
        <color rgb="FF000000"/>
        <rFont val="Arial"/>
      </rPr>
      <t xml:space="preserve"> </t>
    </r>
    <r>
      <rPr>
        <b/>
        <sz val="10"/>
        <rFont val="Arial"/>
      </rPr>
      <t>number</t>
    </r>
    <r>
      <rPr>
        <sz val="10"/>
        <color rgb="FF000000"/>
        <rFont val="Arial"/>
      </rPr>
      <t xml:space="preserve"> of the </t>
    </r>
    <r>
      <rPr>
        <i/>
        <sz val="10"/>
        <rFont val="Arial"/>
      </rPr>
      <t>daughter</t>
    </r>
    <r>
      <rPr>
        <sz val="10"/>
        <color rgb="FF000000"/>
        <rFont val="Arial"/>
      </rPr>
      <t xml:space="preserve"> nucleus will be </t>
    </r>
    <r>
      <rPr>
        <b/>
        <sz val="10"/>
        <rFont val="Arial"/>
      </rPr>
      <t>1 LESS</t>
    </r>
    <r>
      <rPr>
        <sz val="10"/>
        <color rgb="FF000000"/>
        <rFont val="Arial"/>
      </rPr>
      <t xml:space="preserve"> than that of the </t>
    </r>
    <r>
      <rPr>
        <i/>
        <sz val="10"/>
        <rFont val="Arial"/>
      </rPr>
      <t>parent</t>
    </r>
    <r>
      <rPr>
        <sz val="10"/>
        <color rgb="FF000000"/>
        <rFont val="Arial"/>
      </rPr>
      <t xml:space="preserve"> nucleus
This can be expressed in following balanced equation:</t>
    </r>
  </si>
  <si>
    <r>
      <rPr>
        <sz val="24"/>
        <rFont val="Times New Roman"/>
      </rPr>
      <t>A ⟶    A
Z ⟶ Z</t>
    </r>
    <r>
      <rPr>
        <b/>
        <sz val="24"/>
        <color rgb="FFCC0000"/>
        <rFont val="Times New Roman"/>
      </rPr>
      <t>–1</t>
    </r>
  </si>
  <si>
    <t>http://physicsnet.co.uk/wp-content/uploads/2010/08/electron-capture-equation.jpg</t>
  </si>
  <si>
    <t>beta-positive decay</t>
  </si>
  <si>
    <t>Half-Life</t>
  </si>
  <si>
    <r>
      <rPr>
        <b/>
        <sz val="10"/>
        <rFont val="Arial"/>
      </rPr>
      <t xml:space="preserve">Half-life  </t>
    </r>
    <r>
      <rPr>
        <i/>
        <sz val="18"/>
        <rFont val="Arial"/>
      </rPr>
      <t>(T</t>
    </r>
    <r>
      <rPr>
        <i/>
        <sz val="9"/>
        <rFont val="Arial"/>
      </rPr>
      <t>1/2</t>
    </r>
    <r>
      <rPr>
        <i/>
        <sz val="18"/>
        <rFont val="Arial"/>
      </rPr>
      <t>)</t>
    </r>
  </si>
  <si>
    <r>
      <t xml:space="preserve">is the amount of time required for HALF of a sample of radioactive nuclei to decay. 
The half-life of a radioactive sample can be calculated from the following equation, </t>
    </r>
    <r>
      <rPr>
        <i/>
        <sz val="10"/>
        <rFont val="Arial"/>
      </rPr>
      <t xml:space="preserve">where </t>
    </r>
    <r>
      <rPr>
        <b/>
        <i/>
        <sz val="10"/>
        <rFont val="Arial"/>
      </rPr>
      <t>ln 2 ≈ 0.700</t>
    </r>
    <r>
      <rPr>
        <i/>
        <sz val="10"/>
        <rFont val="Arial"/>
      </rPr>
      <t xml:space="preserve">, and λ is the </t>
    </r>
    <r>
      <rPr>
        <b/>
        <i/>
        <sz val="10"/>
        <rFont val="Arial"/>
      </rPr>
      <t>decay constant</t>
    </r>
    <r>
      <rPr>
        <i/>
        <sz val="10"/>
        <rFont val="Arial"/>
      </rPr>
      <t>, which is a constant that depends on the type of sample.</t>
    </r>
  </si>
  <si>
    <t>Exponential decay</t>
  </si>
  <si>
    <r>
      <t xml:space="preserve">occurs when the rate at which radioactive nuclei decay is proportional to the number of nuclei that remain. In other words, when there is more nuclei remaining, the rate of decay is faster (steeper slope). When less nuclei remain, the rate of decay is slower (more shallow slope). The number of nuclei remaining cn be calculated by the following equation, </t>
    </r>
    <r>
      <rPr>
        <i/>
        <sz val="10"/>
        <rFont val="Arial"/>
      </rPr>
      <t xml:space="preserve">where </t>
    </r>
    <r>
      <rPr>
        <b/>
        <i/>
        <sz val="10"/>
        <rFont val="Arial"/>
      </rPr>
      <t>n</t>
    </r>
    <r>
      <rPr>
        <i/>
        <sz val="10"/>
        <rFont val="Arial"/>
      </rPr>
      <t xml:space="preserve"> is the number of nuclei remaining at time </t>
    </r>
    <r>
      <rPr>
        <b/>
        <i/>
        <sz val="10"/>
        <rFont val="Arial"/>
      </rPr>
      <t>t, n</t>
    </r>
    <r>
      <rPr>
        <b/>
        <i/>
        <sz val="6"/>
        <rFont val="Arial"/>
      </rPr>
      <t>0</t>
    </r>
    <r>
      <rPr>
        <i/>
        <sz val="10"/>
        <rFont val="Arial"/>
      </rPr>
      <t xml:space="preserve"> is the number of nuclei that remained at time t = 0, </t>
    </r>
    <r>
      <rPr>
        <b/>
        <i/>
        <sz val="10"/>
        <rFont val="Arial"/>
      </rPr>
      <t>e</t>
    </r>
    <r>
      <rPr>
        <i/>
        <sz val="10"/>
        <rFont val="Arial"/>
      </rPr>
      <t xml:space="preserve"> is </t>
    </r>
    <r>
      <rPr>
        <b/>
        <i/>
        <sz val="10"/>
        <rFont val="Arial"/>
      </rPr>
      <t>Euler's number</t>
    </r>
    <r>
      <rPr>
        <i/>
        <sz val="10"/>
        <rFont val="Arial"/>
      </rPr>
      <t xml:space="preserve"> (~2.7), </t>
    </r>
    <r>
      <rPr>
        <b/>
        <i/>
        <sz val="10"/>
        <rFont val="Arial"/>
      </rPr>
      <t>λ</t>
    </r>
    <r>
      <rPr>
        <i/>
        <sz val="10"/>
        <rFont val="Arial"/>
      </rPr>
      <t xml:space="preserve"> is the decay constant, and </t>
    </r>
    <r>
      <rPr>
        <b/>
        <i/>
        <sz val="10"/>
        <rFont val="Arial"/>
      </rPr>
      <t>t</t>
    </r>
    <r>
      <rPr>
        <i/>
        <sz val="10"/>
        <rFont val="Arial"/>
      </rPr>
      <t xml:space="preserve"> is time.</t>
    </r>
  </si>
  <si>
    <r>
      <rPr>
        <i/>
        <sz val="30"/>
        <rFont val="Times New Roman"/>
      </rPr>
      <t>n = n</t>
    </r>
    <r>
      <rPr>
        <b/>
        <i/>
        <sz val="11"/>
        <rFont val="Times New Roman"/>
      </rPr>
      <t>0</t>
    </r>
    <r>
      <rPr>
        <i/>
        <sz val="30"/>
        <rFont val="Times New Roman"/>
      </rPr>
      <t xml:space="preserve"> e^(–λt)</t>
    </r>
  </si>
  <si>
    <t>http://schoolbag.info/physics/physics_math/physics_math.files/image653.jpg</t>
  </si>
  <si>
    <r>
      <rPr>
        <b/>
        <sz val="10"/>
        <rFont val="Arial"/>
      </rPr>
      <t xml:space="preserve">Percentage of Radioactive Nuclei REMAINING after </t>
    </r>
    <r>
      <rPr>
        <b/>
        <i/>
        <sz val="10"/>
        <rFont val="Arial"/>
      </rPr>
      <t xml:space="preserve">n </t>
    </r>
    <r>
      <rPr>
        <b/>
        <sz val="10"/>
        <rFont val="Arial"/>
      </rPr>
      <t>half-lives</t>
    </r>
  </si>
  <si>
    <t>% remaining = (1/2)^n</t>
  </si>
  <si>
    <t>Math Tricks</t>
  </si>
  <si>
    <t>logarithms</t>
  </si>
  <si>
    <t>Log ( X )</t>
  </si>
  <si>
    <r>
      <t xml:space="preserve">is the same thing as "10 to the </t>
    </r>
    <r>
      <rPr>
        <i/>
        <sz val="10"/>
        <rFont val="Arial"/>
      </rPr>
      <t>what</t>
    </r>
    <r>
      <rPr>
        <sz val="10"/>
        <color rgb="FF000000"/>
        <rFont val="Arial"/>
      </rPr>
      <t xml:space="preserve"> power equals X"
or  "10^? = X"</t>
    </r>
  </si>
  <si>
    <t>Log 100 = "10 to the what power equals 100?" =  2
Log 1000 = "10 to the what power equals 1000?" =  3
Log (1/10) = 10 to the what power equals 0.10 =  -1</t>
  </si>
  <si>
    <t>antilogs</t>
  </si>
  <si>
    <t>- Log ( X )</t>
  </si>
  <si>
    <r>
      <t xml:space="preserve">is the same thing as "10 to the </t>
    </r>
    <r>
      <rPr>
        <i/>
        <sz val="10"/>
        <rFont val="Arial"/>
      </rPr>
      <t>NEGATIVE</t>
    </r>
    <r>
      <rPr>
        <sz val="10"/>
        <color rgb="FF000000"/>
        <rFont val="Arial"/>
      </rPr>
      <t xml:space="preserve"> </t>
    </r>
    <r>
      <rPr>
        <i/>
        <sz val="10"/>
        <rFont val="Arial"/>
      </rPr>
      <t>what</t>
    </r>
    <r>
      <rPr>
        <sz val="10"/>
        <color rgb="FF000000"/>
        <rFont val="Arial"/>
      </rPr>
      <t xml:space="preserve"> power equals X 
or  "10^(-?) = X</t>
    </r>
  </si>
  <si>
    <t>-- log (0.10) = 10 to the minus what equals 0.10 = 1</t>
  </si>
  <si>
    <t>scientific notation trick with logs</t>
  </si>
  <si>
    <r>
      <t xml:space="preserve">--log ( 1e </t>
    </r>
    <r>
      <rPr>
        <b/>
        <sz val="10"/>
        <rFont val="Arial"/>
      </rPr>
      <t xml:space="preserve">- </t>
    </r>
    <r>
      <rPr>
        <sz val="10"/>
        <color rgb="FF000000"/>
        <rFont val="Arial"/>
      </rPr>
      <t>X) = X
--log ( 1 x 10^ - X) = X</t>
    </r>
  </si>
  <si>
    <t>https://www.mcat-prep.com/mcat-physics-equations-sheet/</t>
  </si>
  <si>
    <t>Kaplan Review Book</t>
  </si>
  <si>
    <t>Key Concept</t>
  </si>
  <si>
    <t>Physics &amp; Math</t>
  </si>
  <si>
    <r>
      <rPr>
        <sz val="9"/>
        <rFont val="Arial"/>
      </rPr>
      <t xml:space="preserve">When </t>
    </r>
    <r>
      <rPr>
        <u/>
        <sz val="9"/>
        <rFont val="Arial"/>
      </rPr>
      <t>adding</t>
    </r>
    <r>
      <rPr>
        <sz val="9"/>
        <rFont val="Arial"/>
      </rPr>
      <t xml:space="preserve"> vectors, always add </t>
    </r>
    <r>
      <rPr>
        <b/>
        <sz val="9"/>
        <rFont val="Arial"/>
      </rPr>
      <t>tip-to-tail</t>
    </r>
    <r>
      <rPr>
        <sz val="9"/>
        <rFont val="Arial"/>
      </rPr>
      <t>.</t>
    </r>
  </si>
  <si>
    <t>Subtracting Vectors</t>
  </si>
  <si>
    <r>
      <rPr>
        <sz val="9"/>
        <rFont val="Arial"/>
      </rPr>
      <t xml:space="preserve">Notice that when you </t>
    </r>
    <r>
      <rPr>
        <u/>
        <sz val="9"/>
        <rFont val="Arial"/>
      </rPr>
      <t>subtract</t>
    </r>
    <r>
      <rPr>
        <sz val="9"/>
        <rFont val="Arial"/>
      </rPr>
      <t xml:space="preserve"> vetors, you are simply "flipping" the direction of the vector being substracted and then following the same rules as normal:  adding tip-to-tail</t>
    </r>
  </si>
  <si>
    <r>
      <rPr>
        <sz val="7"/>
        <rFont val="Arial"/>
      </rPr>
      <t xml:space="preserve">this can be expressed mathematically as </t>
    </r>
    <r>
      <rPr>
        <b/>
        <sz val="7"/>
        <rFont val="Arial"/>
      </rPr>
      <t>A</t>
    </r>
    <r>
      <rPr>
        <sz val="7"/>
        <rFont val="Arial"/>
      </rPr>
      <t xml:space="preserve"> – </t>
    </r>
    <r>
      <rPr>
        <b/>
        <sz val="7"/>
        <rFont val="Arial"/>
      </rPr>
      <t>B</t>
    </r>
    <r>
      <rPr>
        <sz val="7"/>
        <rFont val="Arial"/>
      </rPr>
      <t xml:space="preserve"> = </t>
    </r>
    <r>
      <rPr>
        <b/>
        <sz val="7"/>
        <rFont val="Arial"/>
      </rPr>
      <t>A</t>
    </r>
    <r>
      <rPr>
        <sz val="7"/>
        <rFont val="Arial"/>
      </rPr>
      <t xml:space="preserve"> + (–</t>
    </r>
    <r>
      <rPr>
        <b/>
        <sz val="7"/>
        <rFont val="Arial"/>
      </rPr>
      <t>B</t>
    </r>
    <r>
      <rPr>
        <sz val="7"/>
        <rFont val="Arial"/>
      </rPr>
      <t>), where –</t>
    </r>
    <r>
      <rPr>
        <b/>
        <sz val="7"/>
        <rFont val="Arial"/>
      </rPr>
      <t>B</t>
    </r>
    <r>
      <rPr>
        <sz val="7"/>
        <rFont val="Arial"/>
      </rPr>
      <t xml:space="preserve"> represents a vector with the same magnitude as </t>
    </r>
    <r>
      <rPr>
        <b/>
        <sz val="7"/>
        <rFont val="Arial"/>
      </rPr>
      <t>B</t>
    </r>
    <r>
      <rPr>
        <sz val="7"/>
        <rFont val="Arial"/>
      </rPr>
      <t>, but pointing in the opposite direction</t>
    </r>
  </si>
  <si>
    <t>Contact points are the places where friction occurs between two rough surfaces sliding past each other. If the normal load (the force that squeezes the two together) rises, that total area of contact increases. That increase, more than the surface's roughness, governs the degree of friction.</t>
  </si>
  <si>
    <r>
      <rPr>
        <sz val="9"/>
        <rFont val="Arial"/>
      </rPr>
      <t xml:space="preserve">The coefficient of </t>
    </r>
    <r>
      <rPr>
        <u/>
        <sz val="9"/>
        <rFont val="Arial"/>
      </rPr>
      <t>static</t>
    </r>
    <r>
      <rPr>
        <sz val="9"/>
        <rFont val="Arial"/>
      </rPr>
      <t xml:space="preserve"> friction will always be </t>
    </r>
    <r>
      <rPr>
        <u/>
        <sz val="9"/>
        <rFont val="Arial"/>
      </rPr>
      <t>larger</t>
    </r>
    <r>
      <rPr>
        <sz val="9"/>
        <rFont val="Arial"/>
      </rPr>
      <t xml:space="preserve"> than the coefficient of </t>
    </r>
    <r>
      <rPr>
        <u/>
        <sz val="9"/>
        <rFont val="Arial"/>
      </rPr>
      <t>kinetic</t>
    </r>
    <r>
      <rPr>
        <sz val="9"/>
        <rFont val="Arial"/>
      </rPr>
      <t xml:space="preserve"> friction. It always requires more force to get an object to </t>
    </r>
    <r>
      <rPr>
        <i/>
        <sz val="9"/>
        <rFont val="Arial"/>
      </rPr>
      <t>start</t>
    </r>
    <r>
      <rPr>
        <sz val="9"/>
        <rFont val="Arial"/>
      </rPr>
      <t xml:space="preserve"> sliding than it takes to </t>
    </r>
    <r>
      <rPr>
        <i/>
        <sz val="9"/>
        <rFont val="Arial"/>
      </rPr>
      <t>keep</t>
    </r>
    <r>
      <rPr>
        <sz val="9"/>
        <rFont val="Arial"/>
      </rPr>
      <t xml:space="preserve"> a sliding object to continue sliding.</t>
    </r>
  </si>
  <si>
    <t>Mass</t>
  </si>
  <si>
    <r>
      <rPr>
        <sz val="9"/>
        <rFont val="Arial"/>
      </rPr>
      <t xml:space="preserve">The center of mass of a </t>
    </r>
    <r>
      <rPr>
        <i/>
        <sz val="9"/>
        <rFont val="Arial"/>
      </rPr>
      <t xml:space="preserve">uniform </t>
    </r>
    <r>
      <rPr>
        <sz val="9"/>
        <rFont val="Arial"/>
      </rPr>
      <t xml:space="preserve">object is at the </t>
    </r>
    <r>
      <rPr>
        <i/>
        <sz val="9"/>
        <rFont val="Arial"/>
      </rPr>
      <t>geometric</t>
    </r>
    <r>
      <rPr>
        <sz val="9"/>
        <rFont val="Arial"/>
      </rPr>
      <t xml:space="preserve"> center of the object.</t>
    </r>
  </si>
  <si>
    <r>
      <rPr>
        <sz val="7"/>
        <rFont val="Arial"/>
      </rPr>
      <t xml:space="preserve">Consider a tennis racquet that has been thrown into the air. Each particle of the racquet moves in its own pathway, so it's not possible to represent the motion of the whole racquet as a single particle. However, </t>
    </r>
    <r>
      <rPr>
        <i/>
        <sz val="7"/>
        <rFont val="Arial"/>
      </rPr>
      <t>one</t>
    </r>
    <r>
      <rPr>
        <sz val="7"/>
        <rFont val="Arial"/>
      </rPr>
      <t xml:space="preserve"> point within the racquet does move in a simple parabolic path, very similar to the flight of a tennis ball. It is </t>
    </r>
    <r>
      <rPr>
        <i/>
        <sz val="7"/>
        <rFont val="Arial"/>
      </rPr>
      <t xml:space="preserve">this </t>
    </r>
    <r>
      <rPr>
        <sz val="7"/>
        <rFont val="Arial"/>
      </rPr>
      <t>point within the racquet that is known as the center of mass.</t>
    </r>
  </si>
  <si>
    <r>
      <rPr>
        <sz val="9"/>
        <rFont val="Arial"/>
      </rPr>
      <t xml:space="preserve">If an object has no acceleration, then by definition there is no net force on the object. This means that any object with a </t>
    </r>
    <r>
      <rPr>
        <u/>
        <sz val="9"/>
        <rFont val="Arial"/>
      </rPr>
      <t>constant</t>
    </r>
    <r>
      <rPr>
        <sz val="9"/>
        <rFont val="Arial"/>
      </rPr>
      <t xml:space="preserve"> velocity has no net force acting on it. However, just because the net force equals zero does not mean the velocity equals zero.</t>
    </r>
  </si>
  <si>
    <r>
      <rPr>
        <sz val="9"/>
        <rFont val="Arial"/>
      </rPr>
      <t xml:space="preserve">Remember that sin 90° = 1. This means that torque is </t>
    </r>
    <r>
      <rPr>
        <u/>
        <sz val="9"/>
        <rFont val="Arial"/>
      </rPr>
      <t>greatest</t>
    </r>
    <r>
      <rPr>
        <sz val="9"/>
        <rFont val="Arial"/>
      </rPr>
      <t xml:space="preserve"> when the force applied is 90 degress (aka perpendicular) to the level arm. Knowing that sin 0° = 0 tells us that there is </t>
    </r>
    <r>
      <rPr>
        <i/>
        <sz val="9"/>
        <rFont val="Arial"/>
      </rPr>
      <t>no</t>
    </r>
    <r>
      <rPr>
        <sz val="9"/>
        <rFont val="Arial"/>
      </rPr>
      <t xml:space="preserve"> torque when the force applied is parallel to the lever arm.</t>
    </r>
  </si>
  <si>
    <r>
      <rPr>
        <sz val="9"/>
        <rFont val="Arial"/>
      </rPr>
      <t xml:space="preserve">Kinetic energy is incredibly important on the MCAT; </t>
    </r>
    <r>
      <rPr>
        <u/>
        <sz val="9"/>
        <rFont val="Arial"/>
      </rPr>
      <t>any</t>
    </r>
    <r>
      <rPr>
        <sz val="9"/>
        <rFont val="Arial"/>
      </rPr>
      <t xml:space="preserve"> time an object has a </t>
    </r>
    <r>
      <rPr>
        <u/>
        <sz val="9"/>
        <rFont val="Arial"/>
      </rPr>
      <t>speed</t>
    </r>
    <r>
      <rPr>
        <sz val="9"/>
        <rFont val="Arial"/>
      </rPr>
      <t>, think about kinetic energy and link its kinetic energy to the related concepts of work and conservation of mechanical energy</t>
    </r>
  </si>
  <si>
    <r>
      <rPr>
        <sz val="9"/>
        <rFont val="Arial"/>
      </rPr>
      <t xml:space="preserve">Kinetic energy is related to </t>
    </r>
    <r>
      <rPr>
        <u/>
        <sz val="9"/>
        <rFont val="Arial"/>
      </rPr>
      <t>speed</t>
    </r>
    <r>
      <rPr>
        <sz val="9"/>
        <rFont val="Arial"/>
      </rPr>
      <t xml:space="preserve">, NOT velocity. Know the difference. Speed is a scalar and has only magnitude. Velocity is a vector and has both magnitude and direction. Therefore, an object in motion has the same kinetic energy </t>
    </r>
    <r>
      <rPr>
        <u/>
        <sz val="9"/>
        <rFont val="Arial"/>
      </rPr>
      <t>regardless of the direction</t>
    </r>
    <r>
      <rPr>
        <sz val="9"/>
        <rFont val="Arial"/>
      </rPr>
      <t xml:space="preserve"> of its velocity vector. </t>
    </r>
  </si>
  <si>
    <r>
      <rPr>
        <sz val="7"/>
        <rFont val="Arial"/>
      </rPr>
      <t xml:space="preserve">A 10 kg cannonball shot </t>
    </r>
    <r>
      <rPr>
        <i/>
        <sz val="7"/>
        <rFont val="Arial"/>
      </rPr>
      <t>to the left</t>
    </r>
    <r>
      <rPr>
        <sz val="7"/>
        <rFont val="Arial"/>
      </rPr>
      <t xml:space="preserve"> at 50 m/s has the same kinetic energy as a 10 kg cannonball that is shot </t>
    </r>
    <r>
      <rPr>
        <i/>
        <sz val="7"/>
        <rFont val="Arial"/>
      </rPr>
      <t>to the right</t>
    </r>
    <r>
      <rPr>
        <sz val="7"/>
        <rFont val="Arial"/>
      </rPr>
      <t xml:space="preserve"> at 50 m/s.</t>
    </r>
  </si>
  <si>
    <r>
      <rPr>
        <b/>
        <sz val="9"/>
        <rFont val="Arial"/>
      </rPr>
      <t>•  Conservative forces</t>
    </r>
    <r>
      <rPr>
        <sz val="9"/>
        <rFont val="Arial"/>
      </rPr>
      <t xml:space="preserve"> (such as gravity and electrostatic forces) conserve mechanical energy.
</t>
    </r>
    <r>
      <rPr>
        <b/>
        <sz val="9"/>
        <rFont val="Arial"/>
      </rPr>
      <t>•  Nonconservative forces</t>
    </r>
    <r>
      <rPr>
        <sz val="9"/>
        <rFont val="Arial"/>
      </rPr>
      <t xml:space="preserve"> (such as friction and air resistance) dissipate mechanical energy as thermal or chemical energy.</t>
    </r>
  </si>
  <si>
    <r>
      <rPr>
        <b/>
        <sz val="9"/>
        <rFont val="Arial"/>
      </rPr>
      <t>Work</t>
    </r>
    <r>
      <rPr>
        <sz val="9"/>
        <rFont val="Arial"/>
      </rPr>
      <t xml:space="preserve"> is not energy itself, but rather, it is a </t>
    </r>
    <r>
      <rPr>
        <i/>
        <u/>
        <sz val="9"/>
        <rFont val="Arial"/>
      </rPr>
      <t>measure of energy "transfer"</t>
    </r>
    <r>
      <rPr>
        <i/>
        <sz val="9"/>
        <rFont val="Arial"/>
      </rPr>
      <t xml:space="preserve">. </t>
    </r>
    <r>
      <rPr>
        <sz val="9"/>
        <rFont val="Arial"/>
      </rPr>
      <t>The other form of energy transfer is heat.</t>
    </r>
  </si>
  <si>
    <r>
      <rPr>
        <sz val="9"/>
        <rFont val="Arial"/>
      </rPr>
      <t xml:space="preserve">•  When work is done </t>
    </r>
    <r>
      <rPr>
        <b/>
        <u/>
        <sz val="9"/>
        <rFont val="Arial"/>
      </rPr>
      <t>by</t>
    </r>
    <r>
      <rPr>
        <sz val="9"/>
        <rFont val="Arial"/>
      </rPr>
      <t xml:space="preserve"> a system </t>
    </r>
    <r>
      <rPr>
        <i/>
        <sz val="9"/>
        <rFont val="Arial"/>
      </rPr>
      <t xml:space="preserve">(aka the gas </t>
    </r>
    <r>
      <rPr>
        <b/>
        <i/>
        <u/>
        <sz val="9"/>
        <rFont val="Arial"/>
      </rPr>
      <t>expands</t>
    </r>
    <r>
      <rPr>
        <i/>
        <sz val="9"/>
        <rFont val="Arial"/>
      </rPr>
      <t>)</t>
    </r>
    <r>
      <rPr>
        <sz val="9"/>
        <rFont val="Arial"/>
      </rPr>
      <t xml:space="preserve">, then the work is said to be </t>
    </r>
    <r>
      <rPr>
        <b/>
        <u/>
        <sz val="9"/>
        <rFont val="Arial"/>
      </rPr>
      <t>positive</t>
    </r>
    <r>
      <rPr>
        <sz val="9"/>
        <rFont val="Arial"/>
      </rPr>
      <t xml:space="preserve">. 
•  When work is done </t>
    </r>
    <r>
      <rPr>
        <b/>
        <u/>
        <sz val="9"/>
        <rFont val="Arial"/>
      </rPr>
      <t>on</t>
    </r>
    <r>
      <rPr>
        <sz val="9"/>
        <rFont val="Arial"/>
      </rPr>
      <t xml:space="preserve"> a system </t>
    </r>
    <r>
      <rPr>
        <i/>
        <sz val="9"/>
        <rFont val="Arial"/>
      </rPr>
      <t xml:space="preserve">(aka the gas is </t>
    </r>
    <r>
      <rPr>
        <b/>
        <i/>
        <sz val="9"/>
        <rFont val="Arial"/>
      </rPr>
      <t>compressed</t>
    </r>
    <r>
      <rPr>
        <i/>
        <sz val="9"/>
        <rFont val="Arial"/>
      </rPr>
      <t>)</t>
    </r>
    <r>
      <rPr>
        <sz val="9"/>
        <rFont val="Arial"/>
      </rPr>
      <t xml:space="preserve">, then the work is said to be </t>
    </r>
    <r>
      <rPr>
        <b/>
        <u/>
        <sz val="9"/>
        <rFont val="Arial"/>
      </rPr>
      <t>negative</t>
    </r>
    <r>
      <rPr>
        <i/>
        <sz val="9"/>
        <rFont val="Arial"/>
      </rPr>
      <t xml:space="preserve">. 
</t>
    </r>
    <r>
      <rPr>
        <sz val="9"/>
        <rFont val="Arial"/>
      </rPr>
      <t xml:space="preserve">The MCAT will not expect you to calculate the integral of a P–V graph using calculus, BUT you </t>
    </r>
    <r>
      <rPr>
        <i/>
        <sz val="9"/>
        <rFont val="Arial"/>
      </rPr>
      <t xml:space="preserve">are </t>
    </r>
    <r>
      <rPr>
        <sz val="9"/>
        <rFont val="Arial"/>
      </rPr>
      <t>expected to be able to calculate the area under a straight-line graph of a P–V curve to determine the amount of work being done on or by a system if necessary.</t>
    </r>
  </si>
  <si>
    <r>
      <rPr>
        <sz val="9"/>
        <rFont val="Arial"/>
      </rPr>
      <t xml:space="preserve">When considering simple machines, </t>
    </r>
    <r>
      <rPr>
        <i/>
        <sz val="9"/>
        <rFont val="Arial"/>
      </rPr>
      <t>load</t>
    </r>
    <r>
      <rPr>
        <sz val="9"/>
        <rFont val="Arial"/>
      </rPr>
      <t xml:space="preserve"> and </t>
    </r>
    <r>
      <rPr>
        <i/>
        <sz val="9"/>
        <rFont val="Arial"/>
      </rPr>
      <t>effort</t>
    </r>
    <r>
      <rPr>
        <sz val="9"/>
        <rFont val="Arial"/>
      </rPr>
      <t xml:space="preserve"> are both forces. The </t>
    </r>
    <r>
      <rPr>
        <i/>
        <sz val="9"/>
        <rFont val="Arial"/>
      </rPr>
      <t>load</t>
    </r>
    <r>
      <rPr>
        <sz val="9"/>
        <rFont val="Arial"/>
      </rPr>
      <t xml:space="preserve"> determines the necessary </t>
    </r>
    <r>
      <rPr>
        <u/>
        <sz val="9"/>
        <rFont val="Arial"/>
      </rPr>
      <t>output</t>
    </r>
    <r>
      <rPr>
        <sz val="9"/>
        <rFont val="Arial"/>
      </rPr>
      <t xml:space="preserve"> force. From the output force and mechanical advantage, we can determine the necessary input force.</t>
    </r>
  </si>
  <si>
    <r>
      <rPr>
        <sz val="9"/>
        <rFont val="Arial"/>
      </rPr>
      <t xml:space="preserve">The </t>
    </r>
    <r>
      <rPr>
        <b/>
        <sz val="9"/>
        <rFont val="Arial"/>
      </rPr>
      <t>zeroth law of thermodynamics</t>
    </r>
    <r>
      <rPr>
        <sz val="9"/>
        <rFont val="Arial"/>
      </rPr>
      <t xml:space="preserve"> states the transitive property in thermal systems: 
if </t>
    </r>
    <r>
      <rPr>
        <i/>
        <sz val="9"/>
        <rFont val="Arial"/>
      </rPr>
      <t>a = b</t>
    </r>
    <r>
      <rPr>
        <sz val="9"/>
        <rFont val="Arial"/>
      </rPr>
      <t xml:space="preserve"> and </t>
    </r>
    <r>
      <rPr>
        <i/>
        <sz val="9"/>
        <rFont val="Arial"/>
      </rPr>
      <t>b = c</t>
    </r>
    <r>
      <rPr>
        <sz val="9"/>
        <rFont val="Arial"/>
      </rPr>
      <t xml:space="preserve">, then </t>
    </r>
    <r>
      <rPr>
        <i/>
        <sz val="9"/>
        <rFont val="Arial"/>
      </rPr>
      <t>a = c</t>
    </r>
  </si>
  <si>
    <r>
      <rPr>
        <b/>
        <sz val="9"/>
        <rFont val="Arial"/>
      </rPr>
      <t>Temperature</t>
    </r>
    <r>
      <rPr>
        <sz val="9"/>
        <rFont val="Arial"/>
      </rPr>
      <t xml:space="preserve"> is a physical property of matter related to the average kinetic energy of the particles. Differences in temperature determine the direction of heat transfer.</t>
    </r>
  </si>
  <si>
    <r>
      <rPr>
        <sz val="9"/>
        <rFont val="Arial"/>
      </rPr>
      <t xml:space="preserve">The 1st Law of Thermodynamics tells us that the total internal energy of a system will:
•  </t>
    </r>
    <r>
      <rPr>
        <i/>
        <sz val="9"/>
        <rFont val="Arial"/>
      </rPr>
      <t>increase</t>
    </r>
    <r>
      <rPr>
        <sz val="9"/>
        <rFont val="Arial"/>
      </rPr>
      <t xml:space="preserve"> when the system </t>
    </r>
    <r>
      <rPr>
        <u/>
        <sz val="9"/>
        <rFont val="Arial"/>
      </rPr>
      <t>gains</t>
    </r>
    <r>
      <rPr>
        <sz val="9"/>
        <rFont val="Arial"/>
      </rPr>
      <t xml:space="preserve"> </t>
    </r>
    <r>
      <rPr>
        <b/>
        <sz val="9"/>
        <rFont val="Arial"/>
      </rPr>
      <t>heat</t>
    </r>
    <r>
      <rPr>
        <sz val="9"/>
        <rFont val="Arial"/>
      </rPr>
      <t xml:space="preserve"> or </t>
    </r>
    <r>
      <rPr>
        <b/>
        <u/>
        <sz val="9"/>
        <rFont val="Arial"/>
      </rPr>
      <t>work</t>
    </r>
    <r>
      <rPr>
        <u/>
        <sz val="9"/>
        <rFont val="Arial"/>
      </rPr>
      <t xml:space="preserve"> is being performed on</t>
    </r>
    <r>
      <rPr>
        <sz val="9"/>
        <rFont val="Arial"/>
      </rPr>
      <t xml:space="preserve"> the system
•  </t>
    </r>
    <r>
      <rPr>
        <i/>
        <sz val="9"/>
        <rFont val="Arial"/>
      </rPr>
      <t>decrease</t>
    </r>
    <r>
      <rPr>
        <sz val="9"/>
        <rFont val="Arial"/>
      </rPr>
      <t xml:space="preserve"> when the system </t>
    </r>
    <r>
      <rPr>
        <u/>
        <sz val="9"/>
        <rFont val="Arial"/>
      </rPr>
      <t>loses</t>
    </r>
    <r>
      <rPr>
        <sz val="9"/>
        <rFont val="Arial"/>
      </rPr>
      <t xml:space="preserve"> </t>
    </r>
    <r>
      <rPr>
        <b/>
        <sz val="9"/>
        <rFont val="Arial"/>
      </rPr>
      <t>heat</t>
    </r>
    <r>
      <rPr>
        <sz val="9"/>
        <rFont val="Arial"/>
      </rPr>
      <t xml:space="preserve"> or if the </t>
    </r>
    <r>
      <rPr>
        <u/>
        <sz val="9"/>
        <rFont val="Arial"/>
      </rPr>
      <t xml:space="preserve">system is performing </t>
    </r>
    <r>
      <rPr>
        <b/>
        <u/>
        <sz val="9"/>
        <rFont val="Arial"/>
      </rPr>
      <t>work</t>
    </r>
  </si>
  <si>
    <t>Heat</t>
  </si>
  <si>
    <t>Heat is the process of energy transfer between two objects at different temperatures (from the object with higher temperature to the object with lower temperature) and will continue until the two objects come into a thermal equilibrium at the same temperature.</t>
  </si>
  <si>
    <t>• Second Law of Thermodynamics 
• simple diffusion</t>
  </si>
  <si>
    <r>
      <rPr>
        <sz val="9"/>
        <rFont val="Arial"/>
      </rPr>
      <t xml:space="preserve">•  One </t>
    </r>
    <r>
      <rPr>
        <b/>
        <sz val="9"/>
        <rFont val="Arial"/>
      </rPr>
      <t>c</t>
    </r>
    <r>
      <rPr>
        <sz val="9"/>
        <rFont val="Arial"/>
      </rPr>
      <t xml:space="preserve">alorie ("little c") is the amount of heat required to raise 1 </t>
    </r>
    <r>
      <rPr>
        <b/>
        <sz val="9"/>
        <rFont val="Arial"/>
      </rPr>
      <t>gram</t>
    </r>
    <r>
      <rPr>
        <sz val="9"/>
        <rFont val="Arial"/>
      </rPr>
      <t xml:space="preserve"> of water one degree Celsius.
•  One </t>
    </r>
    <r>
      <rPr>
        <b/>
        <sz val="9"/>
        <rFont val="Arial"/>
      </rPr>
      <t>C</t>
    </r>
    <r>
      <rPr>
        <sz val="9"/>
        <rFont val="Arial"/>
      </rPr>
      <t xml:space="preserve">alorie ("big C") is the amount of heat required to raise 1 </t>
    </r>
    <r>
      <rPr>
        <b/>
        <sz val="9"/>
        <rFont val="Arial"/>
      </rPr>
      <t>kilogram</t>
    </r>
    <r>
      <rPr>
        <sz val="9"/>
        <rFont val="Arial"/>
      </rPr>
      <t xml:space="preserve"> of water one degree Celsius, equal to 1000 calories.</t>
    </r>
  </si>
  <si>
    <t>Remember that when applying Pascal's principle that the larger the area, the larger the force, although this force will be exerted through a smaller distance.</t>
  </si>
  <si>
    <t>A hydraulic lift uses Pascal's Principle to lift heavy cars. This is accomplished through the larger area of a second piston, which decreases the force required to displace the car a certain distance.</t>
  </si>
  <si>
    <t>An object will foat if its average density is LESS than the average density of the fluid that it is immersed in. Oppositely, an object will sink if its average density is greater than that of the fluid.</t>
  </si>
  <si>
    <t>A gold crown will sink to the bottom of a bathtub because gold is more dense than water. On the other hand, an object that is less dense than water, such as a block of styrofoam or an ice cube, will stop sinking (and start floating) because it is less dense than water and the buoyant force will exert a net force upwards on these less dense objects. These objects will submerge enough of their volume to displace a volume of water equal to the object's weight.</t>
  </si>
  <si>
    <t>Viscosity</t>
  </si>
  <si>
    <t>Low-viscosity fluids have low internal resistance to flow and behave like ideal fluids. Assume conservation of energy in low-viscosity fluids with laminar flow.</t>
  </si>
  <si>
    <r>
      <rPr>
        <sz val="9"/>
        <rFont val="Arial"/>
      </rPr>
      <t xml:space="preserve">While </t>
    </r>
    <r>
      <rPr>
        <b/>
        <sz val="9"/>
        <rFont val="Arial"/>
      </rPr>
      <t xml:space="preserve">flow rate </t>
    </r>
    <r>
      <rPr>
        <b/>
        <i/>
        <sz val="9"/>
        <rFont val="Arial"/>
      </rPr>
      <t>Q</t>
    </r>
    <r>
      <rPr>
        <b/>
        <sz val="9"/>
        <rFont val="Arial"/>
      </rPr>
      <t xml:space="preserve"> </t>
    </r>
    <r>
      <rPr>
        <sz val="9"/>
        <rFont val="Arial"/>
      </rPr>
      <t xml:space="preserve">in a tube is </t>
    </r>
    <r>
      <rPr>
        <u/>
        <sz val="9"/>
        <rFont val="Arial"/>
      </rPr>
      <t>constant regardless of cross-sectional area</t>
    </r>
    <r>
      <rPr>
        <sz val="9"/>
        <rFont val="Arial"/>
      </rPr>
      <t xml:space="preserve">, the </t>
    </r>
    <r>
      <rPr>
        <b/>
        <sz val="9"/>
        <rFont val="Arial"/>
      </rPr>
      <t xml:space="preserve">linear speed </t>
    </r>
    <r>
      <rPr>
        <b/>
        <i/>
        <sz val="9"/>
        <rFont val="Arial"/>
      </rPr>
      <t>v</t>
    </r>
    <r>
      <rPr>
        <sz val="9"/>
        <rFont val="Arial"/>
      </rPr>
      <t xml:space="preserve"> of a fluid will increase with decreasing cross-sectional area</t>
    </r>
  </si>
  <si>
    <t>• law of conservation of mass
• atherosclerosis</t>
  </si>
  <si>
    <r>
      <rPr>
        <sz val="9"/>
        <rFont val="Arial"/>
      </rPr>
      <t xml:space="preserve">The SI unit of charge is the </t>
    </r>
    <r>
      <rPr>
        <b/>
        <sz val="9"/>
        <rFont val="Arial"/>
      </rPr>
      <t xml:space="preserve">couloumb </t>
    </r>
    <r>
      <rPr>
        <sz val="9"/>
        <rFont val="Arial"/>
      </rPr>
      <t xml:space="preserve">(C), and the fundamental unit of charge is </t>
    </r>
    <r>
      <rPr>
        <i/>
        <sz val="9"/>
        <rFont val="Arial"/>
      </rPr>
      <t>e</t>
    </r>
    <r>
      <rPr>
        <sz val="9"/>
        <rFont val="Arial"/>
      </rPr>
      <t xml:space="preserve"> = 1.60 x 10^-19 C. A proton and an electron each have this amount of charge; the proton is </t>
    </r>
    <r>
      <rPr>
        <i/>
        <sz val="9"/>
        <rFont val="Arial"/>
      </rPr>
      <t xml:space="preserve">positively </t>
    </r>
    <r>
      <rPr>
        <sz val="9"/>
        <rFont val="Arial"/>
      </rPr>
      <t xml:space="preserve">charge (q = +e), while the electron is </t>
    </r>
    <r>
      <rPr>
        <i/>
        <sz val="9"/>
        <rFont val="Arial"/>
      </rPr>
      <t xml:space="preserve">negatively </t>
    </r>
    <r>
      <rPr>
        <sz val="9"/>
        <rFont val="Arial"/>
      </rPr>
      <t>charged (q = –e). Even though the proton and the neutron share the same magnitude of charge, they do NOT share the same mass; the proton has a much greater mass than the electron. Like charges experience attractive forces. Opposite charges experience repulsive forces.</t>
    </r>
  </si>
  <si>
    <r>
      <rPr>
        <sz val="9"/>
        <rFont val="Arial"/>
      </rPr>
      <t xml:space="preserve">Electric fields are produced by source charges </t>
    </r>
    <r>
      <rPr>
        <i/>
        <sz val="9"/>
        <rFont val="Arial"/>
      </rPr>
      <t>(uppercase Q)</t>
    </r>
    <r>
      <rPr>
        <sz val="9"/>
        <rFont val="Arial"/>
      </rPr>
      <t xml:space="preserve">. When a test charge </t>
    </r>
    <r>
      <rPr>
        <i/>
        <sz val="9"/>
        <rFont val="Arial"/>
      </rPr>
      <t xml:space="preserve">(lowercase q) </t>
    </r>
    <r>
      <rPr>
        <sz val="9"/>
        <rFont val="Arial"/>
      </rPr>
      <t>is placed in an electric field (</t>
    </r>
    <r>
      <rPr>
        <b/>
        <sz val="9"/>
        <rFont val="Arial"/>
      </rPr>
      <t>E</t>
    </r>
    <r>
      <rPr>
        <sz val="9"/>
        <rFont val="Arial"/>
      </rPr>
      <t>), it will experience an electrostatic force (</t>
    </r>
    <r>
      <rPr>
        <b/>
        <sz val="10"/>
        <rFont val="Arial"/>
      </rPr>
      <t>F</t>
    </r>
    <r>
      <rPr>
        <sz val="8"/>
        <rFont val="Arial"/>
      </rPr>
      <t>e</t>
    </r>
    <r>
      <rPr>
        <sz val="9"/>
        <rFont val="Arial"/>
      </rPr>
      <t xml:space="preserve">) that is equal to </t>
    </r>
    <r>
      <rPr>
        <i/>
        <sz val="9"/>
        <rFont val="Arial"/>
      </rPr>
      <t>q</t>
    </r>
    <r>
      <rPr>
        <b/>
        <sz val="9"/>
        <rFont val="Arial"/>
      </rPr>
      <t>E</t>
    </r>
    <r>
      <rPr>
        <sz val="9"/>
        <rFont val="Arial"/>
      </rPr>
      <t xml:space="preserve">. </t>
    </r>
  </si>
  <si>
    <t>By convention, we usually assume test charges to be positive. As such, a test charge placed in an electric field produced by a negative source charge will experience an attractive force towards the source charge. This is becuase opposite charges attract.</t>
  </si>
  <si>
    <r>
      <rPr>
        <sz val="9"/>
        <rFont val="Arial"/>
      </rPr>
      <t xml:space="preserve">By dividing </t>
    </r>
    <r>
      <rPr>
        <b/>
        <sz val="9"/>
        <rFont val="Arial"/>
      </rPr>
      <t>Coulomb's Law</t>
    </r>
    <r>
      <rPr>
        <sz val="9"/>
        <rFont val="Arial"/>
      </rPr>
      <t xml:space="preserve"> by the magnitude of the test charge </t>
    </r>
    <r>
      <rPr>
        <i/>
        <sz val="9"/>
        <rFont val="Arial"/>
      </rPr>
      <t>q</t>
    </r>
    <r>
      <rPr>
        <sz val="9"/>
        <rFont val="Arial"/>
      </rPr>
      <t xml:space="preserve">, we arrive at two different ways of determining the magnitude of the electric field </t>
    </r>
    <r>
      <rPr>
        <b/>
        <sz val="9"/>
        <rFont val="Arial"/>
      </rPr>
      <t>E</t>
    </r>
    <r>
      <rPr>
        <sz val="9"/>
        <rFont val="Arial"/>
      </rPr>
      <t xml:space="preserve"> at a point in space around the source charge.</t>
    </r>
  </si>
  <si>
    <r>
      <rPr>
        <b/>
        <sz val="7"/>
        <rFont val="Arial"/>
      </rPr>
      <t xml:space="preserve">E     </t>
    </r>
    <r>
      <rPr>
        <sz val="7"/>
        <rFont val="Arial"/>
      </rPr>
      <t xml:space="preserve">=     </t>
    </r>
    <r>
      <rPr>
        <b/>
        <i/>
        <sz val="9"/>
        <rFont val="Arial"/>
      </rPr>
      <t>F</t>
    </r>
    <r>
      <rPr>
        <i/>
        <sz val="7"/>
        <rFont val="Arial"/>
      </rPr>
      <t xml:space="preserve">e / q     =     k Q / r^2
</t>
    </r>
    <r>
      <rPr>
        <b/>
        <sz val="7"/>
        <rFont val="Arial"/>
      </rPr>
      <t xml:space="preserve">            </t>
    </r>
    <r>
      <rPr>
        <i/>
        <sz val="7"/>
        <rFont val="Arial"/>
      </rPr>
      <t>method 1        method 2</t>
    </r>
  </si>
  <si>
    <t>Field lines are used to represent the electric field vectors for a charge. They point AWAY from a positive charge and point TOWARD a negative charge. The denser the field lines, the stronger the electric field. Note that field lines of a single charge never cross each other.</t>
  </si>
  <si>
    <t>Electrical potential energy is defined as the work necessary to move a test charge from infinity to a point in space in an electric field surrounding a source charge. High electric potential energy means that the system has a lot of stored energy that can be used to do something or make something happen.</t>
  </si>
  <si>
    <r>
      <rPr>
        <sz val="9"/>
        <rFont val="Arial"/>
      </rPr>
      <t xml:space="preserve">The </t>
    </r>
    <r>
      <rPr>
        <b/>
        <sz val="9"/>
        <rFont val="Arial"/>
      </rPr>
      <t>electrical potential energy</t>
    </r>
    <r>
      <rPr>
        <sz val="9"/>
        <rFont val="Arial"/>
      </rPr>
      <t xml:space="preserve"> of a system will </t>
    </r>
    <r>
      <rPr>
        <i/>
        <sz val="9"/>
        <rFont val="Arial"/>
      </rPr>
      <t>increase</t>
    </r>
    <r>
      <rPr>
        <sz val="9"/>
        <rFont val="Arial"/>
      </rPr>
      <t xml:space="preserve"> when two repulsive charges move toward each other or when two attractive charges move apart.
Conversely, the electrical potential energy of a system will </t>
    </r>
    <r>
      <rPr>
        <i/>
        <sz val="9"/>
        <rFont val="Arial"/>
      </rPr>
      <t>decrease</t>
    </r>
    <r>
      <rPr>
        <sz val="9"/>
        <rFont val="Arial"/>
      </rPr>
      <t xml:space="preserve"> when two repulsive charges move apart or when two attractive charges move toward each other.</t>
    </r>
  </si>
  <si>
    <r>
      <rPr>
        <sz val="9"/>
        <rFont val="Arial"/>
      </rPr>
      <t xml:space="preserve">Electrical potential </t>
    </r>
    <r>
      <rPr>
        <b/>
        <i/>
        <sz val="9"/>
        <rFont val="Arial"/>
      </rPr>
      <t>V</t>
    </r>
    <r>
      <rPr>
        <sz val="9"/>
        <rFont val="Arial"/>
      </rPr>
      <t xml:space="preserve"> is the ratio of the work done to move a test charge from infinity to a point in an electric field surrounding a source charge divided by the magnitude of the test charge. In other words, Electric potential is a test charge's potential energy </t>
    </r>
    <r>
      <rPr>
        <b/>
        <i/>
        <sz val="9"/>
        <rFont val="Arial"/>
      </rPr>
      <t xml:space="preserve">U </t>
    </r>
    <r>
      <rPr>
        <sz val="9"/>
        <rFont val="Arial"/>
      </rPr>
      <t xml:space="preserve">divided by the magnitude of test charge </t>
    </r>
    <r>
      <rPr>
        <b/>
        <i/>
        <sz val="9"/>
        <rFont val="Arial"/>
      </rPr>
      <t xml:space="preserve">q </t>
    </r>
    <r>
      <rPr>
        <sz val="9"/>
        <rFont val="Arial"/>
      </rPr>
      <t>itself</t>
    </r>
    <r>
      <rPr>
        <i/>
        <sz val="9"/>
        <rFont val="Arial"/>
      </rPr>
      <t>.</t>
    </r>
  </si>
  <si>
    <t>V  =  U  /  q</t>
  </si>
  <si>
    <t>Any moving charge, whether a single electron traveling through space or a current through a conductive material, creates a magnetic field. The SI unit for magnetic field strength is the tesla (T). The size of the tesla unit is quite large, so small magnetic fields are sometimes measured in a unit called gauss, in which 10^4 gauss = 1 tesla. Magnetic Fields do not exert forces on still charges, only charges that are moving.</t>
  </si>
  <si>
    <r>
      <rPr>
        <sz val="9"/>
        <rFont val="Arial"/>
      </rPr>
      <t xml:space="preserve">The equation for magnetic force is </t>
    </r>
    <r>
      <rPr>
        <b/>
        <sz val="9"/>
        <rFont val="Arial"/>
      </rPr>
      <t xml:space="preserve">F = q v B sin θ.  </t>
    </r>
    <r>
      <rPr>
        <sz val="9"/>
        <rFont val="Arial"/>
      </rPr>
      <t xml:space="preserve">Remember that sin 0°  and  sin 180° both equal zero. Therefore, this means that any charge moving parallel or antiparallel to the direction of the magnetic field will experience NO force from the magnetic field, </t>
    </r>
  </si>
  <si>
    <r>
      <rPr>
        <sz val="9"/>
        <rFont val="Arial"/>
      </rPr>
      <t xml:space="preserve">Kirchoff's junction rule is just like a fork in a river. There are a certain number of water molecules in a river, and at any junction, that number has to go in one of the diverging directions; no water molecules spontaneously appear or disappear. The same holds true for the amount of current </t>
    </r>
    <r>
      <rPr>
        <b/>
        <i/>
        <sz val="9"/>
        <rFont val="Arial"/>
      </rPr>
      <t>I</t>
    </r>
    <r>
      <rPr>
        <sz val="9"/>
        <rFont val="Arial"/>
      </rPr>
      <t xml:space="preserve"> at any junction.</t>
    </r>
  </si>
  <si>
    <t>• law of conservation of charge</t>
  </si>
  <si>
    <t>If all the voltage wasn't "used up" in each loop of the circuit, then the voltage would build after each trip around the circuit, which is impossible.</t>
  </si>
  <si>
    <t>Resistors IN SERIES</t>
  </si>
  <si>
    <r>
      <rPr>
        <sz val="9"/>
        <rFont val="Arial"/>
      </rPr>
      <t xml:space="preserve">When there is only ONE path for the current to take, the current will be the same at every point in the line, including through every resistor. Once you know the current of the whole circuit, you can use Ohm's Law, </t>
    </r>
    <r>
      <rPr>
        <b/>
        <i/>
        <sz val="9"/>
        <rFont val="Arial"/>
      </rPr>
      <t>V = IR</t>
    </r>
    <r>
      <rPr>
        <i/>
        <sz val="9"/>
        <rFont val="Arial"/>
      </rPr>
      <t xml:space="preserve">, </t>
    </r>
    <r>
      <rPr>
        <sz val="9"/>
        <rFont val="Arial"/>
      </rPr>
      <t>to solve for the voltage drop across each resistor (assuming you know the resistances of the resistors).</t>
    </r>
  </si>
  <si>
    <t>Resistors IN PARALLEL</t>
  </si>
  <si>
    <r>
      <rPr>
        <sz val="9"/>
        <rFont val="Arial"/>
      </rPr>
      <t xml:space="preserve">Remember </t>
    </r>
    <r>
      <rPr>
        <b/>
        <sz val="9"/>
        <rFont val="Arial"/>
      </rPr>
      <t>Kirchoff's Loop Rule</t>
    </r>
    <r>
      <rPr>
        <sz val="9"/>
        <rFont val="Arial"/>
      </rPr>
      <t>:  if every resistor is in parallel, then the voltage drop across each pathway alone must equal to the voltage of the source.</t>
    </r>
  </si>
  <si>
    <t>Properties of Capacitors</t>
  </si>
  <si>
    <r>
      <rPr>
        <sz val="9"/>
        <rFont val="Arial"/>
      </rPr>
      <t xml:space="preserve">The equation for the </t>
    </r>
    <r>
      <rPr>
        <b/>
        <sz val="9"/>
        <rFont val="Arial"/>
      </rPr>
      <t>uniform electric field</t>
    </r>
    <r>
      <rPr>
        <sz val="9"/>
        <rFont val="Arial"/>
      </rPr>
      <t xml:space="preserve"> between two parallel plate capacitors is derived from the electrostatic equations (Coulomb's Law). If V = kQ/r and E = kQ/r^2, then V = E*r.  </t>
    </r>
    <r>
      <rPr>
        <i/>
        <sz val="9"/>
        <rFont val="Arial"/>
      </rPr>
      <t>r</t>
    </r>
    <r>
      <rPr>
        <sz val="9"/>
        <rFont val="Arial"/>
      </rPr>
      <t xml:space="preserve"> in this setup is the distance between the plates, </t>
    </r>
    <r>
      <rPr>
        <i/>
        <sz val="9"/>
        <rFont val="Arial"/>
      </rPr>
      <t>d</t>
    </r>
    <r>
      <rPr>
        <sz val="9"/>
        <rFont val="Arial"/>
      </rPr>
      <t xml:space="preserve">, so we can rewrite this as </t>
    </r>
    <r>
      <rPr>
        <b/>
        <i/>
        <sz val="9"/>
        <rFont val="Arial"/>
      </rPr>
      <t>V = Ed</t>
    </r>
  </si>
  <si>
    <t>Dielectric Materials</t>
  </si>
  <si>
    <t>A dielectric material can never decrease the capacitance; thus κ can never be less than 1.</t>
  </si>
  <si>
    <r>
      <rPr>
        <b/>
        <sz val="9"/>
        <rFont val="Arial"/>
      </rPr>
      <t>Transverse</t>
    </r>
    <r>
      <rPr>
        <sz val="9"/>
        <rFont val="Arial"/>
      </rPr>
      <t xml:space="preserve"> </t>
    </r>
    <r>
      <rPr>
        <b/>
        <sz val="9"/>
        <rFont val="Arial"/>
      </rPr>
      <t>waves</t>
    </r>
    <r>
      <rPr>
        <sz val="9"/>
        <rFont val="Arial"/>
      </rPr>
      <t xml:space="preserve"> have particle oscilation PERPENDICULAR to the direction of propagation of energy transfer.
</t>
    </r>
    <r>
      <rPr>
        <b/>
        <sz val="9"/>
        <rFont val="Arial"/>
      </rPr>
      <t>Longitudinal waves</t>
    </r>
    <r>
      <rPr>
        <sz val="9"/>
        <rFont val="Arial"/>
      </rPr>
      <t xml:space="preserve"> have particle oscilation PARALLEL to the direction of propagation of energy transfer.</t>
    </r>
  </si>
  <si>
    <t>Principle of Superposition of Waves</t>
  </si>
  <si>
    <r>
      <rPr>
        <sz val="9"/>
        <rFont val="Arial"/>
      </rPr>
      <t xml:space="preserve">If two waves are perfectly </t>
    </r>
    <r>
      <rPr>
        <b/>
        <sz val="9"/>
        <rFont val="Arial"/>
      </rPr>
      <t>in phase</t>
    </r>
    <r>
      <rPr>
        <sz val="9"/>
        <rFont val="Arial"/>
      </rPr>
      <t xml:space="preserve">, the resultant wave has an amplitude equal to the sum of the amplitudes of the two waves.
If two equal waves are exactly 180 degress </t>
    </r>
    <r>
      <rPr>
        <b/>
        <sz val="9"/>
        <rFont val="Arial"/>
      </rPr>
      <t>out of phase</t>
    </r>
    <r>
      <rPr>
        <sz val="9"/>
        <rFont val="Arial"/>
      </rPr>
      <t>, then the resultant wave has zero amplitude.</t>
    </r>
  </si>
  <si>
    <r>
      <rPr>
        <sz val="9"/>
        <rFont val="Arial"/>
      </rPr>
      <t xml:space="preserve">The </t>
    </r>
    <r>
      <rPr>
        <b/>
        <sz val="9"/>
        <rFont val="Arial"/>
      </rPr>
      <t>speed of sound</t>
    </r>
    <r>
      <rPr>
        <sz val="9"/>
        <rFont val="Arial"/>
      </rPr>
      <t xml:space="preserve"> is fastest in a solid with low density, and slowest in a very dense gas.</t>
    </r>
  </si>
  <si>
    <r>
      <rPr>
        <sz val="9"/>
        <rFont val="Arial"/>
      </rPr>
      <t xml:space="preserve">Concave mirrors are converging mirrors.
Convex mirrors are diverging mirrors.
The reverse is true for lenses:  </t>
    </r>
    <r>
      <rPr>
        <i/>
        <sz val="9"/>
        <rFont val="Arial"/>
      </rPr>
      <t>concave lenses = diverging; convex lenses = converging</t>
    </r>
  </si>
  <si>
    <t>Converging Mirrors</t>
  </si>
  <si>
    <r>
      <rPr>
        <sz val="9"/>
        <rFont val="Arial"/>
      </rPr>
      <t>Any time an object is AT the focal point</t>
    </r>
    <r>
      <rPr>
        <i/>
        <sz val="9"/>
        <rFont val="Arial"/>
      </rPr>
      <t xml:space="preserve"> F</t>
    </r>
    <r>
      <rPr>
        <sz val="9"/>
        <rFont val="Arial"/>
      </rPr>
      <t xml:space="preserve"> of a converging mirror, the reflected rays will be parallel to each other. Thus, the image distance will be infinity </t>
    </r>
    <r>
      <rPr>
        <i/>
        <sz val="9"/>
        <rFont val="Arial"/>
      </rPr>
      <t>(aka, no image is formed).</t>
    </r>
  </si>
  <si>
    <r>
      <rPr>
        <sz val="9"/>
        <rFont val="Arial"/>
      </rPr>
      <t xml:space="preserve">To find where the image is (for a </t>
    </r>
    <r>
      <rPr>
        <b/>
        <sz val="9"/>
        <rFont val="Arial"/>
      </rPr>
      <t>MIRROR</t>
    </r>
    <r>
      <rPr>
        <sz val="9"/>
        <rFont val="Arial"/>
      </rPr>
      <t xml:space="preserve">), draw the following rays and find a point where any two intersect. This point of intersection marks the tip of the </t>
    </r>
    <r>
      <rPr>
        <b/>
        <sz val="9"/>
        <rFont val="Arial"/>
      </rPr>
      <t>image</t>
    </r>
    <r>
      <rPr>
        <sz val="9"/>
        <rFont val="Arial"/>
      </rPr>
      <t xml:space="preserve">. If the rays you draw do not appear to intersect, extend them to the OTHER side of the mirror, creating a </t>
    </r>
    <r>
      <rPr>
        <b/>
        <sz val="9"/>
        <rFont val="Arial"/>
      </rPr>
      <t xml:space="preserve">virtual </t>
    </r>
    <r>
      <rPr>
        <sz val="9"/>
        <rFont val="Arial"/>
      </rPr>
      <t>image.
•  Ray parallel to axis --&gt; reflects back through focal point
•  Ray through focal point --&gt; reflects back parallel to axis
*  Ray to center of mirror ---&gt; reflects back at that same angle relative to the normal</t>
    </r>
  </si>
  <si>
    <t>Sign Conventions for Mirrors and Lenses</t>
  </si>
  <si>
    <t>The focal length of converging mirrors (and converging lenses) will always be positive. The focal length of diverging mirrors (and diverging lenses) will always be negative.</t>
  </si>
  <si>
    <r>
      <rPr>
        <sz val="9"/>
        <rFont val="Arial"/>
      </rPr>
      <t>When a light enters a medium with a HIGHER index of refraction</t>
    </r>
    <r>
      <rPr>
        <b/>
        <i/>
        <sz val="9"/>
        <rFont val="Arial"/>
      </rPr>
      <t xml:space="preserve"> n</t>
    </r>
    <r>
      <rPr>
        <sz val="9"/>
        <rFont val="Arial"/>
      </rPr>
      <t xml:space="preserve">, it bends TOWARD the normal.
When light enters a medium with a LOWER index of refraction </t>
    </r>
    <r>
      <rPr>
        <b/>
        <i/>
        <sz val="9"/>
        <rFont val="Arial"/>
      </rPr>
      <t>n</t>
    </r>
    <r>
      <rPr>
        <sz val="9"/>
        <rFont val="Arial"/>
      </rPr>
      <t>, it bends AWALY from the normal.</t>
    </r>
  </si>
  <si>
    <r>
      <rPr>
        <b/>
        <sz val="9"/>
        <rFont val="Arial"/>
      </rPr>
      <t xml:space="preserve">Total Internal Reflection </t>
    </r>
    <r>
      <rPr>
        <sz val="9"/>
        <rFont val="Arial"/>
      </rPr>
      <t xml:space="preserve">occurs as a light ray moves from a medium with a </t>
    </r>
    <r>
      <rPr>
        <i/>
        <sz val="9"/>
        <rFont val="Arial"/>
      </rPr>
      <t>higher</t>
    </r>
    <r>
      <rPr>
        <sz val="9"/>
        <rFont val="Arial"/>
      </rPr>
      <t xml:space="preserve"> refractive index to a medium with a </t>
    </r>
    <r>
      <rPr>
        <i/>
        <sz val="9"/>
        <rFont val="Arial"/>
      </rPr>
      <t>lower</t>
    </r>
    <r>
      <rPr>
        <sz val="9"/>
        <rFont val="Arial"/>
      </rPr>
      <t xml:space="preserve"> one when the </t>
    </r>
    <r>
      <rPr>
        <b/>
        <sz val="9"/>
        <rFont val="Arial"/>
      </rPr>
      <t>incident angle</t>
    </r>
    <r>
      <rPr>
        <sz val="9"/>
        <rFont val="Arial"/>
      </rPr>
      <t xml:space="preserve"> is GREATER THAN the </t>
    </r>
    <r>
      <rPr>
        <b/>
        <sz val="9"/>
        <rFont val="Arial"/>
      </rPr>
      <t>critical angle.</t>
    </r>
  </si>
  <si>
    <t>Lenses</t>
  </si>
  <si>
    <r>
      <rPr>
        <sz val="9"/>
        <rFont val="Arial"/>
      </rPr>
      <t xml:space="preserve">To find where the image is (for a </t>
    </r>
    <r>
      <rPr>
        <b/>
        <sz val="9"/>
        <rFont val="Arial"/>
      </rPr>
      <t>LENS</t>
    </r>
    <r>
      <rPr>
        <sz val="9"/>
        <rFont val="Arial"/>
      </rPr>
      <t xml:space="preserve">), draw the following rays and find a point where any two intersect. This point of intersection marks the tip of the </t>
    </r>
    <r>
      <rPr>
        <b/>
        <sz val="9"/>
        <rFont val="Arial"/>
      </rPr>
      <t>image</t>
    </r>
    <r>
      <rPr>
        <sz val="9"/>
        <rFont val="Arial"/>
      </rPr>
      <t xml:space="preserve">. If the rays you draw do not appear to intersect, extend them to the OTHER side of the lens, creating a </t>
    </r>
    <r>
      <rPr>
        <b/>
        <sz val="9"/>
        <rFont val="Arial"/>
      </rPr>
      <t xml:space="preserve">virtual </t>
    </r>
    <r>
      <rPr>
        <sz val="9"/>
        <rFont val="Arial"/>
      </rPr>
      <t>image.
•  Ray parallel to axis --&gt; refracts through focal point of the front face of the lens
•  Ray through or toward focal point before reachign lens --&gt; refracts parallel to axis
*  Ray to center of lens ---&gt; continues straight through with NO refraction</t>
    </r>
  </si>
  <si>
    <t>Sign Conventions for Mirrors</t>
  </si>
  <si>
    <r>
      <rPr>
        <sz val="9"/>
        <rFont val="Arial"/>
      </rPr>
      <t xml:space="preserve">It is important to realize that concave mirrors and convex lenses are BOTH </t>
    </r>
    <r>
      <rPr>
        <b/>
        <sz val="9"/>
        <rFont val="Arial"/>
      </rPr>
      <t>converging</t>
    </r>
    <r>
      <rPr>
        <sz val="9"/>
        <rFont val="Arial"/>
      </rPr>
      <t xml:space="preserve"> systems and thus have similar properties. Conversely, convex mirrors and concave lenses are BOTH </t>
    </r>
    <r>
      <rPr>
        <b/>
        <sz val="9"/>
        <rFont val="Arial"/>
      </rPr>
      <t xml:space="preserve">diverging </t>
    </r>
    <r>
      <rPr>
        <sz val="9"/>
        <rFont val="Arial"/>
      </rPr>
      <t>systems and also have similar properties.</t>
    </r>
  </si>
  <si>
    <t>The electric fields of UNpolarized light waves exist in ALL three dimensions: the direction of the wave's propagation is surrounded by electric fields in EVERY plane perpendicular to that direction. However, polarizing light limits the electric field's oscillation to only two dimensions.</t>
  </si>
  <si>
    <r>
      <rPr>
        <sz val="9"/>
        <rFont val="Arial"/>
      </rPr>
      <t xml:space="preserve">The energy of a </t>
    </r>
    <r>
      <rPr>
        <b/>
        <sz val="9"/>
        <rFont val="Arial"/>
      </rPr>
      <t>photon</t>
    </r>
    <r>
      <rPr>
        <sz val="9"/>
        <rFont val="Arial"/>
      </rPr>
      <t xml:space="preserve"> is directly proportional to frequency, aka </t>
    </r>
    <r>
      <rPr>
        <b/>
        <i/>
        <sz val="9"/>
        <rFont val="Arial"/>
      </rPr>
      <t xml:space="preserve">E </t>
    </r>
    <r>
      <rPr>
        <sz val="9"/>
        <rFont val="Arial"/>
      </rPr>
      <t xml:space="preserve">increases with increasing </t>
    </r>
    <r>
      <rPr>
        <b/>
        <i/>
        <sz val="9"/>
        <rFont val="Arial"/>
      </rPr>
      <t xml:space="preserve">ƒ </t>
    </r>
    <r>
      <rPr>
        <sz val="9"/>
        <rFont val="Arial"/>
      </rPr>
      <t xml:space="preserve">based on the equation </t>
    </r>
    <r>
      <rPr>
        <b/>
        <i/>
        <sz val="9"/>
        <rFont val="Arial"/>
      </rPr>
      <t>E = hƒ</t>
    </r>
    <r>
      <rPr>
        <sz val="9"/>
        <rFont val="Arial"/>
      </rPr>
      <t>.  The reason that we only discuss electrons being ejectred from metals (and not protons or neutrons) is because of the weak hold that metals have on their valence electrons, due to their LOW ionization energies.</t>
    </r>
  </si>
  <si>
    <r>
      <rPr>
        <b/>
        <sz val="9"/>
        <rFont val="Arial"/>
      </rPr>
      <t>Alpha</t>
    </r>
    <r>
      <rPr>
        <sz val="9"/>
        <rFont val="Arial"/>
      </rPr>
      <t xml:space="preserve"> </t>
    </r>
    <r>
      <rPr>
        <b/>
        <sz val="9"/>
        <rFont val="Arial"/>
      </rPr>
      <t>particles</t>
    </r>
    <r>
      <rPr>
        <sz val="9"/>
        <rFont val="Arial"/>
      </rPr>
      <t xml:space="preserve"> do not have any electrons, so they carry a charge of +2</t>
    </r>
  </si>
  <si>
    <r>
      <rPr>
        <sz val="9"/>
        <rFont val="Arial"/>
      </rPr>
      <t xml:space="preserve">In both types of </t>
    </r>
    <r>
      <rPr>
        <b/>
        <sz val="10"/>
        <rFont val="Arial"/>
      </rPr>
      <t>Beta Decay</t>
    </r>
    <r>
      <rPr>
        <sz val="9"/>
        <rFont val="Arial"/>
      </rPr>
      <t xml:space="preserve">, there needs to be conservation of charge:
•  If a negative charge (β–) is created, a neutron is converted into a proton in order to maintain conservation of charge.
•  Conversely, if a positive charge (β+) is created, a proton is converted into a neutron to maintain charge.
Remember that negative beta decay creates a negative β-particle and positive beta decay creates a positive β-particle. </t>
    </r>
  </si>
  <si>
    <r>
      <rPr>
        <b/>
        <sz val="9"/>
        <rFont val="Arial"/>
      </rPr>
      <t>Gamma Decay</t>
    </r>
    <r>
      <rPr>
        <sz val="10"/>
        <rFont val="Arial"/>
      </rPr>
      <t xml:space="preserve"> questions are the easiest on the MCAT. No changes occur in the mass number A or the atomic number Z; only a </t>
    </r>
    <r>
      <rPr>
        <sz val="10"/>
        <rFont val="Times New Roman"/>
      </rPr>
      <t>γ</t>
    </r>
    <r>
      <rPr>
        <sz val="10"/>
        <rFont val="Arial"/>
      </rPr>
      <t>–ray is emitted.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</si>
</sst>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59">
    <font>
      <sz val="10"/>
      <color rgb="FF000000"/>
      <name val="Arial"/>
    </font>
    <font>
      <b/>
      <sz val="11"/>
      <color rgb="FF000000"/>
      <name val="Arial"/>
    </font>
    <font>
      <i/>
      <sz val="18"/>
      <color rgb="FFEAD1DC"/>
      <name val="Arial"/>
    </font>
    <font>
      <sz val="10"/>
      <name val="Arial"/>
    </font>
    <font>
      <i/>
      <sz val="10"/>
      <color rgb="FF999999"/>
      <name val="Arial"/>
    </font>
    <font>
      <sz val="10"/>
      <color rgb="FF222222"/>
      <name val="Arial"/>
    </font>
    <font>
      <i/>
      <sz val="18"/>
      <color rgb="FFCFE2F3"/>
      <name val="Arial"/>
    </font>
    <font>
      <i/>
      <sz val="14"/>
      <color rgb="FF222222"/>
      <name val="Arial"/>
    </font>
    <font>
      <i/>
      <sz val="14"/>
      <color rgb="FF222222"/>
      <name val="Arial"/>
    </font>
    <font>
      <sz val="14"/>
      <color rgb="FF222222"/>
      <name val="Arial"/>
    </font>
    <font>
      <i/>
      <sz val="10"/>
      <color rgb="FF222222"/>
      <name val="Arial"/>
    </font>
    <font>
      <i/>
      <sz val="18"/>
      <color rgb="FFD9EAD3"/>
      <name val="Arial"/>
    </font>
    <font>
      <b/>
      <sz val="10"/>
      <color rgb="FF222222"/>
      <name val="Arial"/>
    </font>
    <font>
      <i/>
      <sz val="10"/>
      <color rgb="FF222222"/>
      <name val="Arial"/>
    </font>
    <font>
      <i/>
      <sz val="10"/>
      <color rgb="FF999999"/>
      <name val="Arial"/>
    </font>
    <font>
      <sz val="10"/>
      <color rgb="FF222222"/>
      <name val="Arial"/>
    </font>
    <font>
      <b/>
      <sz val="10"/>
      <color rgb="FF222222"/>
      <name val="Arial"/>
    </font>
    <font>
      <sz val="9"/>
      <color rgb="FF222222"/>
      <name val="Arial"/>
    </font>
    <font>
      <sz val="18"/>
      <color rgb="FF222222"/>
      <name val="Arial"/>
    </font>
    <font>
      <i/>
      <sz val="18"/>
      <color rgb="FF222222"/>
      <name val="Arial"/>
    </font>
    <font>
      <i/>
      <sz val="18"/>
      <color rgb="FFD9EAD3"/>
      <name val="Arial"/>
    </font>
    <font>
      <i/>
      <sz val="18"/>
      <color rgb="FFF9CB9C"/>
      <name val="Arial"/>
    </font>
    <font>
      <sz val="10"/>
      <name val="Arial"/>
    </font>
    <font>
      <i/>
      <sz val="10"/>
      <color rgb="FF999999"/>
      <name val="Arial"/>
    </font>
    <font>
      <sz val="10"/>
      <name val="Arial"/>
    </font>
    <font>
      <i/>
      <sz val="10"/>
      <name val="Arial"/>
    </font>
    <font>
      <sz val="10"/>
      <color rgb="FF000000"/>
      <name val="Arial"/>
    </font>
    <font>
      <i/>
      <sz val="18"/>
      <color rgb="FFD0E0E3"/>
      <name val="Arial"/>
    </font>
    <font>
      <b/>
      <sz val="10"/>
      <color rgb="FF000000"/>
      <name val="Arial"/>
    </font>
    <font>
      <sz val="10"/>
      <color rgb="FF000000"/>
      <name val="Arial"/>
    </font>
    <font>
      <b/>
      <sz val="10"/>
      <name val="Arial"/>
    </font>
    <font>
      <b/>
      <sz val="9"/>
      <name val="Arial"/>
    </font>
    <font>
      <i/>
      <sz val="8"/>
      <name val="Arial"/>
    </font>
    <font>
      <b/>
      <u/>
      <sz val="10"/>
      <color rgb="FF000000"/>
      <name val="Arial"/>
    </font>
    <font>
      <i/>
      <u/>
      <sz val="8"/>
      <color rgb="FF0000FF"/>
      <name val="Arial"/>
    </font>
    <font>
      <i/>
      <sz val="10"/>
      <color rgb="FF000000"/>
      <name val="Arial"/>
    </font>
    <font>
      <sz val="10"/>
      <name val="Arial"/>
    </font>
    <font>
      <b/>
      <sz val="10"/>
      <color rgb="FF000000"/>
      <name val="Arial"/>
    </font>
    <font>
      <sz val="10"/>
      <color rgb="FF222222"/>
      <name val="Arial"/>
    </font>
    <font>
      <i/>
      <sz val="18"/>
      <color rgb="FFFCE5CD"/>
      <name val="Arial"/>
    </font>
    <font>
      <b/>
      <i/>
      <sz val="10"/>
      <color rgb="FF000000"/>
      <name val="Arial"/>
    </font>
    <font>
      <i/>
      <sz val="18"/>
      <color rgb="FFFCE5CD"/>
      <name val="Arial"/>
    </font>
    <font>
      <i/>
      <sz val="9"/>
      <name val="Arial"/>
    </font>
    <font>
      <sz val="8"/>
      <name val="Times New Roman"/>
    </font>
    <font>
      <sz val="14"/>
      <name val="Times New Roman"/>
    </font>
    <font>
      <i/>
      <sz val="10"/>
      <color rgb="FF999999"/>
      <name val="Arial"/>
    </font>
    <font>
      <b/>
      <sz val="10"/>
      <name val="Arial"/>
    </font>
    <font>
      <sz val="8"/>
      <name val="Arial"/>
    </font>
    <font>
      <i/>
      <sz val="8"/>
      <name val="Arial"/>
    </font>
    <font>
      <b/>
      <i/>
      <sz val="10"/>
      <name val="Arial"/>
    </font>
    <font>
      <b/>
      <sz val="10"/>
      <name val="Arial"/>
    </font>
    <font>
      <i/>
      <sz val="10"/>
      <name val="Arial"/>
    </font>
    <font>
      <b/>
      <sz val="10"/>
      <name val="Arial"/>
    </font>
    <font>
      <i/>
      <u/>
      <sz val="8"/>
      <color rgb="FF0000FF"/>
      <name val="Arial"/>
    </font>
    <font>
      <u/>
      <sz val="8"/>
      <color rgb="FF0000FF"/>
      <name val="Arial"/>
    </font>
    <font>
      <b/>
      <sz val="12"/>
      <name val="Arial"/>
    </font>
    <font>
      <u/>
      <sz val="10"/>
      <color rgb="FF0000FF"/>
      <name val="Arial"/>
    </font>
    <font>
      <i/>
      <sz val="10"/>
      <color rgb="FFB7B7B7"/>
      <name val="Arial"/>
    </font>
    <font>
      <sz val="9"/>
      <name val="Arial"/>
    </font>
    <font>
      <sz val="10"/>
      <color rgb="FF222222"/>
      <name val="Arial"/>
    </font>
    <font>
      <i/>
      <sz val="10"/>
      <color rgb="FFB7B7B7"/>
      <name val="Arial"/>
    </font>
    <font>
      <b/>
      <sz val="10"/>
      <color rgb="FF000000"/>
      <name val="Arial"/>
    </font>
    <font>
      <i/>
      <sz val="9"/>
      <color rgb="FF999999"/>
      <name val="Arial"/>
    </font>
    <font>
      <b/>
      <sz val="10"/>
      <color rgb="FF0000FF"/>
      <name val="Arial"/>
    </font>
    <font>
      <sz val="8"/>
      <name val="Arial"/>
    </font>
    <font>
      <b/>
      <sz val="10"/>
      <color rgb="FF000000"/>
      <name val="Arial"/>
    </font>
    <font>
      <b/>
      <sz val="9"/>
      <name val="Arial"/>
    </font>
    <font>
      <b/>
      <i/>
      <sz val="10"/>
      <color rgb="FF000000"/>
      <name val="Arial"/>
    </font>
    <font>
      <sz val="9"/>
      <name val="Arial"/>
    </font>
    <font>
      <u/>
      <sz val="7"/>
      <color rgb="FF0000FF"/>
      <name val="Arial"/>
    </font>
    <font>
      <b/>
      <sz val="12"/>
      <color rgb="FF000000"/>
      <name val="Arial"/>
    </font>
    <font>
      <sz val="7"/>
      <name val="Arial"/>
    </font>
    <font>
      <u/>
      <sz val="6"/>
      <color rgb="FF0000FF"/>
      <name val="Arial"/>
    </font>
    <font>
      <sz val="6"/>
      <name val="Arial"/>
    </font>
    <font>
      <b/>
      <i/>
      <sz val="14"/>
      <name val="Arial"/>
    </font>
    <font>
      <i/>
      <sz val="9"/>
      <color rgb="FF000000"/>
      <name val="Arial"/>
    </font>
    <font>
      <i/>
      <sz val="9"/>
      <name val="Arial"/>
    </font>
    <font>
      <i/>
      <sz val="8"/>
      <color rgb="FF000000"/>
      <name val="Arial"/>
    </font>
    <font>
      <b/>
      <i/>
      <sz val="10"/>
      <color rgb="FF000000"/>
      <name val="Arial"/>
    </font>
    <font>
      <b/>
      <sz val="10"/>
      <color rgb="FFFFFFFF"/>
      <name val="Arial"/>
    </font>
    <font>
      <b/>
      <sz val="10"/>
      <color rgb="FFFFFFFF"/>
      <name val="Arial"/>
    </font>
    <font>
      <b/>
      <sz val="18"/>
      <color rgb="FFFFE599"/>
      <name val="Arial"/>
    </font>
    <font>
      <b/>
      <sz val="14"/>
      <name val="Arial"/>
    </font>
    <font>
      <i/>
      <sz val="10"/>
      <name val="Arial"/>
    </font>
    <font>
      <b/>
      <sz val="11"/>
      <name val="Arial"/>
    </font>
    <font>
      <b/>
      <sz val="18"/>
      <name val="Times New Roman"/>
    </font>
    <font>
      <sz val="24"/>
      <color rgb="FF000000"/>
      <name val="Times New Roman"/>
    </font>
    <font>
      <sz val="14"/>
      <color rgb="FF000000"/>
      <name val="Times New Roman"/>
    </font>
    <font>
      <sz val="11"/>
      <color rgb="FF000000"/>
      <name val="Times New Roman"/>
    </font>
    <font>
      <sz val="18"/>
      <color rgb="FF000000"/>
      <name val="Times New Roman"/>
    </font>
    <font>
      <sz val="20"/>
      <color rgb="FF000000"/>
      <name val="Times New Roman"/>
    </font>
    <font>
      <i/>
      <sz val="36"/>
      <name val="Times New Roman"/>
    </font>
    <font>
      <i/>
      <sz val="21"/>
      <color rgb="FF000000"/>
      <name val="&quot;Times New Roman&quot;"/>
    </font>
    <font>
      <i/>
      <sz val="40"/>
      <name val="Times New Roman"/>
    </font>
    <font>
      <i/>
      <sz val="21"/>
      <name val="Times New Roman"/>
    </font>
    <font>
      <i/>
      <sz val="30"/>
      <name val="Times New Roman"/>
    </font>
    <font>
      <sz val="12"/>
      <name val="Times New Roman"/>
    </font>
    <font>
      <b/>
      <sz val="18"/>
      <name val="Arial"/>
    </font>
    <font>
      <sz val="24"/>
      <name val="Times New Roman"/>
    </font>
    <font>
      <i/>
      <sz val="8"/>
      <color rgb="FF000000"/>
      <name val="Arial"/>
    </font>
    <font>
      <i/>
      <sz val="24"/>
      <name val="Times New Roman"/>
    </font>
    <font>
      <sz val="8"/>
      <color rgb="FF222222"/>
      <name val="Arial"/>
    </font>
    <font>
      <i/>
      <sz val="14"/>
      <name val="Times New Roman"/>
    </font>
    <font>
      <i/>
      <sz val="30"/>
      <color rgb="FF000000"/>
      <name val="Times New Roman"/>
    </font>
    <font>
      <sz val="30"/>
      <color rgb="FF222222"/>
      <name val="&quot;Times New Roman&quot;"/>
    </font>
    <font>
      <sz val="26"/>
      <color rgb="FF000000"/>
      <name val="Times New Roman"/>
    </font>
    <font>
      <sz val="9"/>
      <color rgb="FF000000"/>
      <name val="Arial"/>
    </font>
    <font>
      <sz val="24"/>
      <color rgb="FF222222"/>
      <name val="&quot;Times New Roman&quot;"/>
    </font>
    <font>
      <i/>
      <sz val="36"/>
      <color rgb="FF222222"/>
      <name val="&quot;Times New Roman&quot;"/>
    </font>
    <font>
      <sz val="24"/>
      <name val="Arial"/>
    </font>
    <font>
      <i/>
      <sz val="26"/>
      <name val="Times New Roman"/>
    </font>
    <font>
      <i/>
      <sz val="20"/>
      <name val="Times New Roman"/>
    </font>
    <font>
      <i/>
      <sz val="18"/>
      <name val="Times New Roman"/>
    </font>
    <font>
      <sz val="9"/>
      <color rgb="FF000000"/>
      <name val="Inconsolata"/>
    </font>
    <font>
      <sz val="20"/>
      <name val="Times New Roman"/>
    </font>
    <font>
      <i/>
      <u/>
      <sz val="6"/>
      <color rgb="FF0000FF"/>
      <name val="Arial"/>
    </font>
    <font>
      <i/>
      <sz val="7"/>
      <color rgb="FF000000"/>
      <name val="Arial"/>
    </font>
    <font>
      <i/>
      <sz val="28"/>
      <name val="Times New Roman"/>
    </font>
    <font>
      <i/>
      <u/>
      <sz val="9"/>
      <color rgb="FF0000FF"/>
      <name val="Arial"/>
    </font>
    <font>
      <i/>
      <sz val="45"/>
      <name val="Times New Roman"/>
    </font>
    <font>
      <i/>
      <sz val="58"/>
      <name val="Times New Roman"/>
    </font>
    <font>
      <i/>
      <sz val="36"/>
      <color rgb="FF000000"/>
      <name val="Times New Roman"/>
    </font>
    <font>
      <i/>
      <sz val="24"/>
      <color rgb="FF222222"/>
      <name val="&quot;Times New Roman&quot;"/>
    </font>
    <font>
      <b/>
      <i/>
      <sz val="9"/>
      <name val="Arial"/>
    </font>
    <font>
      <i/>
      <sz val="24"/>
      <color rgb="FF000000"/>
      <name val="&quot;Times New Roman&quot;"/>
    </font>
    <font>
      <i/>
      <sz val="9"/>
      <color rgb="FF0000FF"/>
      <name val="Arial"/>
    </font>
    <font>
      <i/>
      <sz val="50"/>
      <name val="Times New Roman"/>
    </font>
    <font>
      <i/>
      <sz val="11"/>
      <name val="Times New Roman"/>
    </font>
    <font>
      <i/>
      <u/>
      <sz val="9"/>
      <color rgb="FF0000FF"/>
      <name val="Arial"/>
    </font>
    <font>
      <u/>
      <sz val="9"/>
      <color rgb="FF0000FF"/>
      <name val="Times New Roman"/>
    </font>
    <font>
      <i/>
      <u/>
      <sz val="9"/>
      <color rgb="FF0000FF"/>
      <name val="Arial"/>
    </font>
    <font>
      <i/>
      <u/>
      <sz val="9"/>
      <color rgb="FF0000FF"/>
      <name val="Arial"/>
    </font>
    <font>
      <sz val="7"/>
      <name val="Arial"/>
    </font>
    <font>
      <b/>
      <sz val="7"/>
      <name val="Arial"/>
    </font>
    <font>
      <b/>
      <i/>
      <sz val="7"/>
      <name val="Arial"/>
    </font>
    <font>
      <b/>
      <i/>
      <sz val="15"/>
      <color rgb="FF000000"/>
      <name val="Arial"/>
    </font>
    <font>
      <b/>
      <i/>
      <sz val="10"/>
      <color rgb="FF222222"/>
      <name val="Arial"/>
    </font>
    <font>
      <i/>
      <u/>
      <sz val="10"/>
      <color rgb="FF222222"/>
      <name val="Arial"/>
    </font>
    <font>
      <i/>
      <sz val="9"/>
      <color rgb="FF222222"/>
      <name val="Arial"/>
    </font>
    <font>
      <b/>
      <i/>
      <sz val="9"/>
      <color rgb="FF222222"/>
      <name val="Arial"/>
    </font>
    <font>
      <u/>
      <sz val="10"/>
      <color rgb="FF222222"/>
      <name val="Arial"/>
    </font>
    <font>
      <i/>
      <sz val="8"/>
      <color rgb="FF222222"/>
      <name val="Arial"/>
    </font>
    <font>
      <b/>
      <i/>
      <sz val="14"/>
      <color rgb="FF222222"/>
      <name val="Arial"/>
    </font>
    <font>
      <i/>
      <sz val="8"/>
      <color rgb="FF0000FF"/>
      <name val="Arial"/>
    </font>
    <font>
      <b/>
      <sz val="13"/>
      <color rgb="FF6AA84F"/>
      <name val="Arial"/>
    </font>
    <font>
      <b/>
      <sz val="6"/>
      <color rgb="FF222222"/>
      <name val="Arial"/>
    </font>
    <font>
      <b/>
      <sz val="8"/>
      <color rgb="FF222222"/>
      <name val="Arial"/>
    </font>
    <font>
      <sz val="10"/>
      <color rgb="FFCC0000"/>
      <name val="Arial"/>
    </font>
    <font>
      <sz val="6"/>
      <color rgb="FF222222"/>
      <name val="Arial"/>
    </font>
    <font>
      <b/>
      <sz val="6"/>
      <color rgb="FF0000FF"/>
      <name val="Arial"/>
    </font>
    <font>
      <b/>
      <i/>
      <sz val="10"/>
      <color rgb="FF0000FF"/>
      <name val="Arial"/>
    </font>
    <font>
      <i/>
      <sz val="7"/>
      <color rgb="FF0000FF"/>
      <name val="Arial"/>
    </font>
    <font>
      <i/>
      <sz val="6"/>
      <color rgb="FF222222"/>
      <name val="Arial"/>
    </font>
    <font>
      <b/>
      <i/>
      <sz val="6"/>
      <color rgb="FF0000FF"/>
      <name val="Arial"/>
    </font>
    <font>
      <b/>
      <i/>
      <sz val="8"/>
      <color rgb="FF222222"/>
      <name val="Arial"/>
    </font>
    <font>
      <b/>
      <i/>
      <sz val="10"/>
      <color rgb="FF999999"/>
      <name val="Arial"/>
    </font>
    <font>
      <i/>
      <sz val="7"/>
      <color rgb="FF999999"/>
      <name val="Arial"/>
    </font>
    <font>
      <b/>
      <sz val="10"/>
      <color rgb="FF1155CC"/>
      <name val="Arial"/>
    </font>
    <font>
      <b/>
      <sz val="6"/>
      <color rgb="FF1155CC"/>
      <name val="Arial"/>
    </font>
    <font>
      <sz val="10"/>
      <color rgb="FF1155CC"/>
      <name val="Arial"/>
    </font>
    <font>
      <b/>
      <i/>
      <sz val="10"/>
      <color rgb="FF1155CC"/>
      <name val="Arial"/>
    </font>
    <font>
      <b/>
      <i/>
      <sz val="6"/>
      <color rgb="FF222222"/>
      <name val="Arial"/>
    </font>
    <font>
      <b/>
      <i/>
      <sz val="7"/>
      <color rgb="FF0000FF"/>
      <name val="Arial"/>
    </font>
    <font>
      <b/>
      <sz val="7"/>
      <color rgb="FF222222"/>
      <name val="Arial"/>
    </font>
    <font>
      <b/>
      <sz val="9"/>
      <color rgb="FF222222"/>
      <name val="Arial"/>
    </font>
    <font>
      <b/>
      <sz val="10"/>
      <color rgb="FF0000FF"/>
      <name val="Times New Roman"/>
    </font>
    <font>
      <b/>
      <i/>
      <sz val="10"/>
      <color rgb="FF0000FF"/>
      <name val="Times New Roman"/>
    </font>
    <font>
      <b/>
      <sz val="10"/>
      <color rgb="FF222222"/>
      <name val="Times New Roman"/>
    </font>
    <font>
      <sz val="11"/>
      <color rgb="FF222222"/>
      <name val="Arial"/>
    </font>
    <font>
      <b/>
      <i/>
      <sz val="15"/>
      <color rgb="FF222222"/>
      <name val="Times New Roman"/>
    </font>
    <font>
      <b/>
      <sz val="9"/>
      <color rgb="FF222222"/>
      <name val="Times New Roman"/>
    </font>
    <font>
      <sz val="13"/>
      <color rgb="FF222222"/>
      <name val="Arial"/>
    </font>
    <font>
      <i/>
      <sz val="13"/>
      <color rgb="FF222222"/>
      <name val="Times New Roman"/>
    </font>
    <font>
      <b/>
      <i/>
      <sz val="18"/>
      <color rgb="FF222222"/>
      <name val="Times New Roman"/>
    </font>
    <font>
      <sz val="9"/>
      <color rgb="FF222222"/>
      <name val="Times New Roman"/>
    </font>
    <font>
      <sz val="7"/>
      <color rgb="FF222222"/>
      <name val="Arial"/>
    </font>
    <font>
      <b/>
      <sz val="10"/>
      <color rgb="FFFF0000"/>
      <name val="Arial"/>
    </font>
    <font>
      <b/>
      <sz val="10"/>
      <color rgb="FFE69138"/>
      <name val="Arial"/>
    </font>
    <font>
      <b/>
      <sz val="10"/>
      <color rgb="FFFFFF00"/>
      <name val="Arial"/>
    </font>
    <font>
      <b/>
      <sz val="10"/>
      <color rgb="FF6AA84F"/>
      <name val="Arial"/>
    </font>
    <font>
      <b/>
      <sz val="10"/>
      <color rgb="FFFF00FF"/>
      <name val="Arial"/>
    </font>
    <font>
      <b/>
      <sz val="10"/>
      <color rgb="FF9900FF"/>
      <name val="Arial"/>
    </font>
    <font>
      <i/>
      <u/>
      <sz val="8"/>
      <color rgb="FF222222"/>
      <name val="Arial"/>
    </font>
    <font>
      <sz val="8"/>
      <color rgb="FF0000FF"/>
      <name val="Arial"/>
    </font>
    <font>
      <u/>
      <sz val="10"/>
      <name val="Arial"/>
    </font>
    <font>
      <i/>
      <sz val="7"/>
      <name val="Arial"/>
    </font>
    <font>
      <b/>
      <i/>
      <sz val="8"/>
      <color rgb="FF0000FF"/>
      <name val="Arial"/>
    </font>
    <font>
      <sz val="10"/>
      <name val="arial,sans,sans-serif"/>
    </font>
    <font>
      <b/>
      <sz val="10"/>
      <name val="arial,sans,sans-serif"/>
    </font>
    <font>
      <i/>
      <sz val="6"/>
      <name val="arial,sans,sans-serif"/>
    </font>
    <font>
      <b/>
      <i/>
      <sz val="12"/>
      <name val="Arial"/>
    </font>
    <font>
      <b/>
      <sz val="11"/>
      <color rgb="FF0000FF"/>
      <name val="Arial"/>
    </font>
    <font>
      <sz val="10"/>
      <color rgb="FF0000FF"/>
      <name val="Arial"/>
    </font>
    <font>
      <b/>
      <sz val="15"/>
      <color rgb="FF38761D"/>
      <name val="Arial"/>
    </font>
    <font>
      <b/>
      <sz val="13"/>
      <color rgb="FFCC0000"/>
      <name val="Arial"/>
    </font>
    <font>
      <b/>
      <sz val="10"/>
      <color rgb="FFCC0000"/>
      <name val="Arial"/>
    </font>
    <font>
      <b/>
      <sz val="16"/>
      <color rgb="FF38761D"/>
      <name val="Arial"/>
    </font>
    <font>
      <sz val="6"/>
      <color rgb="FF0000FF"/>
      <name val="Arial"/>
    </font>
    <font>
      <i/>
      <sz val="10"/>
      <color rgb="FF0000FF"/>
      <name val="Arial"/>
    </font>
    <font>
      <u/>
      <sz val="10"/>
      <color rgb="FF000000"/>
      <name val="Arial"/>
    </font>
    <font>
      <i/>
      <u/>
      <sz val="10"/>
      <color rgb="FF000000"/>
      <name val="Arial"/>
    </font>
    <font>
      <b/>
      <u/>
      <sz val="11"/>
      <name val="Arial"/>
    </font>
    <font>
      <sz val="11"/>
      <name val="Arial"/>
    </font>
    <font>
      <sz val="12"/>
      <color rgb="FF38761D"/>
      <name val="Arial"/>
    </font>
    <font>
      <i/>
      <sz val="10"/>
      <color rgb="FF38761D"/>
      <name val="Arial"/>
    </font>
    <font>
      <sz val="12"/>
      <color rgb="FFA61C00"/>
      <name val="Arial"/>
    </font>
    <font>
      <i/>
      <sz val="12"/>
      <color rgb="FFA61C00"/>
      <name val="Arial"/>
    </font>
    <font>
      <sz val="10"/>
      <color rgb="FFA61C00"/>
      <name val="Arial"/>
    </font>
    <font>
      <i/>
      <sz val="10"/>
      <color rgb="FFA61C00"/>
      <name val="Arial"/>
    </font>
    <font>
      <sz val="10"/>
      <color rgb="FF38761D"/>
      <name val="Arial"/>
    </font>
    <font>
      <b/>
      <sz val="8"/>
      <color rgb="FF0000FF"/>
      <name val="Arial"/>
    </font>
    <font>
      <b/>
      <i/>
      <sz val="8"/>
      <name val="Arial"/>
    </font>
    <font>
      <i/>
      <u/>
      <sz val="7"/>
      <color rgb="FF0000FF"/>
      <name val="Arial"/>
    </font>
    <font>
      <sz val="13"/>
      <color rgb="FF000000"/>
      <name val="Arial"/>
    </font>
    <font>
      <i/>
      <u/>
      <sz val="10"/>
      <name val="Arial"/>
    </font>
    <font>
      <sz val="12"/>
      <color rgb="FF000000"/>
      <name val="Arial"/>
    </font>
    <font>
      <i/>
      <sz val="12"/>
      <color rgb="FF000000"/>
      <name val="Arial"/>
    </font>
    <font>
      <sz val="5"/>
      <name val="Arial"/>
    </font>
    <font>
      <i/>
      <sz val="6"/>
      <name val="Arial"/>
    </font>
    <font>
      <b/>
      <i/>
      <sz val="10"/>
      <name val="Times New Roman"/>
    </font>
    <font>
      <b/>
      <sz val="13"/>
      <color rgb="FF0000FF"/>
      <name val="Times New Roman"/>
    </font>
    <font>
      <sz val="13"/>
      <color rgb="FF0000FF"/>
      <name val="Times New Roman"/>
    </font>
    <font>
      <b/>
      <i/>
      <sz val="13"/>
      <color rgb="FF0000FF"/>
      <name val="Times New Roman"/>
    </font>
    <font>
      <b/>
      <i/>
      <sz val="9"/>
      <color rgb="FF1155CC"/>
      <name val="Arial"/>
    </font>
    <font>
      <b/>
      <i/>
      <sz val="9"/>
      <color rgb="FF990000"/>
      <name val="Arial"/>
    </font>
    <font>
      <i/>
      <sz val="9"/>
      <color rgb="FF990000"/>
      <name val="Arial"/>
    </font>
    <font>
      <b/>
      <i/>
      <sz val="9"/>
      <color rgb="FF38761D"/>
      <name val="Arial"/>
    </font>
    <font>
      <i/>
      <u/>
      <sz val="9"/>
      <color rgb="FF4A86E8"/>
      <name val="Arial"/>
    </font>
    <font>
      <b/>
      <i/>
      <u/>
      <sz val="10"/>
      <name val="Arial"/>
    </font>
    <font>
      <i/>
      <sz val="8"/>
      <color rgb="FF999999"/>
      <name val="Arial"/>
    </font>
    <font>
      <b/>
      <u/>
      <sz val="10"/>
      <name val="Arial"/>
    </font>
    <font>
      <i/>
      <sz val="12"/>
      <name val="Arial"/>
    </font>
    <font>
      <b/>
      <sz val="13"/>
      <name val="Arial"/>
    </font>
    <font>
      <sz val="13"/>
      <name val="Arial"/>
    </font>
    <font>
      <b/>
      <i/>
      <sz val="6"/>
      <name val="Arial"/>
    </font>
    <font>
      <b/>
      <sz val="8"/>
      <name val="Arial"/>
    </font>
    <font>
      <sz val="12"/>
      <name val="Arial"/>
    </font>
    <font>
      <b/>
      <sz val="7"/>
      <color rgb="FF000000"/>
      <name val="Arial"/>
    </font>
    <font>
      <i/>
      <sz val="11"/>
      <name val="Arial"/>
    </font>
    <font>
      <b/>
      <sz val="9"/>
      <color rgb="FF000000"/>
      <name val="Arial"/>
    </font>
    <font>
      <b/>
      <i/>
      <sz val="8"/>
      <color rgb="FF000000"/>
      <name val="Arial"/>
    </font>
    <font>
      <b/>
      <i/>
      <sz val="13"/>
      <color rgb="FF0000FF"/>
      <name val="Arial"/>
    </font>
    <font>
      <i/>
      <sz val="13"/>
      <color rgb="FF0000FF"/>
      <name val="Arial"/>
    </font>
    <font>
      <b/>
      <sz val="10"/>
      <color rgb="FF000000"/>
      <name val="Times New Roman"/>
    </font>
    <font>
      <b/>
      <i/>
      <sz val="10"/>
      <color rgb="FF000000"/>
      <name val="Times New Roman"/>
    </font>
    <font>
      <b/>
      <i/>
      <sz val="6"/>
      <color rgb="FF000000"/>
      <name val="Times New Roman"/>
    </font>
    <font>
      <sz val="18"/>
      <name val="Arial"/>
    </font>
    <font>
      <i/>
      <u/>
      <sz val="12"/>
      <color rgb="FF000000"/>
      <name val="Arial"/>
    </font>
    <font>
      <i/>
      <u/>
      <sz val="10"/>
      <color rgb="FF0000FF"/>
      <name val="Arial"/>
    </font>
    <font>
      <u/>
      <sz val="8"/>
      <name val="Arial"/>
    </font>
    <font>
      <i/>
      <sz val="10"/>
      <color rgb="FF073763"/>
      <name val="Arial"/>
    </font>
    <font>
      <i/>
      <sz val="10"/>
      <color rgb="FFA64D79"/>
      <name val="Arial"/>
    </font>
    <font>
      <b/>
      <sz val="13"/>
      <color rgb="FFFFFFFF"/>
      <name val="Arial"/>
    </font>
    <font>
      <sz val="10"/>
      <color rgb="FFFF0000"/>
      <name val="Arial"/>
    </font>
    <font>
      <b/>
      <i/>
      <sz val="11"/>
      <name val="Arial"/>
    </font>
    <font>
      <b/>
      <i/>
      <sz val="13"/>
      <name val="Arial"/>
    </font>
    <font>
      <i/>
      <sz val="13"/>
      <name val="Arial"/>
    </font>
    <font>
      <b/>
      <i/>
      <sz val="10"/>
      <color rgb="FF7F6000"/>
      <name val="Arial"/>
    </font>
    <font>
      <b/>
      <i/>
      <sz val="10"/>
      <color rgb="FFCC4125"/>
      <name val="Arial"/>
    </font>
    <font>
      <b/>
      <sz val="12"/>
      <color rgb="FFB704C3"/>
      <name val="Arial"/>
    </font>
    <font>
      <b/>
      <sz val="10"/>
      <color rgb="FF8E7CC3"/>
      <name val="Arial"/>
    </font>
    <font>
      <i/>
      <sz val="8"/>
      <color rgb="FF674EA7"/>
      <name val="Arial"/>
    </font>
    <font>
      <i/>
      <sz val="9"/>
      <color rgb="FFA61C00"/>
      <name val="Arial"/>
    </font>
    <font>
      <b/>
      <sz val="12"/>
      <color rgb="FFA61C00"/>
      <name val="Arial"/>
    </font>
    <font>
      <sz val="9"/>
      <color rgb="FFA61C00"/>
      <name val="Arial"/>
    </font>
    <font>
      <b/>
      <i/>
      <sz val="9"/>
      <color rgb="FFA61C00"/>
      <name val="Arial"/>
    </font>
    <font>
      <b/>
      <i/>
      <u/>
      <sz val="9"/>
      <color rgb="FFA61C00"/>
      <name val="Arial"/>
    </font>
    <font>
      <b/>
      <sz val="12"/>
      <color rgb="FF1155CC"/>
      <name val="Arial"/>
    </font>
    <font>
      <b/>
      <sz val="11"/>
      <color rgb="FF1155CC"/>
      <name val="Arial"/>
    </font>
    <font>
      <i/>
      <sz val="10"/>
      <color rgb="FF1155CC"/>
      <name val="Arial"/>
    </font>
    <font>
      <sz val="10"/>
      <color rgb="FFCC4125"/>
      <name val="Arial"/>
    </font>
    <font>
      <b/>
      <sz val="10"/>
      <color rgb="FFCC4125"/>
      <name val="Arial"/>
    </font>
    <font>
      <i/>
      <sz val="10"/>
      <color rgb="FFCC4125"/>
      <name val="Arial"/>
    </font>
    <font>
      <b/>
      <sz val="10"/>
      <color rgb="FF38761D"/>
      <name val="Arial"/>
    </font>
    <font>
      <b/>
      <sz val="10"/>
      <color rgb="FFA61C00"/>
      <name val="Arial"/>
    </font>
    <font>
      <b/>
      <sz val="12"/>
      <color rgb="FF38761D"/>
      <name val="Arial"/>
    </font>
    <font>
      <b/>
      <sz val="12"/>
      <color rgb="FFE69400"/>
      <name val="Arial"/>
    </font>
    <font>
      <i/>
      <sz val="10"/>
      <color rgb="FFB45F06"/>
      <name val="Arial"/>
    </font>
    <font>
      <i/>
      <u/>
      <sz val="10"/>
      <color rgb="FFFF0000"/>
      <name val="Arial"/>
    </font>
    <font>
      <i/>
      <sz val="10"/>
      <color rgb="FFFF0000"/>
      <name val="Arial"/>
    </font>
    <font>
      <b/>
      <i/>
      <sz val="10"/>
      <color rgb="FFFF0000"/>
      <name val="Arial"/>
    </font>
    <font>
      <i/>
      <u/>
      <sz val="10"/>
      <color rgb="FFA61C00"/>
      <name val="Arial"/>
    </font>
    <font>
      <b/>
      <i/>
      <sz val="10"/>
      <color rgb="FFA61C00"/>
      <name val="Arial"/>
    </font>
    <font>
      <b/>
      <sz val="6"/>
      <name val="Arial"/>
    </font>
    <font>
      <sz val="8"/>
      <color rgb="FF000000"/>
      <name val="Times New Roman"/>
    </font>
    <font>
      <b/>
      <sz val="18"/>
      <color rgb="FF000000"/>
      <name val="Times New Roman"/>
    </font>
    <font>
      <b/>
      <sz val="14"/>
      <color rgb="FF000000"/>
      <name val="Times New Roman"/>
    </font>
    <font>
      <i/>
      <u/>
      <sz val="9"/>
      <name val="Arial"/>
    </font>
    <font>
      <b/>
      <i/>
      <u/>
      <sz val="9"/>
      <name val="Arial"/>
    </font>
    <font>
      <sz val="13"/>
      <color rgb="FF000000"/>
      <name val="Times New Roman"/>
    </font>
    <font>
      <sz val="9"/>
      <color rgb="FF000000"/>
      <name val="Times New Roman"/>
    </font>
    <font>
      <i/>
      <sz val="9"/>
      <name val="Times New Roman"/>
    </font>
    <font>
      <b/>
      <i/>
      <sz val="9"/>
      <name val="Times New Roman"/>
    </font>
    <font>
      <b/>
      <i/>
      <sz val="36"/>
      <name val="Times New Roman"/>
    </font>
    <font>
      <i/>
      <sz val="10"/>
      <name val="Times New Roman"/>
    </font>
    <font>
      <sz val="30"/>
      <name val="Arial"/>
    </font>
    <font>
      <sz val="30"/>
      <name val="Times New Roman"/>
    </font>
    <font>
      <i/>
      <sz val="45"/>
      <color rgb="FF000000"/>
      <name val="&quot;Times New Roman&quot;"/>
    </font>
    <font>
      <i/>
      <sz val="36"/>
      <color rgb="FF000000"/>
      <name val="&quot;Times New Roman&quot;"/>
    </font>
    <font>
      <sz val="36"/>
      <color rgb="FF000000"/>
      <name val="Montserrat"/>
    </font>
    <font>
      <b/>
      <i/>
      <sz val="40"/>
      <name val="Times New Roman"/>
    </font>
    <font>
      <b/>
      <i/>
      <sz val="30"/>
      <name val="Times New Roman"/>
    </font>
    <font>
      <i/>
      <sz val="8"/>
      <name val="Times New Roman"/>
    </font>
    <font>
      <i/>
      <sz val="12"/>
      <name val="Times New Roman"/>
    </font>
    <font>
      <b/>
      <i/>
      <sz val="38"/>
      <name val="Times New Roman"/>
    </font>
    <font>
      <i/>
      <sz val="38"/>
      <name val="Times New Roman"/>
    </font>
    <font>
      <sz val="38"/>
      <name val="Times New Roman"/>
    </font>
    <font>
      <b/>
      <sz val="38"/>
      <name val="Times New Roman"/>
    </font>
    <font>
      <sz val="27"/>
      <name val="Times New Roman"/>
    </font>
    <font>
      <i/>
      <sz val="33"/>
      <name val="Times New Roman"/>
    </font>
    <font>
      <b/>
      <i/>
      <sz val="9"/>
      <color rgb="FF000000"/>
      <name val="Arial"/>
    </font>
    <font>
      <i/>
      <sz val="5"/>
      <color rgb="FF000000"/>
      <name val="Arial"/>
    </font>
    <font>
      <i/>
      <sz val="27"/>
      <name val="Times New Roman"/>
    </font>
    <font>
      <sz val="30"/>
      <color rgb="FF000000"/>
      <name val="Times New Roman"/>
    </font>
    <font>
      <i/>
      <sz val="30"/>
      <color rgb="FF222222"/>
      <name val="&quot;Times New Roman&quot;"/>
    </font>
    <font>
      <i/>
      <sz val="18"/>
      <color rgb="FF222222"/>
      <name val="&quot;Times New Roman&quot;"/>
    </font>
    <font>
      <i/>
      <sz val="13"/>
      <color rgb="FF222222"/>
      <name val="&quot;Times New Roman&quot;"/>
    </font>
    <font>
      <i/>
      <sz val="26"/>
      <color rgb="FF000000"/>
      <name val="Times New Roman"/>
    </font>
    <font>
      <sz val="9"/>
      <name val="Times New Roman"/>
    </font>
    <font>
      <b/>
      <sz val="12"/>
      <name val="Times New Roman"/>
    </font>
    <font>
      <i/>
      <sz val="9"/>
      <color rgb="FF222222"/>
      <name val="&quot;Times New Roman&quot;"/>
    </font>
    <font>
      <b/>
      <i/>
      <sz val="36"/>
      <color rgb="FF222222"/>
      <name val="&quot;Times New Roman&quot;"/>
    </font>
    <font>
      <b/>
      <sz val="24"/>
      <name val="Arial"/>
    </font>
    <font>
      <i/>
      <sz val="25"/>
      <name val="Times New Roman"/>
    </font>
    <font>
      <b/>
      <i/>
      <sz val="24"/>
      <name val="Times New Roman"/>
    </font>
    <font>
      <u/>
      <sz val="9"/>
      <name val="Arial"/>
    </font>
    <font>
      <i/>
      <sz val="7"/>
      <name val="Times New Roman"/>
    </font>
    <font>
      <b/>
      <i/>
      <sz val="18"/>
      <name val="Times New Roman"/>
    </font>
    <font>
      <sz val="18"/>
      <name val="Times New Roman"/>
    </font>
    <font>
      <b/>
      <i/>
      <sz val="14"/>
      <name val="Times New Roman"/>
    </font>
    <font>
      <sz val="14"/>
      <name val="Arial"/>
    </font>
    <font>
      <i/>
      <sz val="14"/>
      <name val="Arial"/>
    </font>
    <font>
      <b/>
      <i/>
      <sz val="20"/>
      <name val="Times New Roman"/>
    </font>
    <font>
      <b/>
      <i/>
      <sz val="25"/>
      <name val="Times New Roman"/>
    </font>
    <font>
      <b/>
      <sz val="24"/>
      <name val="Times New Roman"/>
    </font>
    <font>
      <i/>
      <sz val="18"/>
      <name val="Arial"/>
    </font>
    <font>
      <i/>
      <sz val="28"/>
      <color rgb="FF222222"/>
      <name val="&quot;Times New Roman&quot;"/>
    </font>
    <font>
      <i/>
      <sz val="20"/>
      <color rgb="FF222222"/>
      <name val="&quot;Times New Roman&quot;"/>
    </font>
    <font>
      <i/>
      <sz val="11"/>
      <color rgb="FF222222"/>
      <name val="&quot;Times New Roman&quot;"/>
    </font>
    <font>
      <b/>
      <i/>
      <sz val="12"/>
      <color rgb="FF222222"/>
      <name val="&quot;Times New Roman&quot;"/>
    </font>
    <font>
      <b/>
      <i/>
      <sz val="12"/>
      <color rgb="FFFF0000"/>
      <name val="&quot;Times New Roman&quot;"/>
    </font>
    <font>
      <i/>
      <sz val="57"/>
      <name val="Times New Roman"/>
    </font>
    <font>
      <i/>
      <sz val="9"/>
      <color rgb="FF000000"/>
      <name val="&quot;Times New Roman&quot;"/>
    </font>
    <font>
      <b/>
      <i/>
      <sz val="10"/>
      <color rgb="FF38761D"/>
      <name val="Arial"/>
    </font>
    <font>
      <b/>
      <i/>
      <u/>
      <sz val="11"/>
      <name val="Arial"/>
    </font>
    <font>
      <i/>
      <sz val="42"/>
      <name val="Times New Roman"/>
    </font>
    <font>
      <i/>
      <sz val="6"/>
      <name val="Times New Roman"/>
    </font>
    <font>
      <sz val="11"/>
      <color rgb="FF000000"/>
      <name val="Arial"/>
    </font>
    <font>
      <b/>
      <sz val="14"/>
      <name val="Times New Roman"/>
    </font>
    <font>
      <sz val="7"/>
      <color rgb="FF000000"/>
      <name val="Arial"/>
    </font>
    <font>
      <sz val="8"/>
      <color rgb="FF000000"/>
      <name val="Arial"/>
    </font>
    <font>
      <i/>
      <sz val="39"/>
      <name val="Times New Roman"/>
    </font>
    <font>
      <i/>
      <sz val="13"/>
      <name val="Times New Roman"/>
    </font>
    <font>
      <b/>
      <sz val="24"/>
      <color rgb="FF6AA84F"/>
      <name val="Times New Roman"/>
    </font>
    <font>
      <b/>
      <sz val="24"/>
      <color rgb="FFCC0000"/>
      <name val="Times New Roman"/>
    </font>
    <font>
      <b/>
      <sz val="13"/>
      <name val="Times New Roman"/>
    </font>
    <font>
      <b/>
      <i/>
      <sz val="11"/>
      <name val="Times New Roman"/>
    </font>
    <font>
      <b/>
      <u/>
      <sz val="9"/>
      <name val="Arial"/>
    </font>
    <font>
      <sz val="10"/>
      <name val="Times New Roman"/>
    </font>
  </fonts>
  <fills count="48">
    <fill>
      <patternFill patternType="none"/>
    </fill>
    <fill>
      <patternFill patternType="gray125"/>
    </fill>
    <fill>
      <patternFill patternType="solid">
        <fgColor rgb="FFB7B7B7"/>
        <bgColor rgb="FFB7B7B7"/>
      </patternFill>
    </fill>
    <fill>
      <patternFill patternType="solid">
        <fgColor rgb="FF666666"/>
        <bgColor rgb="FF666666"/>
      </patternFill>
    </fill>
    <fill>
      <patternFill patternType="solid">
        <fgColor rgb="FFFCE8B2"/>
        <bgColor rgb="FFFCE8B2"/>
      </patternFill>
    </fill>
    <fill>
      <patternFill patternType="solid">
        <fgColor rgb="FFCCCCCC"/>
        <bgColor rgb="FFCCCCCC"/>
      </patternFill>
    </fill>
    <fill>
      <patternFill patternType="solid">
        <fgColor rgb="FF999999"/>
        <bgColor rgb="FF999999"/>
      </patternFill>
    </fill>
    <fill>
      <patternFill patternType="solid">
        <fgColor rgb="FFF4C7C3"/>
        <bgColor rgb="FFF4C7C3"/>
      </patternFill>
    </fill>
    <fill>
      <patternFill patternType="solid">
        <fgColor rgb="FF38761D"/>
        <bgColor rgb="FF38761D"/>
      </patternFill>
    </fill>
    <fill>
      <patternFill patternType="solid">
        <fgColor rgb="FFFFFFFF"/>
        <bgColor rgb="FFFFFFFF"/>
      </patternFill>
    </fill>
    <fill>
      <patternFill patternType="solid">
        <fgColor rgb="FF434343"/>
        <bgColor rgb="FF434343"/>
      </patternFill>
    </fill>
    <fill>
      <patternFill patternType="solid">
        <fgColor rgb="FF0000FF"/>
        <bgColor rgb="FF0000FF"/>
      </patternFill>
    </fill>
    <fill>
      <patternFill patternType="solid">
        <fgColor rgb="FFB7E1CD"/>
        <bgColor rgb="FFB7E1CD"/>
      </patternFill>
    </fill>
    <fill>
      <patternFill patternType="solid">
        <fgColor rgb="FF20124D"/>
        <bgColor rgb="FF20124D"/>
      </patternFill>
    </fill>
    <fill>
      <patternFill patternType="solid">
        <fgColor rgb="FFD9D9D9"/>
        <bgColor rgb="FFD9D9D9"/>
      </patternFill>
    </fill>
    <fill>
      <patternFill patternType="solid">
        <fgColor rgb="FFB1B1B1"/>
        <bgColor rgb="FFB1B1B1"/>
      </patternFill>
    </fill>
    <fill>
      <patternFill patternType="solid">
        <fgColor rgb="FF939393"/>
        <bgColor rgb="FF939393"/>
      </patternFill>
    </fill>
    <fill>
      <patternFill patternType="solid">
        <fgColor rgb="FF818181"/>
        <bgColor rgb="FF818181"/>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FFDBDB"/>
        <bgColor rgb="FFFFDBDB"/>
      </patternFill>
    </fill>
    <fill>
      <patternFill patternType="solid">
        <fgColor rgb="FFBDBDBD"/>
        <bgColor rgb="FFBDBDBD"/>
      </patternFill>
    </fill>
    <fill>
      <patternFill patternType="solid">
        <fgColor rgb="FFFFBCBC"/>
        <bgColor rgb="FFFFBCBC"/>
      </patternFill>
    </fill>
    <fill>
      <patternFill patternType="solid">
        <fgColor rgb="FFFF7B7B"/>
        <bgColor rgb="FFFF7B7B"/>
      </patternFill>
    </fill>
    <fill>
      <patternFill patternType="solid">
        <fgColor rgb="FFFF9A9A"/>
        <bgColor rgb="FFFF9A9A"/>
      </patternFill>
    </fill>
    <fill>
      <patternFill patternType="solid">
        <fgColor rgb="FFD9D2E9"/>
        <bgColor rgb="FFD9D2E9"/>
      </patternFill>
    </fill>
    <fill>
      <patternFill patternType="solid">
        <fgColor rgb="FFB4A7D6"/>
        <bgColor rgb="FFB4A7D6"/>
      </patternFill>
    </fill>
    <fill>
      <patternFill patternType="solid">
        <fgColor rgb="FFA18DDE"/>
        <bgColor rgb="FFA18DDE"/>
      </patternFill>
    </fill>
    <fill>
      <patternFill patternType="solid">
        <fgColor rgb="FFCFE2F3"/>
        <bgColor rgb="FFCFE2F3"/>
      </patternFill>
    </fill>
    <fill>
      <patternFill patternType="solid">
        <fgColor rgb="FF9FC5E8"/>
        <bgColor rgb="FF9FC5E8"/>
      </patternFill>
    </fill>
    <fill>
      <patternFill patternType="solid">
        <fgColor rgb="FF8EB0D0"/>
        <bgColor rgb="FF8EB0D0"/>
      </patternFill>
    </fill>
    <fill>
      <patternFill patternType="solid">
        <fgColor rgb="FF659ACA"/>
        <bgColor rgb="FF659ACA"/>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7BC45C"/>
        <bgColor rgb="FF7BC45C"/>
      </patternFill>
    </fill>
    <fill>
      <patternFill patternType="solid">
        <fgColor rgb="FF6AA84F"/>
        <bgColor rgb="FF6AA84F"/>
      </patternFill>
    </fill>
    <fill>
      <patternFill patternType="solid">
        <fgColor rgb="FFFFEED5"/>
        <bgColor rgb="FFFFEED5"/>
      </patternFill>
    </fill>
    <fill>
      <patternFill patternType="solid">
        <fgColor rgb="FFFCE5CD"/>
        <bgColor rgb="FFFCE5CD"/>
      </patternFill>
    </fill>
    <fill>
      <patternFill patternType="solid">
        <fgColor rgb="FFF1D8C2"/>
        <bgColor rgb="FFF1D8C2"/>
      </patternFill>
    </fill>
    <fill>
      <patternFill patternType="solid">
        <fgColor rgb="FFF9CB9C"/>
        <bgColor rgb="FFF9CB9C"/>
      </patternFill>
    </fill>
    <fill>
      <patternFill patternType="solid">
        <fgColor rgb="FFF9BA9D"/>
        <bgColor rgb="FFF9BA9D"/>
      </patternFill>
    </fill>
    <fill>
      <patternFill patternType="solid">
        <fgColor rgb="FFF6B26B"/>
        <bgColor rgb="FFF6B26B"/>
      </patternFill>
    </fill>
    <fill>
      <patternFill patternType="solid">
        <fgColor rgb="FFE69138"/>
        <bgColor rgb="FFE69138"/>
      </patternFill>
    </fill>
    <fill>
      <patternFill patternType="solid">
        <fgColor rgb="FFB45F06"/>
        <bgColor rgb="FFB45F06"/>
      </patternFill>
    </fill>
    <fill>
      <patternFill patternType="solid">
        <fgColor rgb="FFFFFFE0"/>
        <bgColor rgb="FFFFFFE0"/>
      </patternFill>
    </fill>
  </fills>
  <borders count="75">
    <border>
      <left/>
      <right/>
      <top/>
      <bottom/>
      <diagonal/>
    </border>
    <border>
      <left/>
      <right/>
      <top/>
      <bottom style="thick">
        <color rgb="FF000000"/>
      </bottom>
      <diagonal/>
    </border>
    <border>
      <left style="thin">
        <color rgb="FF000000"/>
      </left>
      <right/>
      <top/>
      <bottom style="thick">
        <color rgb="FF000000"/>
      </bottom>
      <diagonal/>
    </border>
    <border>
      <left style="dotted">
        <color rgb="FF000000"/>
      </left>
      <right style="thin">
        <color rgb="FF000000"/>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top/>
      <bottom/>
      <diagonal/>
    </border>
    <border>
      <left style="dotted">
        <color rgb="FF000000"/>
      </left>
      <right style="thin">
        <color rgb="FF000000"/>
      </right>
      <top/>
      <bottom/>
      <diagonal/>
    </border>
    <border>
      <left/>
      <right style="thick">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style="dotted">
        <color rgb="FF000000"/>
      </left>
      <right style="thin">
        <color rgb="FF000000"/>
      </right>
      <top/>
      <bottom style="medium">
        <color rgb="FF000000"/>
      </bottom>
      <diagonal/>
    </border>
    <border>
      <left/>
      <right style="thick">
        <color rgb="FF000000"/>
      </right>
      <top/>
      <bottom style="medium">
        <color rgb="FF000000"/>
      </bottom>
      <diagonal/>
    </border>
    <border>
      <left/>
      <right style="thin">
        <color rgb="FF000000"/>
      </right>
      <top/>
      <bottom/>
      <diagonal/>
    </border>
    <border>
      <left/>
      <right style="medium">
        <color rgb="FF000000"/>
      </right>
      <top/>
      <bottom/>
      <diagonal/>
    </border>
    <border>
      <left style="medium">
        <color rgb="FF000000"/>
      </left>
      <right/>
      <top style="dotted">
        <color rgb="FF000000"/>
      </top>
      <bottom/>
      <diagonal/>
    </border>
    <border>
      <left style="thin">
        <color rgb="FF000000"/>
      </left>
      <right/>
      <top style="dotted">
        <color rgb="FF000000"/>
      </top>
      <bottom/>
      <diagonal/>
    </border>
    <border>
      <left style="dotted">
        <color rgb="FF000000"/>
      </left>
      <right style="thin">
        <color rgb="FF000000"/>
      </right>
      <top style="dotted">
        <color rgb="FF000000"/>
      </top>
      <bottom/>
      <diagonal/>
    </border>
    <border>
      <left/>
      <right/>
      <top style="dotted">
        <color rgb="FF000000"/>
      </top>
      <bottom/>
      <diagonal/>
    </border>
    <border>
      <left/>
      <right style="thick">
        <color rgb="FF000000"/>
      </right>
      <top style="dotted">
        <color rgb="FF000000"/>
      </top>
      <bottom/>
      <diagonal/>
    </border>
    <border>
      <left style="medium">
        <color rgb="FF000000"/>
      </left>
      <right/>
      <top/>
      <bottom style="dotted">
        <color rgb="FF000000"/>
      </bottom>
      <diagonal/>
    </border>
    <border>
      <left/>
      <right/>
      <top/>
      <bottom style="dotted">
        <color rgb="FF000000"/>
      </bottom>
      <diagonal/>
    </border>
    <border>
      <left style="thin">
        <color rgb="FF000000"/>
      </left>
      <right/>
      <top/>
      <bottom style="dotted">
        <color rgb="FF000000"/>
      </bottom>
      <diagonal/>
    </border>
    <border>
      <left style="dotted">
        <color rgb="FF000000"/>
      </left>
      <right style="thin">
        <color rgb="FF000000"/>
      </right>
      <top/>
      <bottom style="dotted">
        <color rgb="FF000000"/>
      </bottom>
      <diagonal/>
    </border>
    <border>
      <left/>
      <right style="thick">
        <color rgb="FF000000"/>
      </right>
      <top/>
      <bottom style="dotted">
        <color rgb="FF000000"/>
      </bottom>
      <diagonal/>
    </border>
    <border>
      <left/>
      <right style="dotted">
        <color rgb="FF000000"/>
      </right>
      <top/>
      <bottom/>
      <diagonal/>
    </border>
    <border>
      <left style="thin">
        <color rgb="FF000000"/>
      </left>
      <right/>
      <top style="medium">
        <color rgb="FF000000"/>
      </top>
      <bottom/>
      <diagonal/>
    </border>
    <border>
      <left style="dotted">
        <color rgb="FF000000"/>
      </left>
      <right style="thin">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right style="thin">
        <color rgb="FF000000"/>
      </right>
      <top style="thick">
        <color rgb="FF000000"/>
      </top>
      <bottom style="thick">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right style="medium">
        <color rgb="FF000000"/>
      </right>
      <top style="dotted">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dotted">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dotted">
        <color rgb="FF000000"/>
      </right>
      <top/>
      <bottom style="thick">
        <color rgb="FF000000"/>
      </bottom>
      <diagonal/>
    </border>
    <border>
      <left/>
      <right style="dotted">
        <color rgb="FF000000"/>
      </right>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right style="dotted">
        <color rgb="FF000000"/>
      </right>
      <top style="medium">
        <color rgb="FF000000"/>
      </top>
      <bottom/>
      <diagonal/>
    </border>
    <border>
      <left style="medium">
        <color rgb="FF000000"/>
      </left>
      <right style="dotted">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hair">
        <color rgb="FF000000"/>
      </left>
      <right style="medium">
        <color rgb="FF000000"/>
      </right>
      <top style="medium">
        <color rgb="FF000000"/>
      </top>
      <bottom/>
      <diagonal/>
    </border>
    <border>
      <left style="hair">
        <color rgb="FF000000"/>
      </left>
      <right style="medium">
        <color rgb="FF000000"/>
      </right>
      <top/>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664">
    <xf numFmtId="0" fontId="0" fillId="0" borderId="0" xfId="0" applyFont="1" applyAlignment="1"/>
    <xf numFmtId="0" fontId="1" fillId="2"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4" xfId="0" applyFont="1" applyFill="1" applyBorder="1" applyAlignment="1">
      <alignment horizontal="center" vertical="center" wrapText="1"/>
    </xf>
    <xf numFmtId="0" fontId="4" fillId="0" borderId="8" xfId="0" applyFont="1" applyBorder="1" applyAlignment="1">
      <alignment vertical="center" wrapText="1"/>
    </xf>
    <xf numFmtId="0" fontId="4" fillId="0" borderId="0" xfId="0" applyFont="1" applyAlignment="1">
      <alignment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5" fillId="0" borderId="11" xfId="0" applyFont="1" applyBorder="1" applyAlignment="1">
      <alignment horizontal="righ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3" xfId="0" applyFont="1" applyBorder="1" applyAlignment="1">
      <alignment vertical="center" wrapText="1"/>
    </xf>
    <xf numFmtId="0" fontId="5" fillId="0" borderId="16" xfId="0" applyFont="1" applyBorder="1" applyAlignment="1">
      <alignment horizontal="right" vertical="center" wrapText="1"/>
    </xf>
    <xf numFmtId="0" fontId="7" fillId="0" borderId="9" xfId="0" applyFont="1" applyBorder="1" applyAlignment="1">
      <alignment horizontal="center" vertical="center"/>
    </xf>
    <xf numFmtId="0" fontId="8"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5" fillId="0" borderId="0" xfId="0" applyFont="1" applyAlignment="1">
      <alignment horizontal="left" vertical="center" wrapText="1"/>
    </xf>
    <xf numFmtId="0" fontId="10" fillId="0" borderId="0" xfId="0" applyFont="1" applyAlignment="1">
      <alignment vertical="center" wrapText="1"/>
    </xf>
    <xf numFmtId="0" fontId="5" fillId="0" borderId="17" xfId="0" applyFont="1" applyBorder="1" applyAlignment="1">
      <alignment horizontal="right" vertical="center" wrapText="1"/>
    </xf>
    <xf numFmtId="0" fontId="5" fillId="0" borderId="0" xfId="0" applyFont="1" applyAlignment="1">
      <alignment horizontal="right" vertical="center" wrapText="1"/>
    </xf>
    <xf numFmtId="0" fontId="12" fillId="0" borderId="0" xfId="0" applyFont="1" applyAlignment="1">
      <alignment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3"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wrapText="1"/>
    </xf>
    <xf numFmtId="0" fontId="9" fillId="0" borderId="9" xfId="0" applyFont="1" applyBorder="1" applyAlignment="1">
      <alignment horizontal="center" vertical="center" wrapText="1"/>
    </xf>
    <xf numFmtId="0" fontId="14" fillId="0" borderId="8" xfId="0" applyFont="1" applyBorder="1" applyAlignment="1">
      <alignment vertical="center" wrapText="1"/>
    </xf>
    <xf numFmtId="0" fontId="14" fillId="0" borderId="0" xfId="0" applyFont="1" applyAlignment="1">
      <alignment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0" xfId="0" applyFont="1" applyAlignment="1">
      <alignment horizontal="center" vertical="center" wrapText="1"/>
    </xf>
    <xf numFmtId="0" fontId="15" fillId="0" borderId="11" xfId="0" applyFont="1" applyBorder="1" applyAlignment="1">
      <alignment horizontal="right"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0" fontId="17" fillId="0" borderId="10" xfId="0" applyFont="1" applyBorder="1" applyAlignment="1">
      <alignment horizontal="center" vertical="center"/>
    </xf>
    <xf numFmtId="0" fontId="15" fillId="0" borderId="0" xfId="0" applyFont="1" applyAlignment="1">
      <alignment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9" fillId="0" borderId="9" xfId="0" applyFont="1" applyBorder="1" applyAlignment="1">
      <alignment horizontal="center" vertical="center" wrapText="1"/>
    </xf>
    <xf numFmtId="0" fontId="5" fillId="0" borderId="9" xfId="0" applyFont="1" applyBorder="1" applyAlignment="1">
      <alignment horizontal="center" vertical="center" wrapText="1"/>
    </xf>
    <xf numFmtId="0" fontId="4" fillId="0" borderId="19" xfId="0" applyFont="1" applyBorder="1" applyAlignment="1">
      <alignment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2" xfId="0" applyFont="1" applyBorder="1" applyAlignment="1">
      <alignment vertical="center" wrapText="1"/>
    </xf>
    <xf numFmtId="0" fontId="5" fillId="0" borderId="23" xfId="0" applyFont="1" applyBorder="1" applyAlignment="1">
      <alignment horizontal="right" vertical="center" wrapText="1"/>
    </xf>
    <xf numFmtId="0" fontId="4" fillId="0" borderId="24" xfId="0" applyFont="1" applyBorder="1" applyAlignment="1">
      <alignment vertical="center" wrapText="1"/>
    </xf>
    <xf numFmtId="0" fontId="4" fillId="0" borderId="25" xfId="0" applyFont="1" applyBorder="1" applyAlignment="1">
      <alignment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5" xfId="0" applyFont="1" applyBorder="1" applyAlignment="1">
      <alignment vertical="center" wrapText="1"/>
    </xf>
    <xf numFmtId="0" fontId="5" fillId="0" borderId="28" xfId="0" applyFont="1" applyBorder="1" applyAlignment="1">
      <alignment horizontal="righ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22" fillId="0" borderId="0" xfId="0" applyFont="1" applyAlignment="1">
      <alignment vertical="center" wrapText="1"/>
    </xf>
    <xf numFmtId="0" fontId="3" fillId="0" borderId="11" xfId="0" applyFont="1" applyBorder="1" applyAlignment="1">
      <alignment horizontal="right" wrapText="1"/>
    </xf>
    <xf numFmtId="0" fontId="2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29" xfId="0" applyFont="1" applyBorder="1" applyAlignment="1">
      <alignment horizontal="center" vertical="center" wrapText="1"/>
    </xf>
    <xf numFmtId="0" fontId="23" fillId="0" borderId="0" xfId="0" applyFont="1" applyAlignment="1">
      <alignment vertical="center" wrapText="1"/>
    </xf>
    <xf numFmtId="0" fontId="24" fillId="0" borderId="9" xfId="0" applyFont="1" applyBorder="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vertical="center" wrapText="1"/>
    </xf>
    <xf numFmtId="0" fontId="24" fillId="0" borderId="11" xfId="0" applyFont="1" applyBorder="1" applyAlignment="1">
      <alignment horizontal="right" vertical="center"/>
    </xf>
    <xf numFmtId="0" fontId="23" fillId="0" borderId="0" xfId="0" applyFont="1" applyAlignment="1">
      <alignment vertical="center" wrapText="1"/>
    </xf>
    <xf numFmtId="0" fontId="24" fillId="0" borderId="10" xfId="0" applyFont="1" applyBorder="1" applyAlignment="1">
      <alignment horizontal="center" vertical="center" wrapText="1"/>
    </xf>
    <xf numFmtId="0" fontId="3" fillId="0" borderId="0" xfId="0" applyFont="1" applyAlignment="1">
      <alignment vertical="center" wrapText="1"/>
    </xf>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6" fillId="4" borderId="0" xfId="0" applyFont="1" applyFill="1" applyAlignment="1">
      <alignment horizontal="left" vertical="center" wrapText="1"/>
    </xf>
    <xf numFmtId="0" fontId="3" fillId="0" borderId="11" xfId="0" applyFont="1" applyBorder="1" applyAlignment="1">
      <alignment horizontal="righ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6" xfId="0" applyFont="1" applyBorder="1" applyAlignment="1">
      <alignment horizontal="center" vertical="center" wrapText="1"/>
    </xf>
    <xf numFmtId="0" fontId="28" fillId="0" borderId="6" xfId="0" applyFont="1" applyBorder="1" applyAlignment="1">
      <alignment vertical="center" wrapText="1"/>
    </xf>
    <xf numFmtId="0" fontId="3" fillId="0" borderId="6" xfId="0" applyFont="1" applyBorder="1" applyAlignment="1">
      <alignment horizontal="righ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29" fillId="0" borderId="13" xfId="0" applyFont="1" applyBorder="1" applyAlignment="1">
      <alignment vertical="center" wrapText="1"/>
    </xf>
    <xf numFmtId="0" fontId="3" fillId="0" borderId="16" xfId="0" applyFont="1" applyBorder="1" applyAlignment="1">
      <alignment horizontal="right" wrapText="1"/>
    </xf>
    <xf numFmtId="0" fontId="28" fillId="5" borderId="32" xfId="0" applyFont="1" applyFill="1" applyBorder="1" applyAlignment="1">
      <alignment vertical="center" wrapText="1"/>
    </xf>
    <xf numFmtId="0" fontId="30" fillId="5" borderId="33" xfId="0" applyFont="1" applyFill="1" applyBorder="1" applyAlignment="1">
      <alignment vertical="center" wrapText="1"/>
    </xf>
    <xf numFmtId="0" fontId="28" fillId="5" borderId="33" xfId="0" applyFont="1" applyFill="1" applyBorder="1" applyAlignment="1">
      <alignment vertical="center" wrapText="1"/>
    </xf>
    <xf numFmtId="0" fontId="31" fillId="5" borderId="33" xfId="0" applyFont="1" applyFill="1" applyBorder="1" applyAlignment="1">
      <alignment vertical="center" wrapText="1"/>
    </xf>
    <xf numFmtId="0" fontId="30" fillId="5" borderId="34" xfId="0" applyFont="1" applyFill="1" applyBorder="1" applyAlignment="1">
      <alignment vertical="center" wrapText="1"/>
    </xf>
    <xf numFmtId="0" fontId="4" fillId="0" borderId="30" xfId="0" applyFont="1" applyBorder="1" applyAlignment="1">
      <alignment vertical="center" wrapText="1"/>
    </xf>
    <xf numFmtId="0" fontId="3" fillId="0" borderId="6" xfId="0" applyFont="1" applyBorder="1" applyAlignment="1">
      <alignment vertical="center" wrapText="1"/>
    </xf>
    <xf numFmtId="0" fontId="32" fillId="0" borderId="6" xfId="0" applyFont="1" applyBorder="1" applyAlignment="1">
      <alignment vertical="center" wrapText="1"/>
    </xf>
    <xf numFmtId="0" fontId="3" fillId="0" borderId="38" xfId="0" applyFont="1" applyBorder="1" applyAlignment="1">
      <alignment vertical="center" wrapText="1"/>
    </xf>
    <xf numFmtId="0" fontId="4" fillId="0" borderId="9" xfId="0" applyFont="1" applyBorder="1" applyAlignment="1">
      <alignment vertical="center" wrapText="1"/>
    </xf>
    <xf numFmtId="0" fontId="29" fillId="0" borderId="0" xfId="0" applyFont="1" applyAlignment="1">
      <alignment vertical="center" wrapText="1"/>
    </xf>
    <xf numFmtId="0" fontId="32" fillId="0" borderId="0" xfId="0" applyFont="1" applyAlignment="1">
      <alignment vertical="center" wrapText="1"/>
    </xf>
    <xf numFmtId="0" fontId="3" fillId="0" borderId="17" xfId="0" applyFont="1" applyBorder="1" applyAlignment="1">
      <alignment vertical="center" wrapText="1"/>
    </xf>
    <xf numFmtId="0" fontId="4" fillId="0" borderId="14" xfId="0" applyFont="1" applyBorder="1" applyAlignment="1">
      <alignment vertical="center" wrapText="1"/>
    </xf>
    <xf numFmtId="0" fontId="3" fillId="0" borderId="13" xfId="0" applyFont="1" applyBorder="1" applyAlignment="1">
      <alignment vertical="center" wrapText="1"/>
    </xf>
    <xf numFmtId="0" fontId="28" fillId="0" borderId="13" xfId="0" applyFont="1" applyBorder="1" applyAlignment="1">
      <alignment vertical="center" wrapText="1"/>
    </xf>
    <xf numFmtId="0" fontId="32" fillId="0" borderId="13" xfId="0" applyFont="1" applyBorder="1" applyAlignment="1">
      <alignment vertical="center" wrapText="1"/>
    </xf>
    <xf numFmtId="0" fontId="3" fillId="0" borderId="39" xfId="0" applyFont="1" applyBorder="1" applyAlignment="1">
      <alignment vertical="center" wrapText="1"/>
    </xf>
    <xf numFmtId="0" fontId="4" fillId="0" borderId="30" xfId="0" applyFont="1" applyBorder="1" applyAlignment="1">
      <alignment wrapText="1"/>
    </xf>
    <xf numFmtId="0" fontId="3" fillId="0" borderId="6" xfId="0" applyFont="1" applyBorder="1" applyAlignment="1">
      <alignment wrapText="1"/>
    </xf>
    <xf numFmtId="0" fontId="29" fillId="0" borderId="6" xfId="0" applyFont="1" applyBorder="1" applyAlignment="1">
      <alignment wrapText="1"/>
    </xf>
    <xf numFmtId="0" fontId="32" fillId="0" borderId="6" xfId="0" applyFont="1" applyBorder="1" applyAlignment="1">
      <alignment wrapText="1"/>
    </xf>
    <xf numFmtId="0" fontId="3" fillId="0" borderId="38" xfId="0" applyFont="1" applyBorder="1" applyAlignment="1">
      <alignment wrapText="1"/>
    </xf>
    <xf numFmtId="0" fontId="4" fillId="0" borderId="9" xfId="0" applyFont="1" applyBorder="1" applyAlignment="1">
      <alignment vertical="top" wrapText="1"/>
    </xf>
    <xf numFmtId="0" fontId="3" fillId="0" borderId="0" xfId="0" applyFont="1" applyAlignment="1">
      <alignment vertical="top" wrapText="1"/>
    </xf>
    <xf numFmtId="0" fontId="29" fillId="0" borderId="0" xfId="0" applyFont="1" applyAlignment="1">
      <alignment vertical="top" wrapText="1"/>
    </xf>
    <xf numFmtId="0" fontId="32" fillId="0" borderId="0" xfId="0" applyFont="1" applyAlignment="1">
      <alignment vertical="top" wrapText="1"/>
    </xf>
    <xf numFmtId="0" fontId="3" fillId="0" borderId="17" xfId="0" applyFont="1" applyBorder="1" applyAlignment="1">
      <alignment vertical="top" wrapText="1"/>
    </xf>
    <xf numFmtId="0" fontId="4" fillId="0" borderId="40" xfId="0" applyFont="1" applyBorder="1" applyAlignment="1">
      <alignment vertical="center" wrapText="1"/>
    </xf>
    <xf numFmtId="0" fontId="3" fillId="0" borderId="41" xfId="0" applyFont="1" applyBorder="1" applyAlignment="1">
      <alignment vertical="center" wrapText="1"/>
    </xf>
    <xf numFmtId="0" fontId="29" fillId="0" borderId="41" xfId="0" applyFont="1" applyBorder="1" applyAlignment="1">
      <alignment vertical="center" wrapText="1"/>
    </xf>
    <xf numFmtId="0" fontId="32" fillId="0" borderId="41" xfId="0" applyFont="1" applyBorder="1" applyAlignment="1">
      <alignment vertical="center" wrapText="1"/>
    </xf>
    <xf numFmtId="0" fontId="3" fillId="0" borderId="42" xfId="0" applyFont="1" applyBorder="1" applyAlignment="1">
      <alignment vertical="center" wrapText="1"/>
    </xf>
    <xf numFmtId="0" fontId="28" fillId="0" borderId="0" xfId="0" applyFont="1" applyAlignment="1">
      <alignment vertical="center" wrapText="1"/>
    </xf>
    <xf numFmtId="0" fontId="4" fillId="0" borderId="43" xfId="0" applyFont="1" applyBorder="1" applyAlignment="1">
      <alignment vertical="center" wrapText="1"/>
    </xf>
    <xf numFmtId="0" fontId="3" fillId="0" borderId="44" xfId="0" applyFont="1" applyBorder="1" applyAlignment="1">
      <alignment vertical="center" wrapText="1"/>
    </xf>
    <xf numFmtId="0" fontId="28" fillId="0" borderId="44" xfId="0" applyFont="1" applyBorder="1" applyAlignment="1">
      <alignment vertical="center" wrapText="1"/>
    </xf>
    <xf numFmtId="0" fontId="32" fillId="0" borderId="44" xfId="0" applyFont="1" applyBorder="1" applyAlignment="1">
      <alignment vertical="center" wrapText="1"/>
    </xf>
    <xf numFmtId="0" fontId="3" fillId="0" borderId="45" xfId="0" applyFont="1" applyBorder="1" applyAlignment="1">
      <alignment vertical="center" wrapText="1"/>
    </xf>
    <xf numFmtId="0" fontId="29" fillId="0" borderId="6" xfId="0" applyFont="1" applyBorder="1" applyAlignment="1">
      <alignment vertical="center" wrapText="1"/>
    </xf>
    <xf numFmtId="0" fontId="29" fillId="0" borderId="44" xfId="0" applyFont="1" applyBorder="1" applyAlignment="1">
      <alignment vertical="center" wrapText="1"/>
    </xf>
    <xf numFmtId="0" fontId="32" fillId="0" borderId="0" xfId="0" applyFont="1" applyAlignment="1">
      <alignment vertical="center" wrapText="1"/>
    </xf>
    <xf numFmtId="0" fontId="30"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0" fillId="7" borderId="13" xfId="0" applyFont="1" applyFill="1" applyBorder="1" applyAlignment="1">
      <alignment horizontal="left" vertical="center"/>
    </xf>
    <xf numFmtId="0" fontId="35" fillId="0" borderId="0" xfId="0" applyFont="1" applyAlignment="1">
      <alignment vertical="center" wrapText="1"/>
    </xf>
    <xf numFmtId="0" fontId="4" fillId="7" borderId="9" xfId="0" applyFont="1" applyFill="1" applyBorder="1" applyAlignment="1">
      <alignment vertical="center" wrapText="1"/>
    </xf>
    <xf numFmtId="0" fontId="36" fillId="7" borderId="0" xfId="0" applyFont="1" applyFill="1" applyAlignment="1">
      <alignment vertical="center" wrapText="1"/>
    </xf>
    <xf numFmtId="0" fontId="37" fillId="7" borderId="0" xfId="0" applyFont="1" applyFill="1" applyAlignment="1">
      <alignment vertical="center" wrapText="1"/>
    </xf>
    <xf numFmtId="0" fontId="38" fillId="7" borderId="0" xfId="0" applyFont="1" applyFill="1" applyAlignment="1">
      <alignment horizontal="left" vertical="center"/>
    </xf>
    <xf numFmtId="0" fontId="32" fillId="7" borderId="0" xfId="0" applyFont="1" applyFill="1" applyAlignment="1">
      <alignment vertical="center" wrapText="1"/>
    </xf>
    <xf numFmtId="0" fontId="3" fillId="7" borderId="17" xfId="0" applyFont="1" applyFill="1" applyBorder="1" applyAlignment="1">
      <alignment vertical="center" wrapText="1"/>
    </xf>
    <xf numFmtId="0" fontId="38" fillId="7" borderId="0" xfId="0" applyFont="1" applyFill="1" applyAlignment="1">
      <alignment horizontal="left"/>
    </xf>
    <xf numFmtId="0" fontId="4" fillId="4" borderId="14" xfId="0" applyFont="1" applyFill="1" applyBorder="1" applyAlignment="1">
      <alignment vertical="center" wrapText="1"/>
    </xf>
    <xf numFmtId="0" fontId="36" fillId="4" borderId="13" xfId="0" applyFont="1" applyFill="1" applyBorder="1" applyAlignment="1">
      <alignment vertical="center" wrapText="1"/>
    </xf>
    <xf numFmtId="0" fontId="37" fillId="4" borderId="13" xfId="0" applyFont="1" applyFill="1" applyBorder="1" applyAlignment="1">
      <alignment vertical="center" wrapText="1"/>
    </xf>
    <xf numFmtId="0" fontId="32" fillId="4" borderId="13" xfId="0" applyFont="1" applyFill="1" applyBorder="1" applyAlignment="1">
      <alignment vertical="center" wrapText="1"/>
    </xf>
    <xf numFmtId="0" fontId="3" fillId="4" borderId="39" xfId="0" applyFont="1" applyFill="1" applyBorder="1" applyAlignment="1">
      <alignment vertical="center" wrapText="1"/>
    </xf>
    <xf numFmtId="0" fontId="28" fillId="0" borderId="0" xfId="0" applyFont="1" applyAlignment="1">
      <alignment horizontal="center"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0" fontId="40" fillId="0" borderId="0" xfId="0" applyFont="1" applyAlignment="1">
      <alignment horizontal="left" vertical="center" wrapText="1"/>
    </xf>
    <xf numFmtId="0" fontId="3" fillId="0" borderId="0" xfId="0" applyFont="1" applyAlignment="1">
      <alignment vertical="center"/>
    </xf>
    <xf numFmtId="0" fontId="29" fillId="0" borderId="0" xfId="0" applyFont="1" applyAlignment="1">
      <alignment vertical="center" wrapText="1"/>
    </xf>
    <xf numFmtId="0" fontId="40" fillId="0" borderId="0" xfId="0" applyFont="1" applyAlignment="1">
      <alignment vertical="center" wrapText="1"/>
    </xf>
    <xf numFmtId="0" fontId="44" fillId="0" borderId="0" xfId="0" applyFont="1" applyAlignment="1">
      <alignment horizontal="center" vertical="center" wrapText="1"/>
    </xf>
    <xf numFmtId="0" fontId="45" fillId="0" borderId="9" xfId="0" applyFont="1" applyBorder="1" applyAlignment="1">
      <alignment vertical="center" wrapText="1"/>
    </xf>
    <xf numFmtId="0" fontId="36" fillId="0" borderId="0" xfId="0" applyFont="1" applyAlignment="1">
      <alignment vertical="center" wrapText="1"/>
    </xf>
    <xf numFmtId="0" fontId="46" fillId="0" borderId="0" xfId="0" applyFont="1" applyAlignment="1">
      <alignment vertical="center" wrapText="1"/>
    </xf>
    <xf numFmtId="0" fontId="36" fillId="0" borderId="0" xfId="0" applyFont="1" applyAlignment="1">
      <alignment horizontal="left" vertical="center" wrapText="1"/>
    </xf>
    <xf numFmtId="0" fontId="47" fillId="0" borderId="0" xfId="0" applyFont="1" applyAlignment="1">
      <alignment horizontal="center" vertical="center" wrapText="1"/>
    </xf>
    <xf numFmtId="0" fontId="36" fillId="0" borderId="17" xfId="0" applyFont="1" applyBorder="1" applyAlignment="1">
      <alignment vertical="center" wrapText="1"/>
    </xf>
    <xf numFmtId="0" fontId="46" fillId="0" borderId="0" xfId="0" applyFont="1" applyAlignment="1">
      <alignment horizontal="left" vertical="center" wrapText="1"/>
    </xf>
    <xf numFmtId="0" fontId="48" fillId="0" borderId="0" xfId="0" applyFont="1" applyAlignment="1">
      <alignment horizontal="center" vertical="center" wrapText="1"/>
    </xf>
    <xf numFmtId="0" fontId="4" fillId="0" borderId="9" xfId="0" applyFont="1" applyBorder="1" applyAlignment="1">
      <alignment vertical="center" wrapText="1"/>
    </xf>
    <xf numFmtId="0" fontId="29" fillId="0" borderId="0" xfId="0" applyFont="1" applyAlignment="1">
      <alignment vertical="center" wrapText="1"/>
    </xf>
    <xf numFmtId="0" fontId="3" fillId="0" borderId="17" xfId="0" applyFont="1" applyBorder="1" applyAlignment="1">
      <alignment vertical="center" wrapText="1"/>
    </xf>
    <xf numFmtId="0" fontId="4" fillId="0" borderId="46" xfId="0" applyFont="1" applyBorder="1" applyAlignment="1">
      <alignment vertical="center" wrapText="1"/>
    </xf>
    <xf numFmtId="0" fontId="3" fillId="0" borderId="47" xfId="0" applyFont="1" applyBorder="1" applyAlignment="1">
      <alignment vertical="center" wrapText="1"/>
    </xf>
    <xf numFmtId="0" fontId="29" fillId="0" borderId="47" xfId="0" applyFont="1" applyBorder="1" applyAlignment="1">
      <alignment vertical="center" wrapText="1"/>
    </xf>
    <xf numFmtId="0" fontId="32" fillId="0" borderId="47" xfId="0" applyFont="1" applyBorder="1" applyAlignment="1">
      <alignment vertical="center" wrapText="1"/>
    </xf>
    <xf numFmtId="0" fontId="3" fillId="0" borderId="48" xfId="0" applyFont="1" applyBorder="1" applyAlignment="1">
      <alignment vertical="center" wrapText="1"/>
    </xf>
    <xf numFmtId="0" fontId="49" fillId="2" borderId="5" xfId="0" applyFont="1" applyFill="1" applyBorder="1" applyAlignment="1">
      <alignment vertical="center" wrapText="1"/>
    </xf>
    <xf numFmtId="0" fontId="30" fillId="2" borderId="6" xfId="0" applyFont="1" applyFill="1" applyBorder="1" applyAlignment="1">
      <alignment vertical="center" wrapText="1"/>
    </xf>
    <xf numFmtId="0" fontId="50" fillId="2" borderId="6" xfId="0" applyFont="1" applyFill="1" applyBorder="1" applyAlignment="1">
      <alignment vertical="center" wrapText="1"/>
    </xf>
    <xf numFmtId="0" fontId="30" fillId="2" borderId="6" xfId="0" applyFont="1" applyFill="1" applyBorder="1" applyAlignment="1">
      <alignment vertical="center"/>
    </xf>
    <xf numFmtId="0" fontId="25" fillId="0" borderId="5" xfId="0" applyFont="1" applyBorder="1" applyAlignment="1">
      <alignment vertical="center" wrapText="1"/>
    </xf>
    <xf numFmtId="0" fontId="30" fillId="0" borderId="6" xfId="0" applyFont="1" applyBorder="1" applyAlignment="1">
      <alignment vertical="center" wrapText="1"/>
    </xf>
    <xf numFmtId="0" fontId="25" fillId="0" borderId="6" xfId="0" applyFont="1" applyBorder="1" applyAlignment="1">
      <alignment vertical="center" wrapText="1"/>
    </xf>
    <xf numFmtId="0" fontId="3" fillId="0" borderId="7" xfId="0" applyFont="1" applyBorder="1" applyAlignment="1">
      <alignment vertical="center"/>
    </xf>
    <xf numFmtId="0" fontId="25" fillId="0" borderId="8" xfId="0" applyFont="1" applyBorder="1" applyAlignment="1">
      <alignment vertical="center" wrapText="1"/>
    </xf>
    <xf numFmtId="0" fontId="25" fillId="0" borderId="0" xfId="0" applyFont="1" applyAlignment="1">
      <alignment vertical="center" wrapText="1"/>
    </xf>
    <xf numFmtId="0" fontId="3" fillId="0" borderId="18" xfId="0" applyFont="1" applyBorder="1" applyAlignment="1">
      <alignment vertical="center"/>
    </xf>
    <xf numFmtId="0" fontId="32" fillId="0" borderId="0" xfId="0" applyFont="1" applyAlignment="1">
      <alignment vertical="center" wrapText="1"/>
    </xf>
    <xf numFmtId="0" fontId="25" fillId="0" borderId="12" xfId="0" applyFont="1" applyBorder="1" applyAlignment="1">
      <alignment vertical="center" wrapText="1"/>
    </xf>
    <xf numFmtId="0" fontId="30" fillId="0" borderId="13" xfId="0" applyFont="1" applyBorder="1" applyAlignment="1">
      <alignment vertical="center" wrapText="1"/>
    </xf>
    <xf numFmtId="0" fontId="25" fillId="0" borderId="13" xfId="0" applyFont="1" applyBorder="1" applyAlignment="1">
      <alignment vertical="center" wrapText="1"/>
    </xf>
    <xf numFmtId="0" fontId="32" fillId="0" borderId="13" xfId="0" applyFont="1" applyBorder="1" applyAlignment="1">
      <alignment vertical="center" wrapText="1"/>
    </xf>
    <xf numFmtId="0" fontId="3" fillId="0" borderId="49" xfId="0" applyFont="1" applyBorder="1" applyAlignment="1">
      <alignment vertical="center"/>
    </xf>
    <xf numFmtId="0" fontId="32" fillId="0" borderId="6" xfId="0" applyFont="1" applyBorder="1" applyAlignment="1">
      <alignment vertical="center" wrapText="1"/>
    </xf>
    <xf numFmtId="0" fontId="32" fillId="0" borderId="0" xfId="0" applyFont="1" applyAlignment="1">
      <alignment vertical="center" wrapText="1"/>
    </xf>
    <xf numFmtId="0" fontId="32" fillId="0" borderId="13" xfId="0" applyFont="1" applyBorder="1" applyAlignment="1">
      <alignment vertical="center" wrapText="1"/>
    </xf>
    <xf numFmtId="0" fontId="3" fillId="0" borderId="0" xfId="0" applyFont="1" applyAlignment="1">
      <alignment vertical="center"/>
    </xf>
    <xf numFmtId="0" fontId="30" fillId="0" borderId="0" xfId="0" applyFont="1" applyAlignment="1">
      <alignment vertical="center" wrapText="1"/>
    </xf>
    <xf numFmtId="0" fontId="3" fillId="0" borderId="0" xfId="0" applyFont="1" applyAlignment="1">
      <alignment vertical="center" wrapText="1"/>
    </xf>
    <xf numFmtId="0" fontId="25" fillId="0" borderId="0" xfId="0" applyFont="1" applyAlignment="1">
      <alignment vertical="center" wrapText="1"/>
    </xf>
    <xf numFmtId="0" fontId="3" fillId="0" borderId="0" xfId="0" applyFont="1" applyAlignment="1">
      <alignment vertical="center"/>
    </xf>
    <xf numFmtId="0" fontId="3" fillId="5" borderId="0" xfId="0" applyFont="1" applyFill="1" applyAlignment="1">
      <alignment vertical="center" wrapText="1"/>
    </xf>
    <xf numFmtId="0" fontId="3" fillId="5" borderId="0" xfId="0" applyFont="1" applyFill="1" applyAlignment="1">
      <alignment vertical="center"/>
    </xf>
    <xf numFmtId="0" fontId="30" fillId="5" borderId="0" xfId="0" applyFont="1" applyFill="1" applyAlignment="1">
      <alignment vertical="center" wrapText="1"/>
    </xf>
    <xf numFmtId="0" fontId="22" fillId="5" borderId="0" xfId="0" applyFont="1" applyFill="1" applyAlignment="1">
      <alignment vertical="center" wrapText="1"/>
    </xf>
    <xf numFmtId="0" fontId="3" fillId="5" borderId="0" xfId="0" applyFont="1" applyFill="1" applyAlignment="1">
      <alignment vertical="center"/>
    </xf>
    <xf numFmtId="0" fontId="3" fillId="9" borderId="5" xfId="0" applyFont="1" applyFill="1" applyBorder="1" applyAlignment="1">
      <alignment vertical="center" wrapText="1"/>
    </xf>
    <xf numFmtId="0" fontId="3" fillId="9" borderId="6" xfId="0" applyFont="1" applyFill="1" applyBorder="1" applyAlignment="1">
      <alignment vertical="center"/>
    </xf>
    <xf numFmtId="0" fontId="3" fillId="9" borderId="6" xfId="0" applyFont="1" applyFill="1" applyBorder="1" applyAlignment="1">
      <alignment vertical="center" wrapText="1"/>
    </xf>
    <xf numFmtId="0" fontId="25" fillId="9" borderId="6" xfId="0" applyFont="1" applyFill="1" applyBorder="1" applyAlignment="1">
      <alignment vertical="center" wrapText="1"/>
    </xf>
    <xf numFmtId="0" fontId="30" fillId="9" borderId="6" xfId="0" applyFont="1" applyFill="1" applyBorder="1" applyAlignment="1">
      <alignment vertical="center" wrapText="1"/>
    </xf>
    <xf numFmtId="0" fontId="32" fillId="9" borderId="6" xfId="0" applyFont="1" applyFill="1" applyBorder="1" applyAlignment="1">
      <alignment vertical="center" wrapText="1"/>
    </xf>
    <xf numFmtId="0" fontId="3" fillId="9" borderId="7" xfId="0" applyFont="1" applyFill="1" applyBorder="1" applyAlignment="1">
      <alignment vertical="center"/>
    </xf>
    <xf numFmtId="0" fontId="3" fillId="9" borderId="8" xfId="0" applyFont="1" applyFill="1" applyBorder="1" applyAlignment="1">
      <alignment vertical="center" wrapText="1"/>
    </xf>
    <xf numFmtId="0" fontId="3" fillId="9" borderId="0" xfId="0" applyFont="1" applyFill="1" applyAlignment="1">
      <alignment vertical="center"/>
    </xf>
    <xf numFmtId="0" fontId="3" fillId="9" borderId="0" xfId="0" applyFont="1" applyFill="1" applyAlignment="1">
      <alignment vertical="center" wrapText="1"/>
    </xf>
    <xf numFmtId="0" fontId="25" fillId="9" borderId="0" xfId="0" applyFont="1" applyFill="1" applyAlignment="1">
      <alignment vertical="center" wrapText="1"/>
    </xf>
    <xf numFmtId="0" fontId="30" fillId="9" borderId="0" xfId="0" applyFont="1" applyFill="1" applyAlignment="1">
      <alignment vertical="center" wrapText="1"/>
    </xf>
    <xf numFmtId="0" fontId="32" fillId="9" borderId="0" xfId="0" applyFont="1" applyFill="1" applyAlignment="1">
      <alignment vertical="center" wrapText="1"/>
    </xf>
    <xf numFmtId="0" fontId="3" fillId="9" borderId="18" xfId="0" applyFont="1" applyFill="1" applyBorder="1" applyAlignment="1">
      <alignment vertical="center"/>
    </xf>
    <xf numFmtId="0" fontId="32" fillId="9" borderId="0" xfId="0" applyFont="1" applyFill="1" applyAlignment="1">
      <alignment vertical="center" wrapText="1"/>
    </xf>
    <xf numFmtId="0" fontId="32" fillId="9" borderId="6" xfId="0" applyFont="1" applyFill="1" applyBorder="1" applyAlignment="1">
      <alignment vertical="center" wrapText="1"/>
    </xf>
    <xf numFmtId="0" fontId="32" fillId="9" borderId="0" xfId="0" applyFont="1" applyFill="1" applyAlignment="1">
      <alignment vertical="center" wrapText="1"/>
    </xf>
    <xf numFmtId="0" fontId="32" fillId="9" borderId="0" xfId="0" applyFont="1" applyFill="1" applyAlignment="1">
      <alignment vertical="center" wrapText="1"/>
    </xf>
    <xf numFmtId="0" fontId="3" fillId="9" borderId="0" xfId="0" applyFont="1" applyFill="1" applyAlignment="1">
      <alignment vertical="center"/>
    </xf>
    <xf numFmtId="0" fontId="3" fillId="9" borderId="0" xfId="0" applyFont="1" applyFill="1" applyAlignment="1">
      <alignment vertical="center" wrapText="1"/>
    </xf>
    <xf numFmtId="0" fontId="3" fillId="9" borderId="12" xfId="0" applyFont="1" applyFill="1" applyBorder="1" applyAlignment="1">
      <alignment vertical="center" wrapText="1"/>
    </xf>
    <xf numFmtId="0" fontId="3" fillId="9" borderId="13" xfId="0" applyFont="1" applyFill="1" applyBorder="1" applyAlignment="1">
      <alignment vertical="center"/>
    </xf>
    <xf numFmtId="0" fontId="3" fillId="9" borderId="13" xfId="0" applyFont="1" applyFill="1" applyBorder="1" applyAlignment="1">
      <alignment vertical="center" wrapText="1"/>
    </xf>
    <xf numFmtId="0" fontId="25" fillId="9" borderId="13" xfId="0" applyFont="1" applyFill="1" applyBorder="1" applyAlignment="1">
      <alignment vertical="center" wrapText="1"/>
    </xf>
    <xf numFmtId="0" fontId="30" fillId="9" borderId="13" xfId="0" applyFont="1" applyFill="1" applyBorder="1" applyAlignment="1">
      <alignment vertical="center" wrapText="1"/>
    </xf>
    <xf numFmtId="0" fontId="32" fillId="9" borderId="13" xfId="0" applyFont="1" applyFill="1" applyBorder="1" applyAlignment="1">
      <alignment vertical="center" wrapText="1"/>
    </xf>
    <xf numFmtId="0" fontId="3" fillId="9" borderId="49" xfId="0" applyFont="1" applyFill="1" applyBorder="1" applyAlignment="1">
      <alignment vertical="center"/>
    </xf>
    <xf numFmtId="0" fontId="3" fillId="9" borderId="0" xfId="0" applyFont="1" applyFill="1" applyAlignment="1">
      <alignment vertical="center"/>
    </xf>
    <xf numFmtId="0" fontId="24" fillId="9" borderId="0" xfId="0" applyFont="1" applyFill="1"/>
    <xf numFmtId="0" fontId="24" fillId="9" borderId="0" xfId="0" applyFont="1" applyFill="1" applyAlignment="1"/>
    <xf numFmtId="0" fontId="24" fillId="9" borderId="0" xfId="0" applyFont="1" applyFill="1" applyAlignment="1">
      <alignment wrapText="1"/>
    </xf>
    <xf numFmtId="0" fontId="51" fillId="9" borderId="0" xfId="0" applyFont="1" applyFill="1"/>
    <xf numFmtId="0" fontId="52" fillId="9" borderId="0" xfId="0" applyFont="1" applyFill="1" applyAlignment="1">
      <alignment wrapText="1"/>
    </xf>
    <xf numFmtId="0" fontId="24" fillId="9" borderId="0" xfId="0" applyFont="1" applyFill="1"/>
    <xf numFmtId="0" fontId="24" fillId="9" borderId="0" xfId="0" applyFont="1" applyFill="1" applyAlignment="1"/>
    <xf numFmtId="0" fontId="25" fillId="9" borderId="0" xfId="0" applyFont="1" applyFill="1" applyAlignment="1">
      <alignment vertical="center" wrapText="1"/>
    </xf>
    <xf numFmtId="0" fontId="49" fillId="9" borderId="0" xfId="0" applyFont="1" applyFill="1" applyAlignment="1">
      <alignment vertical="center" wrapText="1"/>
    </xf>
    <xf numFmtId="0" fontId="53" fillId="9" borderId="0" xfId="0" applyFont="1" applyFill="1" applyAlignment="1">
      <alignment vertical="center" wrapText="1"/>
    </xf>
    <xf numFmtId="164" fontId="3" fillId="9" borderId="0" xfId="0" applyNumberFormat="1" applyFont="1" applyFill="1" applyAlignment="1">
      <alignment vertical="center"/>
    </xf>
    <xf numFmtId="0" fontId="54" fillId="9" borderId="0" xfId="0" applyFont="1" applyFill="1" applyAlignment="1">
      <alignment vertical="center" wrapText="1"/>
    </xf>
    <xf numFmtId="0" fontId="56" fillId="9" borderId="0" xfId="0" applyFont="1" applyFill="1" applyAlignment="1">
      <alignment vertical="center"/>
    </xf>
    <xf numFmtId="0" fontId="28" fillId="5" borderId="8" xfId="0" applyFont="1" applyFill="1" applyBorder="1" applyAlignment="1">
      <alignment vertical="center" wrapText="1"/>
    </xf>
    <xf numFmtId="0" fontId="40" fillId="5" borderId="0" xfId="0" applyFont="1" applyFill="1" applyAlignment="1">
      <alignment horizontal="left" vertical="center" wrapText="1"/>
    </xf>
    <xf numFmtId="0" fontId="28" fillId="5" borderId="0" xfId="0" applyFont="1" applyFill="1" applyAlignment="1">
      <alignment vertical="center" wrapText="1"/>
    </xf>
    <xf numFmtId="0" fontId="28" fillId="5" borderId="0" xfId="0" applyFont="1" applyFill="1" applyAlignment="1">
      <alignment horizontal="center" vertical="center" wrapText="1"/>
    </xf>
    <xf numFmtId="0" fontId="28" fillId="5" borderId="0" xfId="0" applyFont="1" applyFill="1" applyAlignment="1">
      <alignment horizontal="left" vertical="center" wrapText="1"/>
    </xf>
    <xf numFmtId="0" fontId="57" fillId="0" borderId="5" xfId="0" applyFont="1" applyBorder="1" applyAlignment="1">
      <alignment vertical="center" wrapText="1"/>
    </xf>
    <xf numFmtId="0" fontId="25" fillId="0" borderId="6" xfId="0" applyFont="1" applyBorder="1" applyAlignment="1">
      <alignment horizontal="left" vertical="center" wrapText="1"/>
    </xf>
    <xf numFmtId="0" fontId="3" fillId="0" borderId="6" xfId="0" applyFont="1" applyBorder="1" applyAlignment="1">
      <alignment horizontal="center" vertical="center" wrapText="1"/>
    </xf>
    <xf numFmtId="0" fontId="3" fillId="0" borderId="7" xfId="0" applyFont="1" applyBorder="1" applyAlignment="1">
      <alignment horizontal="left" vertical="center" wrapText="1"/>
    </xf>
    <xf numFmtId="0" fontId="57" fillId="0" borderId="8" xfId="0" applyFont="1" applyBorder="1" applyAlignment="1">
      <alignment vertical="center" wrapText="1"/>
    </xf>
    <xf numFmtId="0" fontId="3" fillId="0" borderId="0" xfId="0" applyFont="1" applyAlignment="1">
      <alignment horizontal="center" vertical="center" wrapText="1"/>
    </xf>
    <xf numFmtId="0" fontId="3" fillId="0" borderId="18" xfId="0" applyFont="1" applyBorder="1" applyAlignment="1">
      <alignment horizontal="left" vertical="center" wrapText="1"/>
    </xf>
    <xf numFmtId="0" fontId="57" fillId="0" borderId="12" xfId="0" applyFont="1" applyBorder="1" applyAlignment="1">
      <alignment vertical="top" wrapText="1"/>
    </xf>
    <xf numFmtId="0" fontId="30" fillId="0" borderId="13" xfId="0" applyFont="1" applyBorder="1" applyAlignment="1">
      <alignment vertical="top" wrapText="1"/>
    </xf>
    <xf numFmtId="0" fontId="3" fillId="0" borderId="13" xfId="0" applyFont="1" applyBorder="1" applyAlignment="1">
      <alignment vertical="top" wrapText="1"/>
    </xf>
    <xf numFmtId="0" fontId="3" fillId="0" borderId="13" xfId="0" applyFont="1" applyBorder="1" applyAlignment="1">
      <alignment vertical="top" wrapText="1"/>
    </xf>
    <xf numFmtId="0" fontId="3" fillId="0" borderId="13" xfId="0" applyFont="1" applyBorder="1" applyAlignment="1">
      <alignment horizontal="center" vertical="center" wrapText="1"/>
    </xf>
    <xf numFmtId="0" fontId="3" fillId="0" borderId="49" xfId="0" applyFont="1" applyBorder="1" applyAlignment="1">
      <alignment horizontal="left" vertical="center" wrapText="1"/>
    </xf>
    <xf numFmtId="0" fontId="57" fillId="0" borderId="19" xfId="0" applyFont="1" applyBorder="1" applyAlignment="1">
      <alignment vertical="center" wrapText="1"/>
    </xf>
    <xf numFmtId="0" fontId="30" fillId="0" borderId="22" xfId="0" applyFont="1" applyBorder="1" applyAlignment="1">
      <alignment vertical="center" wrapText="1"/>
    </xf>
    <xf numFmtId="0" fontId="3" fillId="0" borderId="22" xfId="0" applyFont="1" applyBorder="1" applyAlignment="1">
      <alignment vertical="center" wrapText="1"/>
    </xf>
    <xf numFmtId="0" fontId="3" fillId="0" borderId="22" xfId="0" applyFont="1" applyBorder="1" applyAlignment="1">
      <alignment horizontal="center" vertical="center" wrapText="1"/>
    </xf>
    <xf numFmtId="0" fontId="3" fillId="0" borderId="53" xfId="0" applyFont="1" applyBorder="1" applyAlignment="1">
      <alignment horizontal="left" vertical="center" wrapText="1"/>
    </xf>
    <xf numFmtId="0" fontId="57" fillId="0" borderId="12" xfId="0" applyFont="1" applyBorder="1" applyAlignment="1">
      <alignment vertical="center" wrapText="1"/>
    </xf>
    <xf numFmtId="0" fontId="3" fillId="0" borderId="13" xfId="0" applyFont="1" applyBorder="1" applyAlignment="1">
      <alignment vertical="center" wrapText="1"/>
    </xf>
    <xf numFmtId="0" fontId="3" fillId="0" borderId="13" xfId="0" applyFont="1" applyBorder="1" applyAlignment="1">
      <alignment horizontal="left" vertical="center" wrapText="1"/>
    </xf>
    <xf numFmtId="0" fontId="25" fillId="0" borderId="13" xfId="0" applyFont="1" applyBorder="1" applyAlignment="1">
      <alignment horizontal="left" vertical="center" wrapText="1"/>
    </xf>
    <xf numFmtId="0" fontId="26" fillId="9" borderId="0" xfId="0" applyFont="1" applyFill="1" applyAlignment="1">
      <alignment horizontal="left" vertical="center" wrapText="1"/>
    </xf>
    <xf numFmtId="0" fontId="3" fillId="0" borderId="22" xfId="0" applyFont="1" applyBorder="1" applyAlignment="1">
      <alignment vertical="center" wrapText="1"/>
    </xf>
    <xf numFmtId="0" fontId="3" fillId="0" borderId="22" xfId="0" applyFont="1" applyBorder="1" applyAlignment="1">
      <alignment horizontal="center" vertical="center" wrapText="1"/>
    </xf>
    <xf numFmtId="0" fontId="58" fillId="0" borderId="0" xfId="0" applyFont="1" applyAlignment="1">
      <alignment horizontal="center" vertical="center" wrapText="1"/>
    </xf>
    <xf numFmtId="0" fontId="25" fillId="0" borderId="0" xfId="0" applyFont="1" applyAlignment="1">
      <alignment horizontal="left" vertical="center" wrapText="1"/>
    </xf>
    <xf numFmtId="0" fontId="25" fillId="0" borderId="13" xfId="0" applyFont="1" applyBorder="1" applyAlignment="1">
      <alignment horizontal="center" vertical="center" wrapText="1"/>
    </xf>
    <xf numFmtId="0" fontId="57" fillId="0" borderId="8" xfId="0" applyFont="1" applyBorder="1" applyAlignment="1">
      <alignment wrapText="1"/>
    </xf>
    <xf numFmtId="0" fontId="25" fillId="0" borderId="0" xfId="0" applyFont="1" applyAlignment="1">
      <alignment horizontal="left" wrapText="1"/>
    </xf>
    <xf numFmtId="0" fontId="30" fillId="0" borderId="0" xfId="0" applyFont="1" applyAlignment="1">
      <alignment wrapText="1"/>
    </xf>
    <xf numFmtId="0" fontId="3" fillId="0" borderId="0" xfId="0" applyFont="1" applyAlignment="1">
      <alignment wrapText="1"/>
    </xf>
    <xf numFmtId="0" fontId="25" fillId="0" borderId="0" xfId="0" applyFont="1" applyAlignment="1">
      <alignment horizontal="center" wrapText="1"/>
    </xf>
    <xf numFmtId="0" fontId="25" fillId="0" borderId="0" xfId="0" applyFont="1" applyAlignment="1">
      <alignment horizontal="center" vertical="center" wrapText="1"/>
    </xf>
    <xf numFmtId="0" fontId="57" fillId="0" borderId="8" xfId="0" applyFont="1" applyBorder="1" applyAlignment="1">
      <alignment vertical="top" wrapText="1"/>
    </xf>
    <xf numFmtId="0" fontId="30" fillId="0" borderId="0" xfId="0" applyFont="1" applyAlignment="1">
      <alignment vertical="top" wrapText="1"/>
    </xf>
    <xf numFmtId="0" fontId="3" fillId="0" borderId="0" xfId="0" applyFont="1" applyAlignment="1">
      <alignment vertical="top" wrapText="1"/>
    </xf>
    <xf numFmtId="0" fontId="25" fillId="0" borderId="0" xfId="0" applyFont="1" applyAlignment="1">
      <alignment horizontal="center" vertical="top" wrapText="1"/>
    </xf>
    <xf numFmtId="0" fontId="57" fillId="0" borderId="54" xfId="0" applyFont="1" applyBorder="1" applyAlignment="1">
      <alignment vertical="center" wrapText="1"/>
    </xf>
    <xf numFmtId="0" fontId="25" fillId="0" borderId="44" xfId="0" applyFont="1" applyBorder="1" applyAlignment="1">
      <alignment horizontal="left" vertical="center" wrapText="1"/>
    </xf>
    <xf numFmtId="0" fontId="30" fillId="0" borderId="44" xfId="0" applyFont="1" applyBorder="1" applyAlignment="1">
      <alignment vertical="center" wrapText="1"/>
    </xf>
    <xf numFmtId="0" fontId="3" fillId="0" borderId="44" xfId="0" applyFont="1" applyBorder="1" applyAlignment="1">
      <alignment vertical="center" wrapText="1"/>
    </xf>
    <xf numFmtId="0" fontId="26" fillId="9" borderId="44" xfId="0" applyFont="1" applyFill="1" applyBorder="1" applyAlignment="1">
      <alignment horizontal="left" vertical="center" wrapText="1"/>
    </xf>
    <xf numFmtId="0" fontId="25" fillId="0" borderId="44" xfId="0" applyFont="1" applyBorder="1" applyAlignment="1">
      <alignment horizontal="center" vertical="center" wrapText="1"/>
    </xf>
    <xf numFmtId="0" fontId="3" fillId="0" borderId="55" xfId="0" applyFont="1" applyBorder="1" applyAlignment="1">
      <alignment horizontal="left" vertical="center" wrapText="1"/>
    </xf>
    <xf numFmtId="0" fontId="3" fillId="0" borderId="6" xfId="0" applyFont="1" applyBorder="1" applyAlignment="1">
      <alignment vertical="center" wrapText="1"/>
    </xf>
    <xf numFmtId="0" fontId="30" fillId="0" borderId="18" xfId="0" applyFont="1" applyBorder="1" applyAlignment="1">
      <alignment horizontal="left" vertical="center" wrapText="1"/>
    </xf>
    <xf numFmtId="0" fontId="57" fillId="9" borderId="24" xfId="0" applyFont="1" applyFill="1" applyBorder="1" applyAlignment="1">
      <alignment vertical="center" wrapText="1"/>
    </xf>
    <xf numFmtId="0" fontId="25" fillId="9" borderId="25" xfId="0" applyFont="1" applyFill="1" applyBorder="1" applyAlignment="1">
      <alignment horizontal="left" vertical="center" wrapText="1"/>
    </xf>
    <xf numFmtId="0" fontId="30" fillId="9" borderId="25" xfId="0" applyFont="1" applyFill="1" applyBorder="1" applyAlignment="1">
      <alignment vertical="center" wrapText="1"/>
    </xf>
    <xf numFmtId="0" fontId="3" fillId="9" borderId="25" xfId="0" applyFont="1" applyFill="1" applyBorder="1" applyAlignment="1">
      <alignment vertical="center" wrapText="1"/>
    </xf>
    <xf numFmtId="0" fontId="3" fillId="9" borderId="25" xfId="0" applyFont="1" applyFill="1" applyBorder="1" applyAlignment="1">
      <alignment vertical="center" wrapText="1"/>
    </xf>
    <xf numFmtId="0" fontId="3" fillId="9" borderId="25" xfId="0" applyFont="1" applyFill="1" applyBorder="1" applyAlignment="1">
      <alignment horizontal="center" vertical="center" wrapText="1"/>
    </xf>
    <xf numFmtId="0" fontId="3" fillId="9" borderId="56" xfId="0" applyFont="1" applyFill="1" applyBorder="1" applyAlignment="1">
      <alignment horizontal="left" vertical="center" wrapText="1"/>
    </xf>
    <xf numFmtId="0" fontId="57" fillId="9" borderId="8" xfId="0" applyFont="1" applyFill="1" applyBorder="1" applyAlignment="1">
      <alignment vertical="center" wrapText="1"/>
    </xf>
    <xf numFmtId="0" fontId="25" fillId="9" borderId="0" xfId="0" applyFont="1" applyFill="1" applyAlignment="1">
      <alignment horizontal="left" vertical="center" wrapText="1"/>
    </xf>
    <xf numFmtId="0" fontId="3" fillId="9" borderId="0" xfId="0" applyFont="1" applyFill="1" applyAlignment="1">
      <alignment vertical="center" wrapText="1"/>
    </xf>
    <xf numFmtId="0" fontId="3" fillId="9" borderId="0" xfId="0" applyFont="1" applyFill="1" applyAlignment="1">
      <alignment horizontal="center" vertical="center" wrapText="1"/>
    </xf>
    <xf numFmtId="0" fontId="3" fillId="9" borderId="18" xfId="0" applyFont="1" applyFill="1" applyBorder="1" applyAlignment="1">
      <alignment horizontal="left" vertical="center" wrapText="1"/>
    </xf>
    <xf numFmtId="0" fontId="57" fillId="9" borderId="12" xfId="0" applyFont="1" applyFill="1" applyBorder="1" applyAlignment="1">
      <alignment vertical="center" wrapText="1"/>
    </xf>
    <xf numFmtId="0" fontId="25" fillId="9" borderId="13" xfId="0" applyFont="1" applyFill="1" applyBorder="1" applyAlignment="1">
      <alignment horizontal="left" vertical="center" wrapText="1"/>
    </xf>
    <xf numFmtId="0" fontId="3" fillId="9" borderId="13" xfId="0" applyFont="1" applyFill="1" applyBorder="1" applyAlignment="1">
      <alignment horizontal="center" vertical="center" wrapText="1"/>
    </xf>
    <xf numFmtId="0" fontId="3" fillId="9" borderId="49" xfId="0" applyFont="1" applyFill="1" applyBorder="1" applyAlignment="1">
      <alignment horizontal="left" vertical="center" wrapText="1"/>
    </xf>
    <xf numFmtId="0" fontId="3" fillId="0" borderId="0" xfId="0" applyFont="1" applyAlignment="1">
      <alignment horizontal="left" vertical="center" wrapText="1"/>
    </xf>
    <xf numFmtId="0" fontId="59" fillId="7" borderId="0" xfId="0" applyFont="1" applyFill="1" applyAlignment="1">
      <alignment horizontal="left" wrapText="1"/>
    </xf>
    <xf numFmtId="0" fontId="0" fillId="9" borderId="6" xfId="0" applyFont="1" applyFill="1" applyBorder="1" applyAlignment="1">
      <alignment vertical="center" wrapText="1"/>
    </xf>
    <xf numFmtId="0" fontId="32" fillId="0" borderId="6" xfId="0" applyFont="1" applyBorder="1" applyAlignment="1">
      <alignment horizontal="center" vertical="center" wrapText="1"/>
    </xf>
    <xf numFmtId="0" fontId="3" fillId="0" borderId="6" xfId="0" applyFont="1" applyBorder="1" applyAlignment="1">
      <alignment horizontal="left" vertical="center" wrapText="1"/>
    </xf>
    <xf numFmtId="0" fontId="25" fillId="0" borderId="0" xfId="0" applyFont="1" applyAlignment="1">
      <alignment horizontal="left" vertical="center" wrapText="1"/>
    </xf>
    <xf numFmtId="0" fontId="57" fillId="0" borderId="8" xfId="0" applyFont="1" applyBorder="1" applyAlignment="1">
      <alignment vertical="center" wrapText="1"/>
    </xf>
    <xf numFmtId="0" fontId="30" fillId="0" borderId="0" xfId="0" applyFont="1" applyAlignment="1">
      <alignment vertical="center" wrapText="1"/>
    </xf>
    <xf numFmtId="0" fontId="3" fillId="0" borderId="0" xfId="0" applyFont="1" applyAlignment="1">
      <alignment horizontal="left" vertical="center" wrapText="1"/>
    </xf>
    <xf numFmtId="0" fontId="57" fillId="5" borderId="57" xfId="0" applyFont="1" applyFill="1" applyBorder="1" applyAlignment="1">
      <alignment vertical="center" wrapText="1"/>
    </xf>
    <xf numFmtId="0" fontId="49" fillId="5" borderId="58" xfId="0" applyFont="1" applyFill="1" applyBorder="1" applyAlignment="1">
      <alignment horizontal="left" vertical="center" wrapText="1"/>
    </xf>
    <xf numFmtId="0" fontId="30" fillId="5" borderId="58" xfId="0" applyFont="1" applyFill="1" applyBorder="1" applyAlignment="1">
      <alignment vertical="center" wrapText="1"/>
    </xf>
    <xf numFmtId="0" fontId="30" fillId="5" borderId="58" xfId="0" applyFont="1" applyFill="1" applyBorder="1" applyAlignment="1">
      <alignment vertical="center" wrapText="1"/>
    </xf>
    <xf numFmtId="0" fontId="30" fillId="5" borderId="58" xfId="0" applyFont="1" applyFill="1" applyBorder="1" applyAlignment="1">
      <alignment horizontal="center" vertical="center" wrapText="1"/>
    </xf>
    <xf numFmtId="0" fontId="30" fillId="5" borderId="58" xfId="0" applyFont="1" applyFill="1" applyBorder="1" applyAlignment="1">
      <alignment horizontal="left" vertical="center" wrapText="1"/>
    </xf>
    <xf numFmtId="0" fontId="60" fillId="4" borderId="8" xfId="0" applyFont="1" applyFill="1" applyBorder="1" applyAlignment="1">
      <alignment wrapText="1"/>
    </xf>
    <xf numFmtId="0" fontId="24" fillId="4" borderId="0" xfId="0" applyFont="1" applyFill="1" applyAlignment="1">
      <alignment wrapText="1"/>
    </xf>
    <xf numFmtId="0" fontId="52" fillId="4" borderId="0" xfId="0" applyFont="1" applyFill="1" applyAlignment="1">
      <alignment wrapText="1"/>
    </xf>
    <xf numFmtId="0" fontId="24" fillId="4" borderId="0" xfId="0" applyFont="1" applyFill="1" applyAlignment="1">
      <alignment wrapText="1"/>
    </xf>
    <xf numFmtId="0" fontId="24" fillId="4" borderId="18" xfId="0" applyFont="1" applyFill="1" applyBorder="1" applyAlignment="1">
      <alignment wrapText="1"/>
    </xf>
    <xf numFmtId="0" fontId="61" fillId="2" borderId="59" xfId="0" applyFont="1" applyFill="1" applyBorder="1" applyAlignment="1">
      <alignment horizontal="center" vertical="center" wrapText="1"/>
    </xf>
    <xf numFmtId="0" fontId="50" fillId="2" borderId="1" xfId="0" applyFont="1" applyFill="1" applyBorder="1" applyAlignment="1">
      <alignment vertical="center" wrapText="1"/>
    </xf>
    <xf numFmtId="0" fontId="50" fillId="2" borderId="1" xfId="0" applyFont="1" applyFill="1" applyBorder="1" applyAlignment="1">
      <alignment vertical="center"/>
    </xf>
    <xf numFmtId="0" fontId="63" fillId="11" borderId="0" xfId="0" applyFont="1" applyFill="1" applyAlignment="1">
      <alignment vertical="center" wrapText="1"/>
    </xf>
    <xf numFmtId="0" fontId="25" fillId="0" borderId="44" xfId="0" applyFont="1" applyBorder="1" applyAlignment="1">
      <alignment vertical="center" wrapText="1"/>
    </xf>
    <xf numFmtId="0" fontId="63" fillId="0" borderId="44" xfId="0" applyFont="1" applyBorder="1" applyAlignment="1">
      <alignment vertical="center" wrapText="1"/>
    </xf>
    <xf numFmtId="0" fontId="3" fillId="0" borderId="55" xfId="0" applyFont="1" applyBorder="1" applyAlignment="1">
      <alignment vertical="center"/>
    </xf>
    <xf numFmtId="0" fontId="25" fillId="0" borderId="22" xfId="0" applyFont="1" applyBorder="1" applyAlignment="1">
      <alignment vertical="center" wrapText="1"/>
    </xf>
    <xf numFmtId="0" fontId="30" fillId="0" borderId="61" xfId="0" applyFont="1" applyBorder="1" applyAlignment="1">
      <alignment vertical="center" wrapText="1"/>
    </xf>
    <xf numFmtId="0" fontId="3" fillId="0" borderId="61" xfId="0" applyFont="1" applyBorder="1" applyAlignment="1">
      <alignment vertical="center" wrapText="1"/>
    </xf>
    <xf numFmtId="0" fontId="3" fillId="0" borderId="61" xfId="0" applyFont="1" applyBorder="1" applyAlignment="1">
      <alignment vertical="center" wrapText="1"/>
    </xf>
    <xf numFmtId="0" fontId="3" fillId="0" borderId="62" xfId="0" applyFont="1" applyBorder="1" applyAlignment="1">
      <alignment vertical="center"/>
    </xf>
    <xf numFmtId="0" fontId="62" fillId="0" borderId="29" xfId="0" applyFont="1" applyBorder="1" applyAlignment="1">
      <alignment horizontal="left" vertical="center" textRotation="90" wrapText="1"/>
    </xf>
    <xf numFmtId="0" fontId="63" fillId="0" borderId="6" xfId="0" applyFont="1" applyBorder="1" applyAlignment="1">
      <alignment vertical="center" wrapText="1"/>
    </xf>
    <xf numFmtId="0" fontId="63" fillId="0" borderId="0" xfId="0" applyFont="1" applyAlignment="1">
      <alignment vertical="center" wrapText="1"/>
    </xf>
    <xf numFmtId="0" fontId="62" fillId="0" borderId="64" xfId="0" applyFont="1" applyBorder="1" applyAlignment="1">
      <alignment horizontal="left" vertical="center" textRotation="90" wrapText="1"/>
    </xf>
    <xf numFmtId="0" fontId="62" fillId="4" borderId="63" xfId="0" applyFont="1" applyFill="1" applyBorder="1" applyAlignment="1">
      <alignment horizontal="left" vertical="center" textRotation="90" wrapText="1"/>
    </xf>
    <xf numFmtId="0" fontId="25" fillId="4" borderId="6" xfId="0" applyFont="1" applyFill="1" applyBorder="1" applyAlignment="1">
      <alignment vertical="center" wrapText="1"/>
    </xf>
    <xf numFmtId="0" fontId="30" fillId="4" borderId="6" xfId="0" applyFont="1" applyFill="1" applyBorder="1" applyAlignment="1">
      <alignment vertical="center" wrapText="1"/>
    </xf>
    <xf numFmtId="0" fontId="3" fillId="4" borderId="6" xfId="0" applyFont="1" applyFill="1" applyBorder="1" applyAlignment="1">
      <alignment vertical="center" wrapText="1"/>
    </xf>
    <xf numFmtId="0" fontId="3" fillId="4" borderId="6" xfId="0" applyFont="1" applyFill="1" applyBorder="1" applyAlignment="1">
      <alignment vertical="center" wrapText="1"/>
    </xf>
    <xf numFmtId="0" fontId="3" fillId="4" borderId="7" xfId="0" applyFont="1" applyFill="1" applyBorder="1" applyAlignment="1">
      <alignment vertical="center"/>
    </xf>
    <xf numFmtId="0" fontId="62" fillId="4" borderId="29" xfId="0" applyFont="1" applyFill="1" applyBorder="1" applyAlignment="1">
      <alignment horizontal="left" vertical="center" textRotation="90" wrapText="1"/>
    </xf>
    <xf numFmtId="0" fontId="25" fillId="4" borderId="0" xfId="0" applyFont="1" applyFill="1" applyAlignment="1">
      <alignment vertical="center" wrapText="1"/>
    </xf>
    <xf numFmtId="0" fontId="30" fillId="4" borderId="0" xfId="0" applyFont="1" applyFill="1" applyAlignment="1">
      <alignment vertical="center" wrapText="1"/>
    </xf>
    <xf numFmtId="0" fontId="3" fillId="4" borderId="0" xfId="0" applyFont="1" applyFill="1" applyAlignment="1">
      <alignment vertical="center" wrapText="1"/>
    </xf>
    <xf numFmtId="0" fontId="3" fillId="4" borderId="0" xfId="0" applyFont="1" applyFill="1" applyAlignment="1">
      <alignment vertical="center" wrapText="1"/>
    </xf>
    <xf numFmtId="0" fontId="3" fillId="4" borderId="18" xfId="0" applyFont="1" applyFill="1" applyBorder="1" applyAlignment="1">
      <alignment vertical="center"/>
    </xf>
    <xf numFmtId="0" fontId="62" fillId="7" borderId="29" xfId="0" applyFont="1" applyFill="1" applyBorder="1" applyAlignment="1">
      <alignment horizontal="left" vertical="center" textRotation="90" wrapText="1"/>
    </xf>
    <xf numFmtId="0" fontId="25" fillId="7" borderId="0" xfId="0" applyFont="1" applyFill="1" applyAlignment="1">
      <alignment vertical="center" wrapText="1"/>
    </xf>
    <xf numFmtId="0" fontId="30" fillId="7" borderId="0" xfId="0" applyFont="1" applyFill="1" applyAlignment="1">
      <alignment vertical="center" wrapText="1"/>
    </xf>
    <xf numFmtId="0" fontId="3" fillId="7" borderId="0" xfId="0" applyFont="1" applyFill="1" applyAlignment="1">
      <alignment vertical="center" wrapText="1"/>
    </xf>
    <xf numFmtId="0" fontId="3" fillId="7" borderId="0" xfId="0" applyFont="1" applyFill="1" applyAlignment="1">
      <alignment vertical="center" wrapText="1"/>
    </xf>
    <xf numFmtId="0" fontId="3" fillId="7" borderId="18" xfId="0" applyFont="1" applyFill="1" applyBorder="1" applyAlignment="1">
      <alignment vertical="center"/>
    </xf>
    <xf numFmtId="0" fontId="3" fillId="0" borderId="6" xfId="0" applyFont="1" applyBorder="1" applyAlignment="1">
      <alignment vertical="center"/>
    </xf>
    <xf numFmtId="0" fontId="62" fillId="0" borderId="29" xfId="0" applyFont="1" applyBorder="1" applyAlignment="1">
      <alignment horizontal="left" vertical="center" textRotation="90" wrapText="1"/>
    </xf>
    <xf numFmtId="0" fontId="25" fillId="0" borderId="0" xfId="0" applyFont="1" applyAlignment="1">
      <alignment vertical="center" wrapText="1"/>
    </xf>
    <xf numFmtId="0" fontId="3" fillId="0" borderId="0" xfId="0" applyFont="1" applyAlignment="1">
      <alignment vertical="center"/>
    </xf>
    <xf numFmtId="0" fontId="30" fillId="2" borderId="0" xfId="0" applyFont="1" applyFill="1" applyAlignment="1">
      <alignment vertical="center"/>
    </xf>
    <xf numFmtId="0" fontId="30" fillId="2" borderId="0" xfId="0" applyFont="1" applyFill="1" applyAlignment="1">
      <alignment vertical="center" wrapText="1"/>
    </xf>
    <xf numFmtId="0" fontId="50" fillId="2" borderId="0" xfId="0" applyFont="1" applyFill="1" applyAlignment="1">
      <alignment vertical="center" wrapText="1"/>
    </xf>
    <xf numFmtId="0" fontId="64" fillId="0" borderId="0" xfId="0" applyFont="1" applyAlignment="1">
      <alignment vertical="center" wrapText="1"/>
    </xf>
    <xf numFmtId="0" fontId="64" fillId="0" borderId="0" xfId="0" applyFont="1" applyAlignment="1">
      <alignment vertical="center" wrapText="1"/>
    </xf>
    <xf numFmtId="0" fontId="3" fillId="7" borderId="0" xfId="0" applyFont="1" applyFill="1" applyAlignment="1">
      <alignment vertical="center"/>
    </xf>
    <xf numFmtId="0" fontId="25" fillId="7" borderId="0" xfId="0" applyFont="1" applyFill="1" applyAlignment="1">
      <alignment vertical="center" wrapText="1"/>
    </xf>
    <xf numFmtId="0" fontId="64" fillId="7" borderId="0" xfId="0" applyFont="1" applyFill="1" applyAlignment="1">
      <alignment vertical="center" wrapText="1"/>
    </xf>
    <xf numFmtId="0" fontId="3" fillId="7" borderId="0" xfId="0" applyFont="1" applyFill="1" applyAlignment="1">
      <alignment vertical="center"/>
    </xf>
    <xf numFmtId="0" fontId="52" fillId="2" borderId="1" xfId="0" applyFont="1" applyFill="1" applyBorder="1" applyAlignment="1">
      <alignment vertical="center" wrapText="1"/>
    </xf>
    <xf numFmtId="0" fontId="65" fillId="2" borderId="1" xfId="0" applyFont="1" applyFill="1" applyBorder="1" applyAlignment="1">
      <alignment vertical="center" wrapText="1"/>
    </xf>
    <xf numFmtId="0" fontId="66" fillId="2" borderId="1" xfId="0" applyFont="1" applyFill="1" applyBorder="1" applyAlignment="1">
      <alignment vertical="center" wrapText="1"/>
    </xf>
    <xf numFmtId="0" fontId="46" fillId="2" borderId="1" xfId="0" applyFont="1" applyFill="1" applyBorder="1" applyAlignment="1">
      <alignment vertical="center" wrapText="1"/>
    </xf>
    <xf numFmtId="0" fontId="52" fillId="2" borderId="4" xfId="0" applyFont="1" applyFill="1" applyBorder="1" applyAlignment="1">
      <alignment wrapText="1"/>
    </xf>
    <xf numFmtId="0" fontId="51" fillId="0" borderId="0" xfId="0" applyFont="1" applyAlignment="1">
      <alignment vertical="center" wrapText="1"/>
    </xf>
    <xf numFmtId="0" fontId="24" fillId="0" borderId="0" xfId="0" applyFont="1" applyAlignment="1">
      <alignment vertical="center" wrapText="1"/>
    </xf>
    <xf numFmtId="0" fontId="51" fillId="0" borderId="0" xfId="0" applyFont="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48" fillId="0" borderId="0" xfId="0" applyFont="1" applyAlignment="1">
      <alignment vertical="center" wrapText="1"/>
    </xf>
    <xf numFmtId="0" fontId="24" fillId="0" borderId="11" xfId="0" applyFont="1" applyBorder="1" applyAlignment="1">
      <alignment wrapText="1"/>
    </xf>
    <xf numFmtId="0" fontId="65" fillId="0" borderId="0" xfId="0" applyFont="1" applyAlignment="1">
      <alignment vertical="center" wrapText="1"/>
    </xf>
    <xf numFmtId="0" fontId="48" fillId="0" borderId="0" xfId="0" applyFont="1" applyAlignment="1">
      <alignment vertical="center" wrapText="1"/>
    </xf>
    <xf numFmtId="0" fontId="66" fillId="0" borderId="0" xfId="0" applyFont="1" applyAlignment="1">
      <alignment vertical="center" wrapText="1"/>
    </xf>
    <xf numFmtId="0" fontId="69" fillId="0" borderId="0" xfId="0" applyFont="1" applyAlignment="1">
      <alignment vertical="center" wrapText="1"/>
    </xf>
    <xf numFmtId="0" fontId="70" fillId="12" borderId="0" xfId="0" applyFont="1" applyFill="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73" fillId="0" borderId="0" xfId="0" applyFont="1" applyAlignment="1">
      <alignment vertical="center" wrapText="1"/>
    </xf>
    <xf numFmtId="0" fontId="68" fillId="0" borderId="0" xfId="0" applyFont="1" applyAlignment="1">
      <alignment vertical="center" wrapText="1"/>
    </xf>
    <xf numFmtId="0" fontId="37" fillId="4" borderId="0" xfId="0" applyFont="1" applyFill="1" applyAlignment="1">
      <alignment horizontal="left" vertical="center" wrapText="1"/>
    </xf>
    <xf numFmtId="0" fontId="65" fillId="4" borderId="0" xfId="0" applyFont="1" applyFill="1" applyAlignment="1">
      <alignment horizontal="left" vertical="center" wrapText="1"/>
    </xf>
    <xf numFmtId="0" fontId="65" fillId="9" borderId="0" xfId="0" applyFont="1" applyFill="1" applyAlignment="1">
      <alignment horizontal="left" vertical="center" wrapText="1"/>
    </xf>
    <xf numFmtId="0" fontId="65" fillId="0" borderId="0" xfId="0" applyFont="1" applyAlignment="1">
      <alignment vertical="center" wrapText="1"/>
    </xf>
    <xf numFmtId="0" fontId="24" fillId="0" borderId="0" xfId="0" applyFont="1" applyAlignment="1">
      <alignment vertical="center" wrapText="1"/>
    </xf>
    <xf numFmtId="0" fontId="68" fillId="0" borderId="0" xfId="0" applyFont="1" applyAlignment="1">
      <alignment vertical="center" wrapText="1"/>
    </xf>
    <xf numFmtId="0" fontId="24" fillId="0" borderId="11" xfId="0" applyFont="1" applyBorder="1" applyAlignment="1">
      <alignment wrapText="1"/>
    </xf>
    <xf numFmtId="0" fontId="24" fillId="0" borderId="0" xfId="0" applyFont="1" applyAlignment="1">
      <alignment horizontal="center" vertical="center" wrapText="1"/>
    </xf>
    <xf numFmtId="0" fontId="24" fillId="0" borderId="0" xfId="0" applyFont="1" applyAlignment="1">
      <alignment horizontal="left" vertical="center" wrapText="1"/>
    </xf>
    <xf numFmtId="0" fontId="65" fillId="0" borderId="0" xfId="0" applyFont="1" applyAlignment="1">
      <alignment horizontal="left" vertical="center" wrapText="1"/>
    </xf>
    <xf numFmtId="0" fontId="65" fillId="0" borderId="0" xfId="0" applyFont="1" applyAlignment="1">
      <alignment vertical="center" wrapText="1"/>
    </xf>
    <xf numFmtId="0" fontId="24" fillId="0" borderId="11" xfId="0" applyFont="1" applyBorder="1" applyAlignment="1">
      <alignment wrapText="1"/>
    </xf>
    <xf numFmtId="0" fontId="75" fillId="9" borderId="0" xfId="0" applyFont="1" applyFill="1" applyAlignment="1">
      <alignment horizontal="left" wrapText="1"/>
    </xf>
    <xf numFmtId="0" fontId="76" fillId="0" borderId="0" xfId="0" applyFont="1" applyAlignment="1">
      <alignment vertical="center" wrapText="1"/>
    </xf>
    <xf numFmtId="0" fontId="61" fillId="2" borderId="5" xfId="0" applyFont="1" applyFill="1" applyBorder="1" applyAlignment="1">
      <alignment vertical="center" wrapText="1"/>
    </xf>
    <xf numFmtId="0" fontId="61" fillId="2" borderId="6" xfId="0" applyFont="1" applyFill="1" applyBorder="1" applyAlignment="1">
      <alignment vertical="center" wrapText="1"/>
    </xf>
    <xf numFmtId="0" fontId="61" fillId="2" borderId="6" xfId="0" applyFont="1" applyFill="1" applyBorder="1" applyAlignment="1">
      <alignment horizontal="left" vertical="center" wrapText="1"/>
    </xf>
    <xf numFmtId="0" fontId="61" fillId="2" borderId="67" xfId="0" applyFont="1" applyFill="1" applyBorder="1" applyAlignment="1">
      <alignment horizontal="center" vertical="center" wrapText="1"/>
    </xf>
    <xf numFmtId="0" fontId="29" fillId="0" borderId="8" xfId="0" applyFont="1" applyBorder="1" applyAlignment="1">
      <alignment vertical="center" wrapText="1"/>
    </xf>
    <xf numFmtId="0" fontId="77" fillId="0" borderId="0" xfId="0" applyFont="1" applyAlignment="1">
      <alignment horizontal="left" vertical="center" wrapText="1"/>
    </xf>
    <xf numFmtId="0" fontId="29" fillId="2" borderId="68" xfId="0" applyFont="1" applyFill="1" applyBorder="1" applyAlignment="1">
      <alignment horizontal="center" vertical="center" wrapText="1"/>
    </xf>
    <xf numFmtId="0" fontId="26" fillId="9" borderId="0" xfId="0" applyFont="1" applyFill="1" applyAlignment="1">
      <alignment horizontal="left" wrapText="1"/>
    </xf>
    <xf numFmtId="0" fontId="3" fillId="2" borderId="68" xfId="0" applyFont="1" applyFill="1" applyBorder="1" applyAlignment="1">
      <alignment horizontal="center" vertical="center"/>
    </xf>
    <xf numFmtId="0" fontId="77" fillId="0" borderId="0" xfId="0" applyFont="1" applyAlignment="1">
      <alignment horizontal="left" vertical="center" wrapText="1"/>
    </xf>
    <xf numFmtId="0" fontId="29" fillId="12" borderId="0" xfId="0" applyFont="1" applyFill="1" applyAlignment="1">
      <alignment vertical="center" wrapText="1"/>
    </xf>
    <xf numFmtId="0" fontId="35" fillId="0" borderId="8" xfId="0" applyFont="1" applyBorder="1" applyAlignment="1">
      <alignment vertical="center" wrapText="1"/>
    </xf>
    <xf numFmtId="0" fontId="78" fillId="0" borderId="0" xfId="0" applyFont="1" applyAlignment="1">
      <alignment vertical="center" wrapText="1"/>
    </xf>
    <xf numFmtId="0" fontId="29" fillId="2" borderId="68" xfId="0" applyFont="1" applyFill="1" applyBorder="1" applyAlignment="1">
      <alignment horizontal="center" vertical="center" wrapText="1"/>
    </xf>
    <xf numFmtId="0" fontId="29" fillId="11" borderId="0" xfId="0" applyFont="1" applyFill="1" applyAlignment="1">
      <alignment vertical="center" wrapText="1"/>
    </xf>
    <xf numFmtId="0" fontId="3" fillId="0" borderId="8" xfId="0" applyFont="1" applyBorder="1" applyAlignment="1">
      <alignment vertical="center" wrapText="1"/>
    </xf>
    <xf numFmtId="0" fontId="32" fillId="0" borderId="0" xfId="0" applyFont="1" applyAlignment="1">
      <alignment horizontal="left" vertical="center" wrapText="1"/>
    </xf>
    <xf numFmtId="0" fontId="3" fillId="2" borderId="68" xfId="0" applyFont="1" applyFill="1" applyBorder="1" applyAlignment="1">
      <alignment horizontal="center" vertical="center"/>
    </xf>
    <xf numFmtId="0" fontId="32" fillId="0" borderId="0" xfId="0" applyFont="1" applyAlignment="1">
      <alignment horizontal="left" vertical="center" wrapText="1"/>
    </xf>
    <xf numFmtId="0" fontId="3" fillId="0" borderId="8" xfId="0" applyFont="1" applyBorder="1" applyAlignment="1">
      <alignment vertical="center" wrapText="1"/>
    </xf>
    <xf numFmtId="0" fontId="49" fillId="0" borderId="0" xfId="0" applyFont="1" applyAlignment="1">
      <alignment vertical="center" wrapText="1"/>
    </xf>
    <xf numFmtId="0" fontId="3" fillId="13" borderId="0" xfId="0" applyFont="1" applyFill="1" applyAlignment="1">
      <alignment vertical="center" wrapText="1"/>
    </xf>
    <xf numFmtId="0" fontId="79" fillId="5" borderId="0" xfId="0" applyFont="1" applyFill="1" applyAlignment="1">
      <alignment horizontal="left" vertical="center" wrapText="1"/>
    </xf>
    <xf numFmtId="0" fontId="80" fillId="5" borderId="0" xfId="0" applyFont="1" applyFill="1" applyAlignment="1">
      <alignment horizontal="left" vertical="center" wrapText="1"/>
    </xf>
    <xf numFmtId="0" fontId="81" fillId="5" borderId="0" xfId="0" applyFont="1" applyFill="1" applyAlignment="1">
      <alignment horizontal="left" vertical="center" wrapText="1"/>
    </xf>
    <xf numFmtId="0" fontId="25" fillId="5" borderId="0" xfId="0" applyFont="1" applyFill="1" applyAlignment="1">
      <alignment vertical="center" wrapText="1"/>
    </xf>
    <xf numFmtId="0" fontId="82" fillId="5" borderId="0" xfId="0" applyFont="1" applyFill="1" applyAlignment="1">
      <alignment vertical="center" wrapText="1"/>
    </xf>
    <xf numFmtId="0" fontId="22" fillId="0" borderId="0" xfId="0" applyFont="1" applyAlignment="1">
      <alignment vertical="center" wrapText="1"/>
    </xf>
    <xf numFmtId="0" fontId="22" fillId="0" borderId="0" xfId="0" applyFont="1" applyAlignment="1">
      <alignment vertical="center" wrapText="1"/>
    </xf>
    <xf numFmtId="0" fontId="83" fillId="0" borderId="0" xfId="0" applyFont="1" applyAlignment="1">
      <alignment vertical="center" wrapText="1"/>
    </xf>
    <xf numFmtId="0" fontId="30" fillId="14" borderId="0" xfId="0" applyFont="1" applyFill="1" applyAlignment="1">
      <alignment vertical="center" wrapText="1"/>
    </xf>
    <xf numFmtId="0" fontId="30" fillId="15" borderId="0" xfId="0" applyFont="1" applyFill="1" applyAlignment="1">
      <alignment vertical="center" wrapText="1"/>
    </xf>
    <xf numFmtId="0" fontId="30" fillId="9" borderId="0" xfId="0" applyFont="1" applyFill="1" applyAlignment="1">
      <alignment horizontal="center" vertical="center" wrapText="1"/>
    </xf>
    <xf numFmtId="0" fontId="30" fillId="6" borderId="0" xfId="0" applyFont="1" applyFill="1" applyAlignment="1">
      <alignment horizontal="center" vertical="center" wrapText="1"/>
    </xf>
    <xf numFmtId="0" fontId="30" fillId="3" borderId="0" xfId="0" applyFont="1" applyFill="1" applyAlignment="1">
      <alignment horizontal="center" vertical="center" wrapText="1"/>
    </xf>
    <xf numFmtId="0" fontId="30" fillId="14" borderId="0" xfId="0" applyFont="1" applyFill="1" applyAlignment="1">
      <alignment horizontal="left" vertical="center" wrapText="1"/>
    </xf>
    <xf numFmtId="0" fontId="30" fillId="14" borderId="0" xfId="0" applyFont="1" applyFill="1" applyAlignment="1">
      <alignment vertical="center" wrapText="1"/>
    </xf>
    <xf numFmtId="0" fontId="30" fillId="16" borderId="0" xfId="0" applyFont="1" applyFill="1" applyAlignment="1">
      <alignment horizontal="center" vertical="center" wrapText="1"/>
    </xf>
    <xf numFmtId="0" fontId="30" fillId="17" borderId="0" xfId="0" applyFont="1" applyFill="1" applyAlignment="1">
      <alignment horizontal="center" vertical="center" wrapText="1"/>
    </xf>
    <xf numFmtId="0" fontId="49" fillId="14" borderId="69" xfId="0" applyFont="1" applyFill="1" applyBorder="1" applyAlignment="1">
      <alignment vertical="center" wrapText="1"/>
    </xf>
    <xf numFmtId="0" fontId="3" fillId="20" borderId="70"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9" borderId="70" xfId="0" applyFont="1" applyFill="1" applyBorder="1" applyAlignment="1">
      <alignment horizontal="center" vertical="center" wrapText="1"/>
    </xf>
    <xf numFmtId="0" fontId="3" fillId="21" borderId="70"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33" xfId="0" applyFont="1" applyBorder="1" applyAlignment="1">
      <alignment horizontal="center" vertical="center" wrapText="1"/>
    </xf>
    <xf numFmtId="0" fontId="3" fillId="9" borderId="33" xfId="0" applyFont="1" applyFill="1" applyBorder="1" applyAlignment="1">
      <alignment horizontal="center" vertical="center" wrapText="1"/>
    </xf>
    <xf numFmtId="0" fontId="3" fillId="0" borderId="33" xfId="0" applyFont="1" applyBorder="1" applyAlignment="1">
      <alignment vertical="center" wrapText="1"/>
    </xf>
    <xf numFmtId="0" fontId="3" fillId="0" borderId="47" xfId="0" applyFont="1" applyBorder="1" applyAlignment="1">
      <alignment horizontal="center" vertical="center" wrapText="1"/>
    </xf>
    <xf numFmtId="0" fontId="3" fillId="9" borderId="47" xfId="0" applyFont="1" applyFill="1" applyBorder="1" applyAlignment="1">
      <alignment horizontal="center" vertical="center" wrapText="1"/>
    </xf>
    <xf numFmtId="0" fontId="30" fillId="14" borderId="73" xfId="0" applyFont="1" applyFill="1" applyBorder="1" applyAlignment="1">
      <alignment vertical="center" wrapText="1"/>
    </xf>
    <xf numFmtId="0" fontId="30" fillId="14" borderId="74" xfId="0" applyFont="1" applyFill="1" applyBorder="1" applyAlignment="1">
      <alignment vertical="center" wrapText="1"/>
    </xf>
    <xf numFmtId="0" fontId="3" fillId="33" borderId="70" xfId="0" applyFont="1" applyFill="1" applyBorder="1" applyAlignment="1">
      <alignment horizontal="center" vertical="center" wrapText="1"/>
    </xf>
    <xf numFmtId="0" fontId="30" fillId="14" borderId="69" xfId="0" applyFont="1" applyFill="1" applyBorder="1" applyAlignment="1">
      <alignment vertical="center" wrapText="1"/>
    </xf>
    <xf numFmtId="0" fontId="3" fillId="44" borderId="70" xfId="0" applyFont="1" applyFill="1" applyBorder="1" applyAlignment="1">
      <alignment horizontal="center" vertical="center" wrapText="1"/>
    </xf>
    <xf numFmtId="0" fontId="3" fillId="45" borderId="70" xfId="0" applyFont="1" applyFill="1" applyBorder="1" applyAlignment="1">
      <alignment horizontal="center" vertical="center" wrapText="1"/>
    </xf>
    <xf numFmtId="0" fontId="3" fillId="46" borderId="70"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84" fillId="2" borderId="1" xfId="0" applyFont="1" applyFill="1" applyBorder="1" applyAlignment="1">
      <alignment vertical="center" wrapText="1"/>
    </xf>
    <xf numFmtId="0" fontId="55" fillId="2" borderId="1" xfId="0" applyFont="1" applyFill="1" applyBorder="1" applyAlignment="1">
      <alignment vertical="center" wrapText="1"/>
    </xf>
    <xf numFmtId="0" fontId="85" fillId="2" borderId="1" xfId="0" applyFont="1" applyFill="1" applyBorder="1" applyAlignment="1">
      <alignment horizontal="center" vertical="center" wrapText="1"/>
    </xf>
    <xf numFmtId="0" fontId="44" fillId="0" borderId="0" xfId="0" applyFont="1" applyAlignment="1">
      <alignment horizontal="center" vertical="center" wrapText="1"/>
    </xf>
    <xf numFmtId="0" fontId="42" fillId="0" borderId="0" xfId="0" applyFont="1" applyAlignment="1">
      <alignment horizontal="center" vertical="center" wrapText="1"/>
    </xf>
    <xf numFmtId="0" fontId="42" fillId="0" borderId="0" xfId="0" applyFont="1" applyAlignment="1">
      <alignment vertical="center" wrapText="1"/>
    </xf>
    <xf numFmtId="0" fontId="86" fillId="9" borderId="0" xfId="0" applyFont="1" applyFill="1" applyAlignment="1">
      <alignment horizontal="center" vertical="center" wrapText="1"/>
    </xf>
    <xf numFmtId="0" fontId="87" fillId="9" borderId="0" xfId="0" applyFont="1" applyFill="1" applyAlignment="1">
      <alignment horizontal="center" vertical="center" wrapText="1"/>
    </xf>
    <xf numFmtId="0" fontId="87" fillId="0" borderId="0" xfId="0" applyFont="1" applyAlignment="1">
      <alignment horizontal="center" vertical="center" wrapText="1"/>
    </xf>
    <xf numFmtId="0" fontId="88" fillId="0" borderId="0" xfId="0" applyFont="1" applyAlignment="1">
      <alignment horizontal="center" vertical="center" wrapText="1"/>
    </xf>
    <xf numFmtId="0" fontId="89" fillId="4" borderId="0" xfId="0" applyFont="1" applyFill="1" applyAlignment="1">
      <alignment horizontal="center" vertical="center" wrapText="1"/>
    </xf>
    <xf numFmtId="0" fontId="90" fillId="0" borderId="0" xfId="0" applyFont="1" applyAlignment="1">
      <alignment horizontal="center" vertical="center" wrapText="1"/>
    </xf>
    <xf numFmtId="0" fontId="91" fillId="0" borderId="0" xfId="0" applyFont="1" applyAlignment="1">
      <alignment horizontal="center" vertical="center" wrapText="1"/>
    </xf>
    <xf numFmtId="0" fontId="92" fillId="4" borderId="0" xfId="0" applyFont="1" applyFill="1" applyAlignment="1">
      <alignment horizontal="center" vertical="center" wrapText="1"/>
    </xf>
    <xf numFmtId="0" fontId="42" fillId="0" borderId="0" xfId="0" applyFont="1" applyAlignment="1">
      <alignment vertical="center" wrapText="1"/>
    </xf>
    <xf numFmtId="0" fontId="93" fillId="0" borderId="0" xfId="0" applyFont="1" applyAlignment="1">
      <alignment horizontal="center" vertical="center" wrapText="1"/>
    </xf>
    <xf numFmtId="0" fontId="94" fillId="0" borderId="0" xfId="0" applyFont="1" applyAlignment="1">
      <alignment horizontal="center" vertical="center" wrapText="1"/>
    </xf>
    <xf numFmtId="0" fontId="95" fillId="0" borderId="0" xfId="0" applyFont="1" applyAlignment="1">
      <alignment horizontal="center" vertical="center" wrapText="1"/>
    </xf>
    <xf numFmtId="0" fontId="96" fillId="0" borderId="0" xfId="0" applyFont="1" applyAlignment="1">
      <alignment horizontal="center" vertical="center" wrapText="1"/>
    </xf>
    <xf numFmtId="0" fontId="97" fillId="0" borderId="0" xfId="0" applyFont="1" applyAlignment="1">
      <alignment vertical="center" wrapText="1"/>
    </xf>
    <xf numFmtId="0" fontId="98" fillId="0" borderId="0" xfId="0" applyFont="1" applyAlignment="1">
      <alignment horizontal="center" vertical="center" wrapText="1"/>
    </xf>
    <xf numFmtId="0" fontId="99" fillId="9" borderId="0" xfId="0" applyFont="1" applyFill="1" applyAlignment="1">
      <alignment horizontal="left" vertical="center" wrapText="1"/>
    </xf>
    <xf numFmtId="0" fontId="100" fillId="0" borderId="0" xfId="0" applyFont="1" applyAlignment="1">
      <alignment horizontal="center" vertical="center" wrapText="1"/>
    </xf>
    <xf numFmtId="0" fontId="75" fillId="0" borderId="0" xfId="0" applyFont="1" applyAlignment="1">
      <alignment horizontal="left" vertical="center" wrapText="1"/>
    </xf>
    <xf numFmtId="0" fontId="101" fillId="0" borderId="0" xfId="0" applyFont="1" applyAlignment="1">
      <alignment horizontal="left" vertical="center"/>
    </xf>
    <xf numFmtId="0" fontId="102" fillId="0" borderId="0" xfId="0" applyFont="1" applyAlignment="1">
      <alignment horizontal="center" vertical="center" wrapText="1"/>
    </xf>
    <xf numFmtId="0" fontId="103" fillId="9" borderId="0" xfId="0" applyFont="1" applyFill="1" applyAlignment="1">
      <alignment horizontal="left" vertical="center"/>
    </xf>
    <xf numFmtId="0" fontId="104" fillId="0" borderId="0" xfId="0" applyFont="1" applyAlignment="1">
      <alignment horizontal="center" vertical="center"/>
    </xf>
    <xf numFmtId="0" fontId="105" fillId="9" borderId="0" xfId="0" applyFont="1" applyFill="1" applyAlignment="1">
      <alignment horizontal="center" vertical="center"/>
    </xf>
    <xf numFmtId="0" fontId="42" fillId="0" borderId="0" xfId="0" applyFont="1" applyAlignment="1">
      <alignment horizontal="center" vertical="center" wrapText="1"/>
    </xf>
    <xf numFmtId="0" fontId="106" fillId="12" borderId="0" xfId="0" applyFont="1" applyFill="1" applyAlignment="1">
      <alignment horizontal="left"/>
    </xf>
    <xf numFmtId="0" fontId="107" fillId="0" borderId="0" xfId="0" applyFont="1" applyAlignment="1">
      <alignment horizontal="center" vertical="center"/>
    </xf>
    <xf numFmtId="0" fontId="108" fillId="0" borderId="0" xfId="0" applyFont="1" applyAlignment="1">
      <alignment horizontal="center" vertical="center"/>
    </xf>
    <xf numFmtId="0" fontId="109" fillId="0" borderId="0" xfId="0" applyFont="1" applyAlignment="1">
      <alignment vertical="center" wrapText="1"/>
    </xf>
    <xf numFmtId="0" fontId="110" fillId="0" borderId="0" xfId="0" applyFont="1" applyAlignment="1">
      <alignment horizontal="center" vertical="center" wrapText="1"/>
    </xf>
    <xf numFmtId="0" fontId="111" fillId="0" borderId="0" xfId="0" applyFont="1" applyAlignment="1">
      <alignment horizontal="center" vertical="center" wrapText="1"/>
    </xf>
    <xf numFmtId="0" fontId="112" fillId="0" borderId="0" xfId="0" applyFont="1" applyAlignment="1">
      <alignment horizontal="center" vertical="center" wrapText="1"/>
    </xf>
    <xf numFmtId="0" fontId="102" fillId="0" borderId="0" xfId="0" applyFont="1" applyAlignment="1">
      <alignment horizontal="center" vertical="center"/>
    </xf>
    <xf numFmtId="0" fontId="58" fillId="0" borderId="0" xfId="0" applyFont="1" applyAlignment="1">
      <alignment vertical="center" wrapText="1"/>
    </xf>
    <xf numFmtId="0" fontId="114" fillId="0" borderId="0" xfId="0" applyFont="1" applyAlignment="1">
      <alignment horizontal="center" vertical="center" wrapText="1"/>
    </xf>
    <xf numFmtId="0" fontId="26" fillId="4" borderId="0" xfId="0" applyFont="1" applyFill="1" applyAlignment="1">
      <alignment horizontal="left" wrapText="1"/>
    </xf>
    <xf numFmtId="0" fontId="115" fillId="0" borderId="0" xfId="0" applyFont="1" applyAlignment="1">
      <alignment vertical="center" wrapText="1"/>
    </xf>
    <xf numFmtId="0" fontId="116" fillId="12" borderId="0" xfId="0" applyFont="1" applyFill="1" applyAlignment="1">
      <alignment horizontal="left" vertical="center" wrapText="1"/>
    </xf>
    <xf numFmtId="0" fontId="117" fillId="0" borderId="0" xfId="0" applyFont="1" applyAlignment="1">
      <alignment horizontal="center" vertical="center" wrapText="1"/>
    </xf>
    <xf numFmtId="0" fontId="118" fillId="0" borderId="0" xfId="0" applyFont="1" applyAlignment="1">
      <alignment vertical="center" wrapText="1"/>
    </xf>
    <xf numFmtId="0" fontId="119" fillId="0" borderId="0" xfId="0" applyFont="1" applyAlignment="1">
      <alignment horizontal="center" vertical="center" wrapText="1"/>
    </xf>
    <xf numFmtId="0" fontId="83" fillId="0" borderId="0" xfId="0" applyFont="1" applyAlignment="1">
      <alignment vertical="center" wrapText="1"/>
    </xf>
    <xf numFmtId="0" fontId="120" fillId="0" borderId="0" xfId="0" applyFont="1" applyAlignment="1">
      <alignment horizontal="center" vertical="center" wrapText="1"/>
    </xf>
    <xf numFmtId="0" fontId="121" fillId="12" borderId="0" xfId="0" applyFont="1" applyFill="1" applyAlignment="1">
      <alignment horizontal="center" vertical="center"/>
    </xf>
    <xf numFmtId="0" fontId="91" fillId="0" borderId="0" xfId="0" applyFont="1" applyAlignment="1">
      <alignment horizontal="center" vertical="center" wrapText="1"/>
    </xf>
    <xf numFmtId="0" fontId="122" fillId="47" borderId="0" xfId="0" applyFont="1" applyFill="1" applyAlignment="1">
      <alignment horizontal="center" vertical="center"/>
    </xf>
    <xf numFmtId="0" fontId="123" fillId="0" borderId="0" xfId="0" applyFont="1" applyAlignment="1">
      <alignment vertical="center" wrapText="1"/>
    </xf>
    <xf numFmtId="0" fontId="124" fillId="12" borderId="0" xfId="0" applyFont="1" applyFill="1" applyAlignment="1">
      <alignment horizontal="center" vertical="center" wrapText="1"/>
    </xf>
    <xf numFmtId="0" fontId="124" fillId="12" borderId="0" xfId="0" applyFont="1" applyFill="1" applyAlignment="1">
      <alignment horizontal="center" wrapText="1"/>
    </xf>
    <xf numFmtId="0" fontId="106" fillId="12" borderId="0" xfId="0" applyFont="1" applyFill="1" applyAlignment="1">
      <alignment horizontal="left" vertical="center" wrapText="1"/>
    </xf>
    <xf numFmtId="0" fontId="125" fillId="0" borderId="0" xfId="0" applyFont="1" applyAlignment="1">
      <alignment vertical="center" wrapText="1"/>
    </xf>
    <xf numFmtId="0" fontId="126" fillId="0" borderId="0" xfId="0" applyFont="1" applyAlignment="1">
      <alignment horizontal="center" vertical="center" wrapText="1"/>
    </xf>
    <xf numFmtId="0" fontId="26" fillId="9" borderId="0" xfId="0" applyFont="1" applyFill="1" applyAlignment="1">
      <alignment vertical="center" wrapText="1"/>
    </xf>
    <xf numFmtId="0" fontId="26" fillId="12" borderId="0" xfId="0" applyFont="1" applyFill="1" applyAlignment="1">
      <alignment horizontal="left" vertical="center" wrapText="1"/>
    </xf>
    <xf numFmtId="0" fontId="106" fillId="9" borderId="0" xfId="0" applyFont="1" applyFill="1" applyAlignment="1">
      <alignment horizontal="left" vertical="center" wrapText="1"/>
    </xf>
    <xf numFmtId="0" fontId="127" fillId="0" borderId="0" xfId="0" applyFont="1" applyAlignment="1">
      <alignment horizontal="center" vertical="center" wrapText="1"/>
    </xf>
    <xf numFmtId="0" fontId="42" fillId="0" borderId="0" xfId="0" applyFont="1" applyAlignment="1">
      <alignment horizontal="right" vertical="center" wrapText="1"/>
    </xf>
    <xf numFmtId="0" fontId="106" fillId="12" borderId="0" xfId="0" applyFont="1" applyFill="1" applyAlignment="1">
      <alignment horizontal="left" vertical="center"/>
    </xf>
    <xf numFmtId="0" fontId="128" fillId="0" borderId="0" xfId="0" applyFont="1" applyAlignment="1">
      <alignment horizontal="right" vertical="center" wrapText="1"/>
    </xf>
    <xf numFmtId="0" fontId="129" fillId="0" borderId="0" xfId="0" applyFont="1" applyAlignment="1">
      <alignment horizontal="right" vertical="center" wrapText="1"/>
    </xf>
    <xf numFmtId="0" fontId="130" fillId="12" borderId="0" xfId="0" applyFont="1" applyFill="1" applyAlignment="1">
      <alignment horizontal="left" vertical="center" wrapText="1"/>
    </xf>
    <xf numFmtId="0" fontId="3" fillId="3" borderId="0" xfId="0" applyFont="1" applyFill="1" applyAlignment="1">
      <alignment vertical="center" wrapText="1"/>
    </xf>
    <xf numFmtId="0" fontId="3" fillId="3" borderId="0" xfId="0" applyFont="1" applyFill="1" applyAlignment="1">
      <alignment horizontal="left" vertical="center" wrapText="1"/>
    </xf>
    <xf numFmtId="0" fontId="25" fillId="3" borderId="0" xfId="0" applyFont="1" applyFill="1" applyAlignment="1">
      <alignment vertical="center" wrapText="1"/>
    </xf>
    <xf numFmtId="0" fontId="30" fillId="3" borderId="0" xfId="0" applyFont="1" applyFill="1" applyAlignment="1">
      <alignment vertical="center" wrapText="1"/>
    </xf>
    <xf numFmtId="0" fontId="44" fillId="3" borderId="0" xfId="0" applyFont="1" applyFill="1" applyAlignment="1">
      <alignment horizontal="center" vertical="center" wrapText="1"/>
    </xf>
    <xf numFmtId="0" fontId="131" fillId="3" borderId="0" xfId="0" applyFont="1" applyFill="1" applyAlignment="1">
      <alignment vertical="center" wrapText="1"/>
    </xf>
    <xf numFmtId="0" fontId="32" fillId="3" borderId="0" xfId="0" applyFont="1" applyFill="1" applyAlignment="1">
      <alignment vertical="center" wrapText="1"/>
    </xf>
    <xf numFmtId="0" fontId="42" fillId="3" borderId="0" xfId="0" applyFont="1" applyFill="1" applyAlignment="1">
      <alignment vertical="center" wrapText="1"/>
    </xf>
    <xf numFmtId="0" fontId="44" fillId="3" borderId="0" xfId="0" applyFont="1" applyFill="1" applyAlignment="1">
      <alignment horizontal="center" vertical="center" wrapText="1"/>
    </xf>
    <xf numFmtId="0" fontId="42" fillId="3" borderId="0" xfId="0" applyFont="1" applyFill="1" applyAlignment="1">
      <alignment vertical="center" wrapText="1"/>
    </xf>
    <xf numFmtId="0" fontId="132" fillId="0" borderId="0" xfId="0" applyFont="1" applyAlignment="1">
      <alignment vertical="center" wrapText="1"/>
    </xf>
    <xf numFmtId="0" fontId="132" fillId="0" borderId="0" xfId="0" applyFont="1" applyAlignment="1">
      <alignment horizontal="center" vertical="center" wrapText="1"/>
    </xf>
    <xf numFmtId="0" fontId="31" fillId="0" borderId="0" xfId="0" applyFont="1" applyAlignment="1">
      <alignment vertical="center" wrapText="1"/>
    </xf>
    <xf numFmtId="0" fontId="133" fillId="0" borderId="0" xfId="0" applyFont="1" applyAlignment="1">
      <alignment vertical="center" wrapText="1"/>
    </xf>
    <xf numFmtId="0" fontId="134" fillId="0" borderId="0" xfId="0" applyFont="1" applyAlignment="1">
      <alignment vertical="center" wrapText="1"/>
    </xf>
    <xf numFmtId="0" fontId="2" fillId="3" borderId="5" xfId="0" applyFont="1" applyFill="1" applyBorder="1" applyAlignment="1">
      <alignment horizontal="center" vertical="center" wrapText="1"/>
    </xf>
    <xf numFmtId="0" fontId="3" fillId="0" borderId="6" xfId="0" applyFont="1" applyBorder="1"/>
    <xf numFmtId="0" fontId="3" fillId="0" borderId="7" xfId="0" applyFont="1" applyBorder="1"/>
    <xf numFmtId="0" fontId="6" fillId="3" borderId="5" xfId="0" applyFont="1" applyFill="1" applyBorder="1" applyAlignment="1">
      <alignment horizontal="center" vertical="center" wrapText="1"/>
    </xf>
    <xf numFmtId="0" fontId="4" fillId="0" borderId="8" xfId="0" applyFont="1" applyBorder="1" applyAlignment="1">
      <alignment vertical="center" wrapText="1"/>
    </xf>
    <xf numFmtId="0" fontId="3" fillId="0" borderId="8" xfId="0" applyFont="1" applyBorder="1"/>
    <xf numFmtId="0" fontId="4" fillId="0" borderId="0" xfId="0" applyFont="1" applyAlignment="1">
      <alignment vertical="center" wrapText="1"/>
    </xf>
    <xf numFmtId="0" fontId="0" fillId="0" borderId="0" xfId="0" applyFont="1" applyAlignment="1"/>
    <xf numFmtId="0" fontId="5" fillId="0" borderId="9" xfId="0" applyFont="1" applyBorder="1" applyAlignment="1">
      <alignment horizontal="center" vertical="center" wrapText="1"/>
    </xf>
    <xf numFmtId="0" fontId="3" fillId="0" borderId="9" xfId="0" applyFont="1" applyBorder="1"/>
    <xf numFmtId="0" fontId="5" fillId="0" borderId="0" xfId="0" applyFont="1" applyAlignment="1">
      <alignment vertical="center" wrapText="1"/>
    </xf>
    <xf numFmtId="0" fontId="12" fillId="0" borderId="0" xfId="0" applyFont="1" applyAlignment="1">
      <alignment vertical="center" wrapText="1"/>
    </xf>
    <xf numFmtId="0" fontId="16" fillId="0" borderId="0" xfId="0" applyFont="1" applyAlignment="1">
      <alignment vertical="center" wrapText="1"/>
    </xf>
    <xf numFmtId="0" fontId="20" fillId="3" borderId="8"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8" xfId="0" applyFont="1" applyBorder="1"/>
    <xf numFmtId="0" fontId="2" fillId="6" borderId="35" xfId="0" applyFont="1" applyFill="1" applyBorder="1" applyAlignment="1">
      <alignment horizontal="center" vertical="center" wrapText="1"/>
    </xf>
    <xf numFmtId="0" fontId="3" fillId="0" borderId="36" xfId="0" applyFont="1" applyBorder="1"/>
    <xf numFmtId="0" fontId="3" fillId="0" borderId="37" xfId="0" applyFont="1" applyBorder="1"/>
    <xf numFmtId="0" fontId="27" fillId="6" borderId="35" xfId="0" applyFont="1" applyFill="1" applyBorder="1" applyAlignment="1">
      <alignment horizontal="center" vertical="center" wrapText="1"/>
    </xf>
    <xf numFmtId="0" fontId="39" fillId="6" borderId="35" xfId="0" applyFont="1" applyFill="1" applyBorder="1" applyAlignment="1">
      <alignment horizontal="center" vertical="center" wrapText="1"/>
    </xf>
    <xf numFmtId="0" fontId="4" fillId="0" borderId="9" xfId="0" applyFont="1" applyBorder="1" applyAlignment="1">
      <alignment vertical="center" wrapText="1"/>
    </xf>
    <xf numFmtId="0" fontId="3" fillId="0" borderId="0" xfId="0" applyFont="1" applyAlignment="1">
      <alignment vertical="center" wrapText="1"/>
    </xf>
    <xf numFmtId="0" fontId="32" fillId="0" borderId="0" xfId="0" applyFont="1" applyAlignment="1">
      <alignment vertical="center" wrapText="1"/>
    </xf>
    <xf numFmtId="0" fontId="42" fillId="8" borderId="0" xfId="0" applyFont="1" applyFill="1" applyAlignment="1">
      <alignment vertical="center" wrapText="1"/>
    </xf>
    <xf numFmtId="0" fontId="43" fillId="0" borderId="0" xfId="0" applyFont="1" applyAlignment="1">
      <alignment horizontal="center" vertical="center" wrapText="1"/>
    </xf>
    <xf numFmtId="0" fontId="45" fillId="0" borderId="9" xfId="0" applyFont="1" applyBorder="1" applyAlignment="1">
      <alignment vertical="center" wrapText="1"/>
    </xf>
    <xf numFmtId="0" fontId="36" fillId="0" borderId="0" xfId="0" applyFont="1" applyAlignment="1">
      <alignment vertical="center" wrapText="1"/>
    </xf>
    <xf numFmtId="0" fontId="36" fillId="0" borderId="0" xfId="0" applyFont="1" applyAlignment="1">
      <alignment horizontal="left" vertical="center" wrapText="1"/>
    </xf>
    <xf numFmtId="0" fontId="47" fillId="0" borderId="0" xfId="0" applyFont="1" applyAlignment="1">
      <alignment horizontal="center" vertical="center" wrapText="1"/>
    </xf>
    <xf numFmtId="0" fontId="41" fillId="6" borderId="35" xfId="0" applyFont="1" applyFill="1" applyBorder="1" applyAlignment="1">
      <alignment horizontal="center" vertical="center" wrapText="1"/>
    </xf>
    <xf numFmtId="0" fontId="55" fillId="5" borderId="50" xfId="0" applyFont="1" applyFill="1" applyBorder="1" applyAlignment="1">
      <alignment horizontal="center" vertical="center" wrapText="1"/>
    </xf>
    <xf numFmtId="0" fontId="3" fillId="0" borderId="51" xfId="0" applyFont="1" applyBorder="1"/>
    <xf numFmtId="0" fontId="3" fillId="0" borderId="52" xfId="0" applyFont="1" applyBorder="1"/>
    <xf numFmtId="0" fontId="25" fillId="0" borderId="6" xfId="0" applyFont="1" applyBorder="1" applyAlignment="1">
      <alignment horizontal="left" vertical="center" wrapText="1"/>
    </xf>
    <xf numFmtId="0" fontId="25" fillId="0" borderId="22" xfId="0" applyFont="1" applyBorder="1" applyAlignment="1">
      <alignment horizontal="left" vertical="center" wrapText="1"/>
    </xf>
    <xf numFmtId="0" fontId="25" fillId="0" borderId="0" xfId="0" applyFont="1" applyAlignment="1">
      <alignment horizontal="left" vertical="center" wrapText="1"/>
    </xf>
    <xf numFmtId="0" fontId="62" fillId="0" borderId="29" xfId="0" applyFont="1" applyBorder="1" applyAlignment="1">
      <alignment horizontal="left" vertical="center" textRotation="90" wrapText="1"/>
    </xf>
    <xf numFmtId="0" fontId="3" fillId="0" borderId="29" xfId="0" applyFont="1" applyBorder="1"/>
    <xf numFmtId="0" fontId="62" fillId="0" borderId="63" xfId="0" applyFont="1" applyBorder="1" applyAlignment="1">
      <alignment horizontal="left" vertical="center" textRotation="90" wrapText="1"/>
    </xf>
    <xf numFmtId="0" fontId="25" fillId="0" borderId="6" xfId="0" applyFont="1" applyBorder="1" applyAlignment="1">
      <alignment vertical="center" wrapText="1"/>
    </xf>
    <xf numFmtId="0" fontId="62" fillId="0" borderId="6" xfId="0" applyFont="1" applyBorder="1" applyAlignment="1">
      <alignment horizontal="left" vertical="center" textRotation="90" wrapText="1"/>
    </xf>
    <xf numFmtId="0" fontId="62" fillId="10" borderId="29" xfId="0" applyFont="1" applyFill="1" applyBorder="1" applyAlignment="1">
      <alignment horizontal="left" vertical="center" textRotation="90" wrapText="1"/>
    </xf>
    <xf numFmtId="0" fontId="3" fillId="0" borderId="60" xfId="0" applyFont="1" applyBorder="1"/>
    <xf numFmtId="0" fontId="25" fillId="0" borderId="0" xfId="0" applyFont="1" applyAlignment="1">
      <alignment vertical="center" wrapText="1"/>
    </xf>
    <xf numFmtId="0" fontId="68" fillId="0" borderId="0" xfId="0" applyFont="1" applyAlignment="1">
      <alignment vertical="center" wrapText="1"/>
    </xf>
    <xf numFmtId="0" fontId="48" fillId="0" borderId="0" xfId="0" applyFont="1" applyAlignment="1">
      <alignment vertical="center" wrapText="1"/>
    </xf>
    <xf numFmtId="0" fontId="68" fillId="0" borderId="0" xfId="0" applyFont="1" applyAlignment="1">
      <alignment horizontal="center" vertical="center" wrapText="1"/>
    </xf>
    <xf numFmtId="0" fontId="51" fillId="0" borderId="0" xfId="0" applyFont="1" applyAlignment="1">
      <alignment vertical="center" wrapText="1"/>
    </xf>
    <xf numFmtId="0" fontId="24" fillId="0" borderId="0" xfId="0" applyFont="1" applyAlignment="1">
      <alignment vertical="center" wrapText="1"/>
    </xf>
    <xf numFmtId="0" fontId="67" fillId="0" borderId="0" xfId="0" applyFont="1" applyAlignment="1">
      <alignment vertical="center" wrapText="1"/>
    </xf>
    <xf numFmtId="0" fontId="74" fillId="2" borderId="65" xfId="0" applyFont="1" applyFill="1" applyBorder="1" applyAlignment="1">
      <alignment horizontal="center" vertical="center" wrapText="1"/>
    </xf>
    <xf numFmtId="0" fontId="3" fillId="0" borderId="66" xfId="0" applyFont="1" applyBorder="1"/>
    <xf numFmtId="0" fontId="65" fillId="0" borderId="0" xfId="0" applyFont="1" applyAlignment="1">
      <alignment vertical="center" wrapText="1"/>
    </xf>
    <xf numFmtId="0" fontId="3" fillId="18" borderId="70" xfId="0" applyFont="1" applyFill="1" applyBorder="1" applyAlignment="1">
      <alignment horizontal="center" vertical="center" wrapText="1"/>
    </xf>
    <xf numFmtId="0" fontId="3" fillId="0" borderId="70" xfId="0" applyFont="1" applyBorder="1"/>
    <xf numFmtId="0" fontId="3" fillId="22" borderId="33" xfId="0" applyFont="1" applyFill="1" applyBorder="1" applyAlignment="1">
      <alignment horizontal="center" vertical="center" wrapText="1"/>
    </xf>
    <xf numFmtId="0" fontId="3" fillId="23" borderId="33" xfId="0" applyFont="1" applyFill="1" applyBorder="1"/>
    <xf numFmtId="0" fontId="3" fillId="24" borderId="33" xfId="0" applyFont="1" applyFill="1" applyBorder="1" applyAlignment="1">
      <alignment horizontal="center" vertical="center" wrapText="1"/>
    </xf>
    <xf numFmtId="0" fontId="3" fillId="0" borderId="33" xfId="0" applyFont="1" applyBorder="1"/>
    <xf numFmtId="0" fontId="3" fillId="25" borderId="33" xfId="0" applyFont="1" applyFill="1" applyBorder="1" applyAlignment="1">
      <alignment horizontal="center" vertical="center" wrapText="1"/>
    </xf>
    <xf numFmtId="0" fontId="3" fillId="22" borderId="0" xfId="0" applyFont="1" applyFill="1" applyAlignment="1">
      <alignment horizontal="center" vertical="center" wrapText="1"/>
    </xf>
    <xf numFmtId="0" fontId="3" fillId="24" borderId="0" xfId="0" applyFont="1" applyFill="1" applyAlignment="1">
      <alignment horizontal="center" vertical="center" wrapText="1"/>
    </xf>
    <xf numFmtId="0" fontId="3" fillId="25" borderId="0" xfId="0" applyFont="1" applyFill="1" applyAlignment="1">
      <alignment horizontal="center" vertical="center" wrapText="1"/>
    </xf>
    <xf numFmtId="0" fontId="3" fillId="26" borderId="0" xfId="0" applyFont="1" applyFill="1" applyAlignment="1">
      <alignment horizontal="center" vertical="center" wrapText="1"/>
    </xf>
    <xf numFmtId="0" fontId="3" fillId="26" borderId="47" xfId="0" applyFont="1" applyFill="1" applyBorder="1" applyAlignment="1">
      <alignment horizontal="center" vertical="center" wrapText="1"/>
    </xf>
    <xf numFmtId="0" fontId="3" fillId="0" borderId="47" xfId="0" applyFont="1" applyBorder="1"/>
    <xf numFmtId="0" fontId="30" fillId="14" borderId="0" xfId="0" applyFont="1" applyFill="1" applyAlignment="1">
      <alignment horizontal="left" wrapText="1"/>
    </xf>
    <xf numFmtId="0" fontId="30" fillId="5" borderId="0" xfId="0" applyFont="1" applyFill="1" applyAlignment="1">
      <alignment wrapText="1"/>
    </xf>
    <xf numFmtId="0" fontId="30" fillId="15" borderId="0" xfId="0" applyFont="1" applyFill="1" applyAlignment="1">
      <alignment vertical="center" wrapText="1"/>
    </xf>
    <xf numFmtId="0" fontId="3" fillId="19" borderId="70" xfId="0" applyFont="1" applyFill="1" applyBorder="1" applyAlignment="1">
      <alignment horizontal="center" vertical="center" wrapText="1"/>
    </xf>
    <xf numFmtId="0" fontId="3" fillId="20" borderId="70" xfId="0" applyFont="1" applyFill="1" applyBorder="1" applyAlignment="1">
      <alignment horizontal="center" vertical="center" wrapText="1"/>
    </xf>
    <xf numFmtId="0" fontId="3" fillId="21" borderId="70" xfId="0" applyFont="1" applyFill="1" applyBorder="1" applyAlignment="1">
      <alignment horizontal="left" vertical="center" wrapText="1"/>
    </xf>
    <xf numFmtId="0" fontId="30" fillId="14" borderId="71" xfId="0" applyFont="1" applyFill="1" applyBorder="1" applyAlignment="1">
      <alignment vertical="center" wrapText="1"/>
    </xf>
    <xf numFmtId="0" fontId="3" fillId="0" borderId="72" xfId="0" applyFont="1" applyBorder="1"/>
    <xf numFmtId="0" fontId="3" fillId="0" borderId="69" xfId="0" applyFont="1" applyBorder="1"/>
    <xf numFmtId="0" fontId="3" fillId="27" borderId="47" xfId="0" applyFont="1" applyFill="1" applyBorder="1" applyAlignment="1">
      <alignment horizontal="center" vertical="center" wrapText="1"/>
    </xf>
    <xf numFmtId="0" fontId="3" fillId="28" borderId="47" xfId="0" applyFont="1" applyFill="1" applyBorder="1" applyAlignment="1">
      <alignment horizontal="center" vertical="center" wrapText="1"/>
    </xf>
    <xf numFmtId="0" fontId="3" fillId="29" borderId="47" xfId="0" applyFont="1" applyFill="1" applyBorder="1" applyAlignment="1">
      <alignment horizontal="center" vertical="center" wrapText="1"/>
    </xf>
    <xf numFmtId="0" fontId="3" fillId="30" borderId="70" xfId="0" applyFont="1" applyFill="1" applyBorder="1" applyAlignment="1">
      <alignment horizontal="center" vertical="center" wrapText="1"/>
    </xf>
    <xf numFmtId="0" fontId="3" fillId="31" borderId="70" xfId="0" applyFont="1" applyFill="1" applyBorder="1" applyAlignment="1">
      <alignment horizontal="center" vertical="center" wrapText="1"/>
    </xf>
    <xf numFmtId="0" fontId="3" fillId="32" borderId="70" xfId="0" applyFont="1" applyFill="1" applyBorder="1" applyAlignment="1">
      <alignment horizontal="center" vertical="center" wrapText="1"/>
    </xf>
    <xf numFmtId="0" fontId="3" fillId="33" borderId="70" xfId="0" applyFont="1" applyFill="1" applyBorder="1" applyAlignment="1">
      <alignment horizontal="center" vertical="center" wrapText="1"/>
    </xf>
    <xf numFmtId="0" fontId="3" fillId="41" borderId="70" xfId="0" applyFont="1" applyFill="1" applyBorder="1" applyAlignment="1">
      <alignment horizontal="center" vertical="center" wrapText="1"/>
    </xf>
    <xf numFmtId="0" fontId="3" fillId="42" borderId="70" xfId="0" applyFont="1" applyFill="1" applyBorder="1" applyAlignment="1">
      <alignment horizontal="center" vertical="center" wrapText="1"/>
    </xf>
    <xf numFmtId="0" fontId="3" fillId="34" borderId="47" xfId="0" applyFont="1" applyFill="1" applyBorder="1" applyAlignment="1">
      <alignment horizontal="center" vertical="center" wrapText="1"/>
    </xf>
    <xf numFmtId="0" fontId="3" fillId="35" borderId="47" xfId="0" applyFont="1" applyFill="1" applyBorder="1" applyAlignment="1">
      <alignment horizontal="center" vertical="center" wrapText="1"/>
    </xf>
    <xf numFmtId="0" fontId="3" fillId="36" borderId="47" xfId="0" applyFont="1" applyFill="1" applyBorder="1" applyAlignment="1">
      <alignment horizontal="center" vertical="center" wrapText="1"/>
    </xf>
    <xf numFmtId="0" fontId="3" fillId="37" borderId="47" xfId="0" applyFont="1" applyFill="1" applyBorder="1" applyAlignment="1">
      <alignment horizontal="center" vertical="center" wrapText="1"/>
    </xf>
    <xf numFmtId="0" fontId="3" fillId="38" borderId="47" xfId="0" applyFont="1" applyFill="1" applyBorder="1" applyAlignment="1">
      <alignment horizontal="center" vertical="center" wrapText="1"/>
    </xf>
    <xf numFmtId="0" fontId="3" fillId="39" borderId="70" xfId="0" applyFont="1" applyFill="1" applyBorder="1" applyAlignment="1">
      <alignment horizontal="center" vertical="center" wrapText="1"/>
    </xf>
    <xf numFmtId="0" fontId="3" fillId="40" borderId="70" xfId="0" applyFont="1" applyFill="1" applyBorder="1" applyAlignment="1">
      <alignment horizontal="center" vertical="center" wrapText="1"/>
    </xf>
    <xf numFmtId="0" fontId="3" fillId="43" borderId="70" xfId="0" applyFont="1" applyFill="1" applyBorder="1" applyAlignment="1">
      <alignment horizontal="center" vertical="center" wrapText="1"/>
    </xf>
    <xf numFmtId="0" fontId="3" fillId="0" borderId="0" xfId="0" applyFont="1" applyAlignment="1">
      <alignment horizontal="left" vertical="center" wrapText="1"/>
    </xf>
    <xf numFmtId="0" fontId="30" fillId="0" borderId="0" xfId="0" applyFont="1" applyAlignment="1">
      <alignment vertical="center" wrapText="1"/>
    </xf>
    <xf numFmtId="0" fontId="42" fillId="0" borderId="0" xfId="0" applyFont="1" applyAlignment="1">
      <alignment vertical="center" wrapText="1"/>
    </xf>
    <xf numFmtId="0" fontId="42" fillId="0" borderId="0" xfId="0" applyFont="1" applyAlignment="1">
      <alignment horizontal="center" vertical="center" wrapText="1"/>
    </xf>
    <xf numFmtId="0" fontId="34" fillId="0" borderId="0" xfId="0" applyFont="1" applyAlignment="1">
      <alignment vertical="center" wrapText="1"/>
    </xf>
    <xf numFmtId="0" fontId="44" fillId="0" borderId="0" xfId="0" applyFont="1" applyAlignment="1">
      <alignment horizontal="center" vertical="center" wrapText="1"/>
    </xf>
    <xf numFmtId="0" fontId="30" fillId="2" borderId="65" xfId="0" applyFont="1" applyFill="1" applyBorder="1" applyAlignment="1">
      <alignment horizontal="center" vertical="center" wrapText="1"/>
    </xf>
    <xf numFmtId="0" fontId="102" fillId="0" borderId="0" xfId="0" applyFont="1" applyAlignment="1">
      <alignment horizontal="center" vertical="center" wrapText="1"/>
    </xf>
    <xf numFmtId="0" fontId="113" fillId="0" borderId="0" xfId="0" applyFont="1" applyAlignment="1">
      <alignment horizontal="center"/>
    </xf>
    <xf numFmtId="0" fontId="114" fillId="0" borderId="0" xfId="0" applyFont="1" applyAlignment="1">
      <alignment horizontal="center" vertical="center" wrapText="1"/>
    </xf>
    <xf numFmtId="0" fontId="42" fillId="0" borderId="0" xfId="0" applyFont="1" applyAlignment="1">
      <alignment horizontal="right" vertical="center" wrapText="1"/>
    </xf>
  </cellXfs>
  <cellStyles count="1">
    <cellStyle name="Normal" xfId="0" builtinId="0"/>
  </cellStyles>
  <dxfs count="54">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ont>
        <b/>
        <color rgb="FFFFFFFF"/>
      </font>
      <fill>
        <patternFill patternType="solid">
          <fgColor rgb="FF00E900"/>
          <bgColor rgb="FF00E900"/>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
    <tableStyle name="Psych Theories-style" pivot="0" count="3" xr9:uid="{00000000-0011-0000-FFFF-FFFF00000000}">
      <tableStyleElement type="headerRow" dxfId="53"/>
      <tableStyleElement type="firstRowStripe" dxfId="52"/>
      <tableStyleElement type="secondRowStripe" dxfId="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5</xdr:col>
      <xdr:colOff>114300</xdr:colOff>
      <xdr:row>0</xdr:row>
      <xdr:rowOff>0</xdr:rowOff>
    </xdr:from>
    <xdr:ext cx="1971675" cy="1314450"/>
    <xdr:pic>
      <xdr:nvPicPr>
        <xdr:cNvPr id="2" name="image6.jp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514350</xdr:colOff>
      <xdr:row>0</xdr:row>
      <xdr:rowOff>0</xdr:rowOff>
    </xdr:from>
    <xdr:ext cx="1085850" cy="1323975"/>
    <xdr:pic>
      <xdr:nvPicPr>
        <xdr:cNvPr id="3" name="image4.jp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104775</xdr:colOff>
      <xdr:row>0</xdr:row>
      <xdr:rowOff>0</xdr:rowOff>
    </xdr:from>
    <xdr:ext cx="2076450" cy="1333500"/>
    <xdr:pic>
      <xdr:nvPicPr>
        <xdr:cNvPr id="4" name="image5.jpg" title="Image">
          <a:extLst>
            <a:ext uri="{FF2B5EF4-FFF2-40B4-BE49-F238E27FC236}">
              <a16:creationId xmlns:a16="http://schemas.microsoft.com/office/drawing/2014/main" id="{00000000-0008-0000-0A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36</xdr:col>
      <xdr:colOff>28575</xdr:colOff>
      <xdr:row>0</xdr:row>
      <xdr:rowOff>0</xdr:rowOff>
    </xdr:from>
    <xdr:ext cx="2486025" cy="1314450"/>
    <xdr:pic>
      <xdr:nvPicPr>
        <xdr:cNvPr id="5" name="image3.jpg" title="Image">
          <a:extLst>
            <a:ext uri="{FF2B5EF4-FFF2-40B4-BE49-F238E27FC236}">
              <a16:creationId xmlns:a16="http://schemas.microsoft.com/office/drawing/2014/main" id="{00000000-0008-0000-0A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38</xdr:col>
      <xdr:colOff>19050</xdr:colOff>
      <xdr:row>0</xdr:row>
      <xdr:rowOff>0</xdr:rowOff>
    </xdr:from>
    <xdr:ext cx="2428875" cy="1314450"/>
    <xdr:pic>
      <xdr:nvPicPr>
        <xdr:cNvPr id="6" name="image1.jpg" title="Image">
          <a:extLst>
            <a:ext uri="{FF2B5EF4-FFF2-40B4-BE49-F238E27FC236}">
              <a16:creationId xmlns:a16="http://schemas.microsoft.com/office/drawing/2014/main" id="{00000000-0008-0000-0A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523875</xdr:colOff>
      <xdr:row>0</xdr:row>
      <xdr:rowOff>0</xdr:rowOff>
    </xdr:from>
    <xdr:ext cx="2628900" cy="1333500"/>
    <xdr:pic>
      <xdr:nvPicPr>
        <xdr:cNvPr id="7" name="image2.jpg" title="Image">
          <a:extLst>
            <a:ext uri="{FF2B5EF4-FFF2-40B4-BE49-F238E27FC236}">
              <a16:creationId xmlns:a16="http://schemas.microsoft.com/office/drawing/2014/main" id="{00000000-0008-0000-0A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7">
  <tableColumns count="9">
    <tableColumn id="1" xr3:uid="{00000000-0010-0000-0000-000001000000}" name="Associated names to know:"/>
    <tableColumn id="2" xr3:uid="{00000000-0010-0000-0000-000002000000}" name="Theory:"/>
    <tableColumn id="3" xr3:uid="{00000000-0010-0000-0000-000003000000}" name="applied to Language"/>
    <tableColumn id="4" xr3:uid="{00000000-0010-0000-0000-000004000000}" name="applied to Behavior:"/>
    <tableColumn id="5" xr3:uid="{00000000-0010-0000-0000-000005000000}" name="applied to Personality:"/>
    <tableColumn id="6" xr3:uid="{00000000-0010-0000-0000-000006000000}" name="applied to Attitudes:"/>
    <tableColumn id="7" xr3:uid="{00000000-0010-0000-0000-000007000000}" name="applied to Society:"/>
    <tableColumn id="8" xr3:uid="{00000000-0010-0000-0000-000008000000}" name="applied to Dreams:"/>
    <tableColumn id="9" xr3:uid="{00000000-0010-0000-0000-000009000000}" name="Overarching Focus:"/>
  </tableColumns>
  <tableStyleInfo name="Psych Theori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youtube.com/watch?v=4rsswT_Rv1M" TargetMode="External"/><Relationship Id="rId13" Type="http://schemas.openxmlformats.org/officeDocument/2006/relationships/hyperlink" Target="https://www.youtube.com/watch?v=yF4cvbAYjwI&amp;index=130&amp;list=PL1O_shUH1zgVfrG2lDsMWuicLdsxm-Dzz" TargetMode="External"/><Relationship Id="rId18" Type="http://schemas.openxmlformats.org/officeDocument/2006/relationships/hyperlink" Target="https://www.wikipremed.com/image_science_archive_68/010701_68/177650_48805_68.jpg" TargetMode="External"/><Relationship Id="rId3" Type="http://schemas.openxmlformats.org/officeDocument/2006/relationships/hyperlink" Target="https://www.youtube.com/watch?v=ZgDIX2GOaxQ&amp;list=PL1O_shUH1zgVfrG2lDsMWuicLdsxm-Dzz&amp;index=86" TargetMode="External"/><Relationship Id="rId21" Type="http://schemas.openxmlformats.org/officeDocument/2006/relationships/hyperlink" Target="https://www.mcat-prep.com/mcat-physics-equations-sheet/" TargetMode="External"/><Relationship Id="rId7" Type="http://schemas.openxmlformats.org/officeDocument/2006/relationships/hyperlink" Target="https://www.youtube.com/watch?v=zqGvUbvVQXg&amp;index=89&amp;list=PL1O_shUH1zgVfrG2lDsMWuicLdsxm-Dzz" TargetMode="External"/><Relationship Id="rId12" Type="http://schemas.openxmlformats.org/officeDocument/2006/relationships/hyperlink" Target="https://www.khanacademy.org/test-prep/mcat/physical-processes/sound/v/sound-properties-amplitude-period-frequency-wavelength" TargetMode="External"/><Relationship Id="rId17" Type="http://schemas.openxmlformats.org/officeDocument/2006/relationships/hyperlink" Target="https://karlgalephysics.files.wordpress.com/2017/02/beta-plus-decay1.jpg?w=1040" TargetMode="External"/><Relationship Id="rId2" Type="http://schemas.openxmlformats.org/officeDocument/2006/relationships/hyperlink" Target="https://www.youtube.com/watch?v=ZgDIX2GOaxQ&amp;list=PL1O_shUH1zgVfrG2lDsMWuicLdsxm-Dzz&amp;index=86" TargetMode="External"/><Relationship Id="rId16" Type="http://schemas.openxmlformats.org/officeDocument/2006/relationships/hyperlink" Target="https://www.antonine-education.co.uk/Image_library/Physics_5/Nuclear_physics/decay_05.JPG" TargetMode="External"/><Relationship Id="rId20" Type="http://schemas.openxmlformats.org/officeDocument/2006/relationships/hyperlink" Target="http://schoolbag.info/physics/physics_math/physics_math.files/image653.jpg" TargetMode="External"/><Relationship Id="rId1" Type="http://schemas.openxmlformats.org/officeDocument/2006/relationships/hyperlink" Target="https://www.youtube.com/watch?v=Qz1g6kqvUG8&amp;list=PL1O_shUH1zgVfrG2lDsMWuicLdsxm-Dzz&amp;index=64" TargetMode="External"/><Relationship Id="rId6" Type="http://schemas.openxmlformats.org/officeDocument/2006/relationships/hyperlink" Target="https://www.youtube.com/watch?v=elJUghWSVh4&amp;list=PL1O_shUH1zgVfrG2lDsMWuicLdsxm-Dzz&amp;index=88" TargetMode="External"/><Relationship Id="rId11" Type="http://schemas.openxmlformats.org/officeDocument/2006/relationships/hyperlink" Target="https://www.youtube.com/watch?v=yE3eQ6q39f4" TargetMode="External"/><Relationship Id="rId5" Type="http://schemas.openxmlformats.org/officeDocument/2006/relationships/hyperlink" Target="https://www.youtube.com/watch?v=0YOGrTNgGhE" TargetMode="External"/><Relationship Id="rId15" Type="http://schemas.openxmlformats.org/officeDocument/2006/relationships/hyperlink" Target="http://www.ipodphysics.com/resources/alpha%20Uri.PNG" TargetMode="External"/><Relationship Id="rId10" Type="http://schemas.openxmlformats.org/officeDocument/2006/relationships/hyperlink" Target="https://www.youtube.com/watch?v=yE3eQ6q39f4" TargetMode="External"/><Relationship Id="rId19" Type="http://schemas.openxmlformats.org/officeDocument/2006/relationships/hyperlink" Target="http://physicsnet.co.uk/wp-content/uploads/2010/08/electron-capture-equation.jpg" TargetMode="External"/><Relationship Id="rId4" Type="http://schemas.openxmlformats.org/officeDocument/2006/relationships/hyperlink" Target="https://www.youtube.com/watch?v=0YOGrTNgGhE" TargetMode="External"/><Relationship Id="rId9" Type="http://schemas.openxmlformats.org/officeDocument/2006/relationships/hyperlink" Target="https://www.youtube.com/watch?v=yE3eQ6q39f4" TargetMode="External"/><Relationship Id="rId14" Type="http://schemas.openxmlformats.org/officeDocument/2006/relationships/hyperlink" Target="https://www.khanacademy.org/test-prep/mcat/physical-processes/sound/v/ultrasound-medical-imagi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khanacademy.org/test-prep/mcat/processing-the-environment/cognition/v/schemas-assimilation-and-accommodation-2" TargetMode="External"/><Relationship Id="rId1" Type="http://schemas.openxmlformats.org/officeDocument/2006/relationships/hyperlink" Target="https://www.youtube.com/watch?v=U5xnGyw2ll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khanacademy.org/test-prep/mcat/biomolecules/genetic-mutations/v/the-causes-of-genetic-mutations" TargetMode="External"/><Relationship Id="rId13" Type="http://schemas.openxmlformats.org/officeDocument/2006/relationships/hyperlink" Target="https://www.khanacademy.org/test-prep/mcat/biomolecules/genetic-mutations/v/mutagens-and-carcinogens" TargetMode="External"/><Relationship Id="rId18" Type="http://schemas.openxmlformats.org/officeDocument/2006/relationships/hyperlink" Target="https://www.khanacademy.org/test-prep/mcat/biomolecules/genetic-mutations/v/the-effects-of-mutations" TargetMode="External"/><Relationship Id="rId3" Type="http://schemas.openxmlformats.org/officeDocument/2006/relationships/hyperlink" Target="https://www.youtube.com/watch?v=H3i-OUb5z1k" TargetMode="External"/><Relationship Id="rId21" Type="http://schemas.openxmlformats.org/officeDocument/2006/relationships/hyperlink" Target="https://www.khanacademy.org/test-prep/mcat/cells/viruses/v/retroviruses" TargetMode="External"/><Relationship Id="rId7" Type="http://schemas.openxmlformats.org/officeDocument/2006/relationships/hyperlink" Target="https://www.khanacademy.org/test-prep/mcat/biomolecules/genetic-mutations/v/the-causes-of-genetic-mutations" TargetMode="External"/><Relationship Id="rId12" Type="http://schemas.openxmlformats.org/officeDocument/2006/relationships/hyperlink" Target="https://www.khanacademy.org/test-prep/mcat/biomolecules/genetic-mutations/v/mutagens-and-carcinogens" TargetMode="External"/><Relationship Id="rId17" Type="http://schemas.openxmlformats.org/officeDocument/2006/relationships/hyperlink" Target="https://www.khanacademy.org/test-prep/mcat/biomolecules/genetic-mutations/v/the-causes-of-genetic-mutations" TargetMode="External"/><Relationship Id="rId2" Type="http://schemas.openxmlformats.org/officeDocument/2006/relationships/hyperlink" Target="https://www.khanacademy.org/test-prep/mcat/biomolecules/dna/v/transcription-and-mrna-processing" TargetMode="External"/><Relationship Id="rId16" Type="http://schemas.openxmlformats.org/officeDocument/2006/relationships/hyperlink" Target="https://www.khanacademy.org/test-prep/mcat/biomolecules/genetic-mutations/v/the-causes-of-genetic-mutations" TargetMode="External"/><Relationship Id="rId20" Type="http://schemas.openxmlformats.org/officeDocument/2006/relationships/hyperlink" Target="https://www.khanacademy.org/test-prep/mcat/biomolecules/genetic-mutations/v/the-effects-of-mutations" TargetMode="External"/><Relationship Id="rId1" Type="http://schemas.openxmlformats.org/officeDocument/2006/relationships/hyperlink" Target="https://www.khanacademy.org/test-prep/mcat/biomolecules/dna/v/transcription-and-mrna-processing" TargetMode="External"/><Relationship Id="rId6" Type="http://schemas.openxmlformats.org/officeDocument/2006/relationships/hyperlink" Target="https://www.youtube.com/watch?v=Zps2uH8aWVU" TargetMode="External"/><Relationship Id="rId11" Type="http://schemas.openxmlformats.org/officeDocument/2006/relationships/hyperlink" Target="https://www.khanacademy.org/test-prep/mcat/biomolecules/genetic-mutations/v/the-causes-of-genetic-mutations" TargetMode="External"/><Relationship Id="rId5" Type="http://schemas.openxmlformats.org/officeDocument/2006/relationships/hyperlink" Target="https://www.youtube.com/watch?v=nHi-3jP6Mvc" TargetMode="External"/><Relationship Id="rId15" Type="http://schemas.openxmlformats.org/officeDocument/2006/relationships/hyperlink" Target="https://www.khanacademy.org/test-prep/mcat/biomolecules/genetic-mutations/v/mutagens-and-carcinogens" TargetMode="External"/><Relationship Id="rId10" Type="http://schemas.openxmlformats.org/officeDocument/2006/relationships/hyperlink" Target="https://www.khanacademy.org/test-prep/mcat/biomolecules/genetic-mutations/v/the-causes-of-genetic-mutations" TargetMode="External"/><Relationship Id="rId19" Type="http://schemas.openxmlformats.org/officeDocument/2006/relationships/hyperlink" Target="https://www.khanacademy.org/test-prep/mcat/biomolecules/genetic-mutations/v/the-effects-of-mutations" TargetMode="External"/><Relationship Id="rId4" Type="http://schemas.openxmlformats.org/officeDocument/2006/relationships/hyperlink" Target="https://www.youtube.com/watch?v=_EYsykjsfiY" TargetMode="External"/><Relationship Id="rId9" Type="http://schemas.openxmlformats.org/officeDocument/2006/relationships/hyperlink" Target="https://www.khanacademy.org/test-prep/mcat/biomolecules/genetic-mutations/v/the-causes-of-genetic-mutations" TargetMode="External"/><Relationship Id="rId14" Type="http://schemas.openxmlformats.org/officeDocument/2006/relationships/hyperlink" Target="https://www.khanacademy.org/test-prep/mcat/biomolecules/genetic-mutations/v/mutagens-and-carcinogen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ochempal.org/wp-content/images/A/alphaanomers3.png" TargetMode="External"/><Relationship Id="rId13" Type="http://schemas.openxmlformats.org/officeDocument/2006/relationships/hyperlink" Target="https://qph.ec.quoracdn.net/main-qimg-bfd3f152aeec7be9968ba3fc97ff87df" TargetMode="External"/><Relationship Id="rId18" Type="http://schemas.openxmlformats.org/officeDocument/2006/relationships/hyperlink" Target="https://www.researchgate.net/profile/Fengwei_Xie/publication/274961277/figure/fig2/AS:294958704676867@1447335043832/Fig-2-Chemical-structures-of-amylose-and-amylopectin-molecules-of-starch.png" TargetMode="External"/><Relationship Id="rId3" Type="http://schemas.openxmlformats.org/officeDocument/2006/relationships/hyperlink" Target="https://illuminolist.files.wordpress.com/2013/04/d-and-l-configurations-of-glucose.png?w=300&amp;h=209" TargetMode="External"/><Relationship Id="rId7" Type="http://schemas.openxmlformats.org/officeDocument/2006/relationships/hyperlink" Target="http://www.harpercollege.edu/tm-ps/chm/100/dgodambe/thedisk/carbo/rx2gluc.gif" TargetMode="External"/><Relationship Id="rId12" Type="http://schemas.openxmlformats.org/officeDocument/2006/relationships/hyperlink" Target="http://photobucket.com/gallery/http:/s1005.photobucket.com/user/GaminiOC/media/mutarotation2.png.html" TargetMode="External"/><Relationship Id="rId17" Type="http://schemas.openxmlformats.org/officeDocument/2006/relationships/hyperlink" Target="https://www.researchgate.net/profile/Fengwei_Xie/publication/274961277/figure/fig2/AS:294958704676867@1447335043832/Fig-2-Chemical-structures-of-amylose-and-amylopectin-molecules-of-starch.png" TargetMode="External"/><Relationship Id="rId2" Type="http://schemas.openxmlformats.org/officeDocument/2006/relationships/hyperlink" Target="https://illuminolist.files.wordpress.com/2013/04/d-and-l-configurations-of-glucose.png?w=300&amp;h=209" TargetMode="External"/><Relationship Id="rId16" Type="http://schemas.openxmlformats.org/officeDocument/2006/relationships/hyperlink" Target="https://img-nm.mnimgs.com/img/study_content/lp/1/12/5/273/961/2070/2031/16-6-09_LP_Utpal_chem_1.12.5.14.1.2_SJT_LVN_html_d46d845.png" TargetMode="External"/><Relationship Id="rId1" Type="http://schemas.openxmlformats.org/officeDocument/2006/relationships/hyperlink" Target="https://illuminolist.files.wordpress.com/2013/04/d-and-l-configurations-of-glucose.png?w=300&amp;h=209" TargetMode="External"/><Relationship Id="rId6" Type="http://schemas.openxmlformats.org/officeDocument/2006/relationships/hyperlink" Target="http://mcat-review.org/anomers.gif" TargetMode="External"/><Relationship Id="rId11" Type="http://schemas.openxmlformats.org/officeDocument/2006/relationships/hyperlink" Target="https://upload.wikimedia.org/wikipedia/commons/2/21/Haworth_Projection.png" TargetMode="External"/><Relationship Id="rId5" Type="http://schemas.openxmlformats.org/officeDocument/2006/relationships/hyperlink" Target="http://www.chem.ucla.edu/~harding/IGOC/A/anomeric_carbon01.png" TargetMode="External"/><Relationship Id="rId15" Type="http://schemas.openxmlformats.org/officeDocument/2006/relationships/hyperlink" Target="http://chemistry.berea.edu/~biochemistry/2008/ah/lactose.bmp" TargetMode="External"/><Relationship Id="rId10" Type="http://schemas.openxmlformats.org/officeDocument/2006/relationships/hyperlink" Target="https://upload.wikimedia.org/wikipedia/commons/thumb/6/67/Beta-D-Fructofuranose.svg/1200px-Beta-D-Fructofuranose.svg.png" TargetMode="External"/><Relationship Id="rId19" Type="http://schemas.openxmlformats.org/officeDocument/2006/relationships/hyperlink" Target="https://www.youtube.com/watch?v=ALLSsIDhFdU" TargetMode="External"/><Relationship Id="rId4" Type="http://schemas.openxmlformats.org/officeDocument/2006/relationships/hyperlink" Target="http://mcat-review.org/epimers.gif" TargetMode="External"/><Relationship Id="rId9" Type="http://schemas.openxmlformats.org/officeDocument/2006/relationships/hyperlink" Target="http://www.chem.ucla.edu/~harding/IGOC/A/alpha_anomer02.png" TargetMode="External"/><Relationship Id="rId14" Type="http://schemas.openxmlformats.org/officeDocument/2006/relationships/hyperlink" Target="http://fyi.uwex.edu/safepreserving/files/2014/05/sucrose.gi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G193"/>
  <sheetViews>
    <sheetView workbookViewId="0">
      <pane ySplit="1" topLeftCell="A2" activePane="bottomLeft" state="frozen"/>
      <selection pane="bottomLeft" activeCell="B3" sqref="B3"/>
    </sheetView>
  </sheetViews>
  <sheetFormatPr defaultColWidth="14.453125" defaultRowHeight="15.75" customHeight="1"/>
  <cols>
    <col min="1" max="1" width="11.7265625" customWidth="1"/>
    <col min="2" max="2" width="16" customWidth="1"/>
    <col min="3" max="3" width="25.81640625" customWidth="1"/>
    <col min="4" max="4" width="26" customWidth="1"/>
    <col min="5" max="5" width="36" customWidth="1"/>
    <col min="6" max="6" width="80.26953125" customWidth="1"/>
    <col min="7" max="7" width="16" customWidth="1"/>
  </cols>
  <sheetData>
    <row r="1" spans="1:7" ht="21" customHeight="1">
      <c r="A1" s="1" t="s">
        <v>0</v>
      </c>
      <c r="B1" s="1" t="s">
        <v>1</v>
      </c>
      <c r="C1" s="2" t="s">
        <v>2</v>
      </c>
      <c r="D1" s="3" t="s">
        <v>3</v>
      </c>
      <c r="E1" s="4" t="s">
        <v>4</v>
      </c>
      <c r="F1" s="5" t="s">
        <v>5</v>
      </c>
      <c r="G1" s="6" t="s">
        <v>6</v>
      </c>
    </row>
    <row r="2" spans="1:7" ht="36.75" customHeight="1">
      <c r="A2" s="558" t="s">
        <v>7</v>
      </c>
      <c r="B2" s="559"/>
      <c r="C2" s="559"/>
      <c r="D2" s="559"/>
      <c r="E2" s="559"/>
      <c r="F2" s="559"/>
      <c r="G2" s="560"/>
    </row>
    <row r="3" spans="1:7" ht="25">
      <c r="A3" s="7" t="s">
        <v>7</v>
      </c>
      <c r="B3" s="8" t="s">
        <v>8</v>
      </c>
      <c r="C3" s="9" t="s">
        <v>9</v>
      </c>
      <c r="D3" s="10" t="s">
        <v>10</v>
      </c>
      <c r="E3" s="11" t="s">
        <v>11</v>
      </c>
      <c r="F3" s="12" t="s">
        <v>12</v>
      </c>
      <c r="G3" s="13" t="s">
        <v>13</v>
      </c>
    </row>
    <row r="4" spans="1:7" ht="92.25" customHeight="1">
      <c r="A4" s="7" t="s">
        <v>7</v>
      </c>
      <c r="B4" s="8" t="s">
        <v>14</v>
      </c>
      <c r="C4" s="9" t="s">
        <v>15</v>
      </c>
      <c r="D4" s="10" t="s">
        <v>16</v>
      </c>
      <c r="E4" s="11" t="s">
        <v>11</v>
      </c>
      <c r="F4" s="12" t="s">
        <v>17</v>
      </c>
      <c r="G4" s="13" t="s">
        <v>13</v>
      </c>
    </row>
    <row r="5" spans="1:7" ht="27" customHeight="1">
      <c r="A5" s="7" t="s">
        <v>7</v>
      </c>
      <c r="B5" s="8" t="s">
        <v>18</v>
      </c>
      <c r="C5" s="9" t="s">
        <v>19</v>
      </c>
      <c r="D5" s="10" t="s">
        <v>20</v>
      </c>
      <c r="E5" s="11" t="s">
        <v>11</v>
      </c>
      <c r="F5" s="12" t="s">
        <v>21</v>
      </c>
      <c r="G5" s="13" t="s">
        <v>13</v>
      </c>
    </row>
    <row r="6" spans="1:7" ht="27" customHeight="1">
      <c r="A6" s="7" t="s">
        <v>7</v>
      </c>
      <c r="B6" s="8" t="s">
        <v>22</v>
      </c>
      <c r="C6" s="9" t="s">
        <v>23</v>
      </c>
      <c r="D6" s="10" t="s">
        <v>24</v>
      </c>
      <c r="E6" s="11" t="s">
        <v>25</v>
      </c>
      <c r="F6" s="12" t="s">
        <v>26</v>
      </c>
      <c r="G6" s="13" t="s">
        <v>13</v>
      </c>
    </row>
    <row r="7" spans="1:7" ht="63" customHeight="1">
      <c r="A7" s="14" t="s">
        <v>7</v>
      </c>
      <c r="B7" s="15" t="s">
        <v>27</v>
      </c>
      <c r="C7" s="16" t="s">
        <v>28</v>
      </c>
      <c r="D7" s="17" t="s">
        <v>29</v>
      </c>
      <c r="E7" s="18" t="s">
        <v>11</v>
      </c>
      <c r="F7" s="19" t="s">
        <v>30</v>
      </c>
      <c r="G7" s="20" t="s">
        <v>13</v>
      </c>
    </row>
    <row r="8" spans="1:7" ht="36.75" customHeight="1">
      <c r="A8" s="561" t="s">
        <v>31</v>
      </c>
      <c r="B8" s="559"/>
      <c r="C8" s="559"/>
      <c r="D8" s="559"/>
      <c r="E8" s="559"/>
      <c r="F8" s="559"/>
      <c r="G8" s="560"/>
    </row>
    <row r="9" spans="1:7" ht="50.25" customHeight="1">
      <c r="A9" s="7" t="s">
        <v>31</v>
      </c>
      <c r="B9" s="8" t="s">
        <v>32</v>
      </c>
      <c r="C9" s="9" t="s">
        <v>33</v>
      </c>
      <c r="D9" s="10" t="s">
        <v>34</v>
      </c>
      <c r="E9" s="11" t="s">
        <v>11</v>
      </c>
      <c r="F9" s="12" t="s">
        <v>35</v>
      </c>
      <c r="G9" s="13" t="s">
        <v>13</v>
      </c>
    </row>
    <row r="10" spans="1:7" ht="57.75" customHeight="1">
      <c r="A10" s="7" t="s">
        <v>31</v>
      </c>
      <c r="B10" s="8" t="s">
        <v>32</v>
      </c>
      <c r="C10" s="9" t="s">
        <v>36</v>
      </c>
      <c r="D10" s="10" t="s">
        <v>37</v>
      </c>
      <c r="E10" s="11" t="s">
        <v>11</v>
      </c>
      <c r="F10" s="12" t="s">
        <v>38</v>
      </c>
      <c r="G10" s="13" t="s">
        <v>13</v>
      </c>
    </row>
    <row r="11" spans="1:7" ht="51" customHeight="1">
      <c r="A11" s="7" t="s">
        <v>31</v>
      </c>
      <c r="B11" s="8" t="s">
        <v>32</v>
      </c>
      <c r="C11" s="9" t="s">
        <v>39</v>
      </c>
      <c r="D11" s="10" t="s">
        <v>40</v>
      </c>
      <c r="E11" s="11" t="s">
        <v>41</v>
      </c>
      <c r="F11" s="12" t="s">
        <v>42</v>
      </c>
      <c r="G11" s="13" t="s">
        <v>13</v>
      </c>
    </row>
    <row r="12" spans="1:7" ht="152.25" customHeight="1">
      <c r="A12" s="7" t="s">
        <v>31</v>
      </c>
      <c r="B12" s="8" t="s">
        <v>32</v>
      </c>
      <c r="C12" s="9" t="s">
        <v>43</v>
      </c>
      <c r="D12" s="10" t="s">
        <v>44</v>
      </c>
      <c r="E12" s="11" t="s">
        <v>45</v>
      </c>
      <c r="F12" s="12" t="s">
        <v>46</v>
      </c>
      <c r="G12" s="13" t="s">
        <v>47</v>
      </c>
    </row>
    <row r="13" spans="1:7" ht="54.75" customHeight="1">
      <c r="A13" s="7" t="s">
        <v>31</v>
      </c>
      <c r="B13" s="8" t="s">
        <v>48</v>
      </c>
      <c r="C13" s="9" t="s">
        <v>49</v>
      </c>
      <c r="D13" s="10" t="s">
        <v>50</v>
      </c>
      <c r="E13" s="11" t="s">
        <v>25</v>
      </c>
      <c r="F13" s="12" t="s">
        <v>51</v>
      </c>
      <c r="G13" s="13" t="s">
        <v>13</v>
      </c>
    </row>
    <row r="14" spans="1:7" ht="40.5" customHeight="1">
      <c r="A14" s="7" t="s">
        <v>31</v>
      </c>
      <c r="B14" s="8" t="s">
        <v>52</v>
      </c>
      <c r="C14" s="9" t="s">
        <v>53</v>
      </c>
      <c r="D14" s="10" t="s">
        <v>54</v>
      </c>
      <c r="E14" s="11" t="s">
        <v>11</v>
      </c>
      <c r="F14" s="12" t="s">
        <v>55</v>
      </c>
      <c r="G14" s="13" t="s">
        <v>13</v>
      </c>
    </row>
    <row r="15" spans="1:7" ht="69" customHeight="1">
      <c r="A15" s="7" t="s">
        <v>31</v>
      </c>
      <c r="B15" s="8" t="s">
        <v>52</v>
      </c>
      <c r="C15" s="9" t="s">
        <v>56</v>
      </c>
      <c r="D15" s="10" t="s">
        <v>57</v>
      </c>
      <c r="E15" s="11" t="s">
        <v>11</v>
      </c>
      <c r="F15" s="12" t="s">
        <v>58</v>
      </c>
      <c r="G15" s="13" t="s">
        <v>13</v>
      </c>
    </row>
    <row r="16" spans="1:7" ht="77">
      <c r="A16" s="7" t="s">
        <v>31</v>
      </c>
      <c r="B16" s="8" t="s">
        <v>59</v>
      </c>
      <c r="C16" s="9" t="s">
        <v>60</v>
      </c>
      <c r="D16" s="10" t="s">
        <v>61</v>
      </c>
      <c r="E16" s="11" t="s">
        <v>62</v>
      </c>
      <c r="F16" s="12" t="s">
        <v>63</v>
      </c>
      <c r="G16" s="13" t="s">
        <v>13</v>
      </c>
    </row>
    <row r="17" spans="1:7" ht="50.5">
      <c r="A17" s="7" t="s">
        <v>31</v>
      </c>
      <c r="B17" s="8" t="s">
        <v>59</v>
      </c>
      <c r="C17" s="21" t="s">
        <v>64</v>
      </c>
      <c r="D17" s="10" t="s">
        <v>65</v>
      </c>
      <c r="E17" s="11" t="s">
        <v>25</v>
      </c>
      <c r="F17" s="12" t="s">
        <v>66</v>
      </c>
      <c r="G17" s="13" t="s">
        <v>47</v>
      </c>
    </row>
    <row r="18" spans="1:7" ht="19.5" customHeight="1">
      <c r="A18" s="7" t="s">
        <v>31</v>
      </c>
      <c r="B18" s="8" t="s">
        <v>59</v>
      </c>
      <c r="C18" s="22" t="s">
        <v>67</v>
      </c>
      <c r="D18" s="10" t="s">
        <v>68</v>
      </c>
      <c r="E18" s="11" t="s">
        <v>11</v>
      </c>
      <c r="F18" s="12" t="s">
        <v>69</v>
      </c>
      <c r="G18" s="13" t="s">
        <v>13</v>
      </c>
    </row>
    <row r="19" spans="1:7" ht="19.5" customHeight="1">
      <c r="A19" s="7" t="s">
        <v>31</v>
      </c>
      <c r="B19" s="8" t="s">
        <v>59</v>
      </c>
      <c r="C19" s="22" t="s">
        <v>70</v>
      </c>
      <c r="D19" s="10" t="s">
        <v>68</v>
      </c>
      <c r="E19" s="11" t="s">
        <v>25</v>
      </c>
      <c r="F19" s="12" t="s">
        <v>71</v>
      </c>
      <c r="G19" s="13" t="s">
        <v>13</v>
      </c>
    </row>
    <row r="20" spans="1:7" ht="19.5" customHeight="1">
      <c r="A20" s="7" t="s">
        <v>31</v>
      </c>
      <c r="B20" s="8" t="s">
        <v>59</v>
      </c>
      <c r="C20" s="22" t="s">
        <v>72</v>
      </c>
      <c r="D20" s="10" t="s">
        <v>73</v>
      </c>
      <c r="E20" s="11" t="s">
        <v>25</v>
      </c>
      <c r="F20" s="12" t="s">
        <v>74</v>
      </c>
      <c r="G20" s="13" t="s">
        <v>13</v>
      </c>
    </row>
    <row r="21" spans="1:7" ht="60" customHeight="1">
      <c r="A21" s="562" t="s">
        <v>31</v>
      </c>
      <c r="B21" s="564" t="s">
        <v>75</v>
      </c>
      <c r="C21" s="566" t="s">
        <v>76</v>
      </c>
      <c r="D21" s="23" t="s">
        <v>77</v>
      </c>
      <c r="E21" s="11" t="s">
        <v>78</v>
      </c>
      <c r="F21" s="568" t="s">
        <v>79</v>
      </c>
      <c r="G21" s="13" t="s">
        <v>47</v>
      </c>
    </row>
    <row r="22" spans="1:7" ht="60" customHeight="1">
      <c r="A22" s="563"/>
      <c r="B22" s="565"/>
      <c r="C22" s="567"/>
      <c r="D22" s="10" t="s">
        <v>80</v>
      </c>
      <c r="E22" s="11" t="s">
        <v>11</v>
      </c>
      <c r="F22" s="565"/>
      <c r="G22" s="13" t="s">
        <v>47</v>
      </c>
    </row>
    <row r="23" spans="1:7" ht="93.75" customHeight="1">
      <c r="A23" s="562" t="s">
        <v>31</v>
      </c>
      <c r="B23" s="564" t="s">
        <v>75</v>
      </c>
      <c r="C23" s="566" t="s">
        <v>81</v>
      </c>
      <c r="D23" s="23" t="s">
        <v>82</v>
      </c>
      <c r="E23" s="11" t="s">
        <v>83</v>
      </c>
      <c r="F23" s="568" t="s">
        <v>84</v>
      </c>
      <c r="G23" s="13" t="s">
        <v>47</v>
      </c>
    </row>
    <row r="24" spans="1:7" ht="93.75" customHeight="1">
      <c r="A24" s="563"/>
      <c r="B24" s="565"/>
      <c r="C24" s="567"/>
      <c r="D24" s="10" t="s">
        <v>85</v>
      </c>
      <c r="E24" s="11" t="s">
        <v>11</v>
      </c>
      <c r="F24" s="565"/>
      <c r="G24" s="13" t="s">
        <v>47</v>
      </c>
    </row>
    <row r="25" spans="1:7" ht="47.25" customHeight="1">
      <c r="A25" s="562" t="s">
        <v>31</v>
      </c>
      <c r="B25" s="564" t="s">
        <v>75</v>
      </c>
      <c r="C25" s="566" t="s">
        <v>86</v>
      </c>
      <c r="D25" s="23" t="s">
        <v>87</v>
      </c>
      <c r="E25" s="11" t="s">
        <v>88</v>
      </c>
      <c r="F25" s="568" t="s">
        <v>89</v>
      </c>
      <c r="G25" s="13" t="s">
        <v>47</v>
      </c>
    </row>
    <row r="26" spans="1:7" ht="76.5" customHeight="1">
      <c r="A26" s="563"/>
      <c r="B26" s="565"/>
      <c r="C26" s="567"/>
      <c r="D26" s="10" t="s">
        <v>90</v>
      </c>
      <c r="E26" s="11" t="s">
        <v>91</v>
      </c>
      <c r="F26" s="565"/>
      <c r="G26" s="13" t="s">
        <v>47</v>
      </c>
    </row>
    <row r="27" spans="1:7" ht="47.25" customHeight="1">
      <c r="A27" s="7" t="s">
        <v>31</v>
      </c>
      <c r="B27" s="8" t="s">
        <v>92</v>
      </c>
      <c r="C27" s="9" t="s">
        <v>93</v>
      </c>
      <c r="D27" s="10" t="s">
        <v>94</v>
      </c>
      <c r="E27" s="11" t="s">
        <v>95</v>
      </c>
      <c r="F27" s="12" t="s">
        <v>96</v>
      </c>
      <c r="G27" s="13" t="s">
        <v>13</v>
      </c>
    </row>
    <row r="28" spans="1:7" ht="195.75" customHeight="1">
      <c r="A28" s="7" t="s">
        <v>31</v>
      </c>
      <c r="B28" s="8" t="s">
        <v>97</v>
      </c>
      <c r="C28" s="9" t="s">
        <v>98</v>
      </c>
      <c r="D28" s="10" t="s">
        <v>99</v>
      </c>
      <c r="E28" s="11" t="s">
        <v>11</v>
      </c>
      <c r="F28" s="24" t="s">
        <v>100</v>
      </c>
      <c r="G28" s="13" t="s">
        <v>13</v>
      </c>
    </row>
    <row r="29" spans="1:7" ht="33.75" customHeight="1">
      <c r="A29" s="7" t="s">
        <v>31</v>
      </c>
      <c r="B29" s="8" t="s">
        <v>97</v>
      </c>
      <c r="C29" s="9" t="s">
        <v>101</v>
      </c>
      <c r="D29" s="10" t="s">
        <v>99</v>
      </c>
      <c r="E29" s="11" t="s">
        <v>25</v>
      </c>
      <c r="F29" s="25" t="s">
        <v>102</v>
      </c>
      <c r="G29" s="13" t="s">
        <v>13</v>
      </c>
    </row>
    <row r="30" spans="1:7" ht="34.5" customHeight="1">
      <c r="A30" s="8" t="s">
        <v>31</v>
      </c>
      <c r="B30" s="8" t="s">
        <v>103</v>
      </c>
      <c r="C30" s="9" t="s">
        <v>104</v>
      </c>
      <c r="D30" s="10" t="s">
        <v>105</v>
      </c>
      <c r="E30" s="11" t="s">
        <v>25</v>
      </c>
      <c r="F30" s="12" t="s">
        <v>106</v>
      </c>
      <c r="G30" s="26" t="s">
        <v>47</v>
      </c>
    </row>
    <row r="31" spans="1:7" ht="34.5" customHeight="1">
      <c r="A31" s="8" t="s">
        <v>31</v>
      </c>
      <c r="B31" s="8" t="s">
        <v>107</v>
      </c>
      <c r="C31" s="9" t="s">
        <v>108</v>
      </c>
      <c r="D31" s="10" t="s">
        <v>109</v>
      </c>
      <c r="E31" s="11" t="s">
        <v>11</v>
      </c>
      <c r="F31" s="12" t="s">
        <v>110</v>
      </c>
      <c r="G31" s="27" t="s">
        <v>13</v>
      </c>
    </row>
    <row r="32" spans="1:7" ht="34.5" customHeight="1">
      <c r="A32" s="8" t="s">
        <v>31</v>
      </c>
      <c r="B32" s="8" t="s">
        <v>111</v>
      </c>
      <c r="C32" s="9" t="s">
        <v>112</v>
      </c>
      <c r="D32" s="10" t="s">
        <v>113</v>
      </c>
      <c r="E32" s="11" t="s">
        <v>11</v>
      </c>
      <c r="F32" s="568" t="s">
        <v>114</v>
      </c>
      <c r="G32" s="27" t="s">
        <v>13</v>
      </c>
    </row>
    <row r="33" spans="1:7" ht="34.5" customHeight="1">
      <c r="A33" s="8" t="s">
        <v>31</v>
      </c>
      <c r="B33" s="8" t="s">
        <v>111</v>
      </c>
      <c r="C33" s="9" t="s">
        <v>112</v>
      </c>
      <c r="D33" s="10" t="s">
        <v>115</v>
      </c>
      <c r="E33" s="11" t="s">
        <v>25</v>
      </c>
      <c r="F33" s="565"/>
      <c r="G33" s="27" t="s">
        <v>13</v>
      </c>
    </row>
    <row r="34" spans="1:7" ht="34.5" customHeight="1">
      <c r="A34" s="8" t="s">
        <v>31</v>
      </c>
      <c r="B34" s="8" t="s">
        <v>111</v>
      </c>
      <c r="C34" s="9" t="s">
        <v>112</v>
      </c>
      <c r="D34" s="10" t="s">
        <v>116</v>
      </c>
      <c r="E34" s="11" t="s">
        <v>25</v>
      </c>
      <c r="F34" s="565"/>
      <c r="G34" s="27" t="s">
        <v>13</v>
      </c>
    </row>
    <row r="35" spans="1:7" ht="34.5" customHeight="1">
      <c r="A35" s="8" t="s">
        <v>31</v>
      </c>
      <c r="B35" s="8" t="s">
        <v>111</v>
      </c>
      <c r="C35" s="9" t="s">
        <v>112</v>
      </c>
      <c r="D35" s="10" t="s">
        <v>117</v>
      </c>
      <c r="E35" s="11" t="s">
        <v>25</v>
      </c>
      <c r="F35" s="565"/>
      <c r="G35" s="27" t="s">
        <v>13</v>
      </c>
    </row>
    <row r="36" spans="1:7" ht="34.5" customHeight="1">
      <c r="A36" s="8" t="s">
        <v>31</v>
      </c>
      <c r="B36" s="8" t="s">
        <v>111</v>
      </c>
      <c r="C36" s="9" t="s">
        <v>112</v>
      </c>
      <c r="D36" s="10" t="s">
        <v>118</v>
      </c>
      <c r="E36" s="11" t="s">
        <v>11</v>
      </c>
      <c r="F36" s="565"/>
      <c r="G36" s="27" t="s">
        <v>13</v>
      </c>
    </row>
    <row r="37" spans="1:7" ht="36.75" customHeight="1">
      <c r="A37" s="574" t="s">
        <v>119</v>
      </c>
      <c r="B37" s="565"/>
      <c r="C37" s="565"/>
      <c r="D37" s="565"/>
      <c r="E37" s="565"/>
      <c r="F37" s="565"/>
      <c r="G37" s="575"/>
    </row>
    <row r="38" spans="1:7" ht="36.75" customHeight="1">
      <c r="A38" s="7" t="s">
        <v>119</v>
      </c>
      <c r="B38" s="8" t="s">
        <v>120</v>
      </c>
      <c r="C38" s="9" t="s">
        <v>121</v>
      </c>
      <c r="D38" s="10" t="s">
        <v>122</v>
      </c>
      <c r="E38" s="11" t="s">
        <v>11</v>
      </c>
      <c r="F38" s="28" t="s">
        <v>123</v>
      </c>
      <c r="G38" s="27" t="s">
        <v>13</v>
      </c>
    </row>
    <row r="39" spans="1:7" ht="36.75" customHeight="1">
      <c r="A39" s="7" t="s">
        <v>119</v>
      </c>
      <c r="B39" s="8" t="s">
        <v>124</v>
      </c>
      <c r="C39" s="9" t="s">
        <v>125</v>
      </c>
      <c r="D39" s="10" t="s">
        <v>126</v>
      </c>
      <c r="E39" s="11" t="s">
        <v>11</v>
      </c>
      <c r="F39" s="12" t="s">
        <v>127</v>
      </c>
      <c r="G39" s="13" t="s">
        <v>13</v>
      </c>
    </row>
    <row r="40" spans="1:7" ht="111" customHeight="1">
      <c r="A40" s="7" t="s">
        <v>119</v>
      </c>
      <c r="B40" s="8" t="s">
        <v>128</v>
      </c>
      <c r="C40" s="9" t="s">
        <v>129</v>
      </c>
      <c r="D40" s="10" t="s">
        <v>130</v>
      </c>
      <c r="E40" s="11" t="s">
        <v>11</v>
      </c>
      <c r="F40" s="12" t="s">
        <v>131</v>
      </c>
      <c r="G40" s="13" t="s">
        <v>13</v>
      </c>
    </row>
    <row r="41" spans="1:7" ht="39" customHeight="1">
      <c r="A41" s="7" t="s">
        <v>119</v>
      </c>
      <c r="B41" s="8" t="s">
        <v>128</v>
      </c>
      <c r="C41" s="29" t="s">
        <v>132</v>
      </c>
      <c r="D41" s="10" t="s">
        <v>133</v>
      </c>
      <c r="E41" s="11" t="s">
        <v>25</v>
      </c>
      <c r="F41" s="12" t="s">
        <v>134</v>
      </c>
      <c r="G41" s="13" t="s">
        <v>47</v>
      </c>
    </row>
    <row r="42" spans="1:7" ht="69.75" customHeight="1">
      <c r="A42" s="7" t="s">
        <v>119</v>
      </c>
      <c r="B42" s="8" t="s">
        <v>124</v>
      </c>
      <c r="C42" s="9" t="s">
        <v>135</v>
      </c>
      <c r="D42" s="10" t="s">
        <v>136</v>
      </c>
      <c r="E42" s="11" t="s">
        <v>137</v>
      </c>
      <c r="F42" s="12" t="s">
        <v>138</v>
      </c>
      <c r="G42" s="13" t="s">
        <v>13</v>
      </c>
    </row>
    <row r="43" spans="1:7" ht="49.5" customHeight="1">
      <c r="A43" s="7" t="s">
        <v>119</v>
      </c>
      <c r="B43" s="8" t="s">
        <v>124</v>
      </c>
      <c r="C43" s="9" t="s">
        <v>139</v>
      </c>
      <c r="D43" s="10" t="s">
        <v>140</v>
      </c>
      <c r="E43" s="11" t="s">
        <v>11</v>
      </c>
      <c r="F43" s="12" t="s">
        <v>141</v>
      </c>
      <c r="G43" s="13" t="s">
        <v>13</v>
      </c>
    </row>
    <row r="44" spans="1:7" ht="49.5" customHeight="1">
      <c r="A44" s="7" t="s">
        <v>119</v>
      </c>
      <c r="B44" s="8" t="s">
        <v>142</v>
      </c>
      <c r="C44" s="9" t="s">
        <v>143</v>
      </c>
      <c r="D44" s="10" t="s">
        <v>144</v>
      </c>
      <c r="E44" s="11" t="s">
        <v>11</v>
      </c>
      <c r="F44" s="12" t="s">
        <v>145</v>
      </c>
      <c r="G44" s="13" t="s">
        <v>13</v>
      </c>
    </row>
    <row r="45" spans="1:7" ht="62.5">
      <c r="A45" s="7" t="s">
        <v>119</v>
      </c>
      <c r="B45" s="8" t="s">
        <v>146</v>
      </c>
      <c r="C45" s="9" t="s">
        <v>147</v>
      </c>
      <c r="D45" s="10" t="s">
        <v>148</v>
      </c>
      <c r="E45" s="11" t="s">
        <v>11</v>
      </c>
      <c r="F45" s="12" t="s">
        <v>149</v>
      </c>
      <c r="G45" s="13" t="s">
        <v>13</v>
      </c>
    </row>
    <row r="46" spans="1:7" ht="50.5">
      <c r="A46" s="7" t="s">
        <v>119</v>
      </c>
      <c r="B46" s="8" t="s">
        <v>150</v>
      </c>
      <c r="C46" s="9" t="s">
        <v>151</v>
      </c>
      <c r="D46" s="30" t="s">
        <v>152</v>
      </c>
      <c r="E46" s="11" t="s">
        <v>25</v>
      </c>
      <c r="F46" s="28" t="s">
        <v>153</v>
      </c>
      <c r="G46" s="13" t="s">
        <v>13</v>
      </c>
    </row>
    <row r="47" spans="1:7" ht="63">
      <c r="A47" s="7" t="s">
        <v>119</v>
      </c>
      <c r="B47" s="8" t="s">
        <v>150</v>
      </c>
      <c r="C47" s="9" t="s">
        <v>154</v>
      </c>
      <c r="D47" s="10" t="s">
        <v>155</v>
      </c>
      <c r="E47" s="11" t="s">
        <v>11</v>
      </c>
      <c r="F47" s="12" t="s">
        <v>156</v>
      </c>
      <c r="G47" s="13" t="s">
        <v>13</v>
      </c>
    </row>
    <row r="48" spans="1:7" ht="26">
      <c r="A48" s="7" t="s">
        <v>119</v>
      </c>
      <c r="B48" s="8" t="s">
        <v>150</v>
      </c>
      <c r="C48" s="9" t="s">
        <v>152</v>
      </c>
      <c r="D48" s="10" t="s">
        <v>157</v>
      </c>
      <c r="E48" s="11" t="s">
        <v>25</v>
      </c>
      <c r="F48" s="31" t="s">
        <v>158</v>
      </c>
      <c r="G48" s="13" t="s">
        <v>13</v>
      </c>
    </row>
    <row r="49" spans="1:7" ht="62.5">
      <c r="A49" s="7" t="s">
        <v>119</v>
      </c>
      <c r="B49" s="8" t="s">
        <v>150</v>
      </c>
      <c r="C49" s="9" t="s">
        <v>159</v>
      </c>
      <c r="D49" s="30" t="s">
        <v>152</v>
      </c>
      <c r="E49" s="11" t="s">
        <v>25</v>
      </c>
      <c r="F49" s="32" t="s">
        <v>160</v>
      </c>
      <c r="G49" s="13" t="s">
        <v>13</v>
      </c>
    </row>
    <row r="50" spans="1:7" ht="37.5">
      <c r="A50" s="7" t="s">
        <v>119</v>
      </c>
      <c r="B50" s="8" t="s">
        <v>161</v>
      </c>
      <c r="C50" s="9" t="s">
        <v>162</v>
      </c>
      <c r="D50" s="10" t="s">
        <v>163</v>
      </c>
      <c r="E50" s="11" t="s">
        <v>25</v>
      </c>
      <c r="F50" s="33" t="s">
        <v>164</v>
      </c>
      <c r="G50" s="13" t="s">
        <v>13</v>
      </c>
    </row>
    <row r="51" spans="1:7" ht="50.5">
      <c r="A51" s="7" t="s">
        <v>119</v>
      </c>
      <c r="B51" s="8" t="s">
        <v>161</v>
      </c>
      <c r="C51" s="9" t="s">
        <v>163</v>
      </c>
      <c r="D51" s="10" t="s">
        <v>165</v>
      </c>
      <c r="E51" s="11" t="s">
        <v>11</v>
      </c>
      <c r="F51" s="33" t="s">
        <v>166</v>
      </c>
      <c r="G51" s="13" t="s">
        <v>13</v>
      </c>
    </row>
    <row r="52" spans="1:7" ht="38.5">
      <c r="A52" s="7" t="s">
        <v>119</v>
      </c>
      <c r="B52" s="8" t="s">
        <v>167</v>
      </c>
      <c r="C52" s="9" t="s">
        <v>168</v>
      </c>
      <c r="D52" s="10" t="s">
        <v>148</v>
      </c>
      <c r="E52" s="11" t="s">
        <v>11</v>
      </c>
      <c r="F52" s="12" t="s">
        <v>169</v>
      </c>
      <c r="G52" s="13" t="s">
        <v>13</v>
      </c>
    </row>
    <row r="53" spans="1:7" ht="52">
      <c r="A53" s="7" t="s">
        <v>119</v>
      </c>
      <c r="B53" s="8" t="s">
        <v>167</v>
      </c>
      <c r="C53" s="9" t="s">
        <v>168</v>
      </c>
      <c r="D53" s="10" t="s">
        <v>170</v>
      </c>
      <c r="E53" s="11" t="s">
        <v>171</v>
      </c>
      <c r="F53" s="12" t="s">
        <v>172</v>
      </c>
      <c r="G53" s="13" t="s">
        <v>13</v>
      </c>
    </row>
    <row r="54" spans="1:7" ht="34.5" customHeight="1">
      <c r="A54" s="7" t="s">
        <v>119</v>
      </c>
      <c r="B54" s="8" t="s">
        <v>167</v>
      </c>
      <c r="C54" s="9" t="s">
        <v>173</v>
      </c>
      <c r="D54" s="10" t="s">
        <v>168</v>
      </c>
      <c r="E54" s="11" t="s">
        <v>25</v>
      </c>
      <c r="F54" s="12" t="s">
        <v>174</v>
      </c>
      <c r="G54" s="13" t="s">
        <v>13</v>
      </c>
    </row>
    <row r="55" spans="1:7" ht="34.5" customHeight="1">
      <c r="A55" s="7" t="s">
        <v>119</v>
      </c>
      <c r="B55" s="8" t="s">
        <v>175</v>
      </c>
      <c r="C55" s="9" t="s">
        <v>176</v>
      </c>
      <c r="D55" s="10" t="s">
        <v>177</v>
      </c>
      <c r="E55" s="11" t="s">
        <v>11</v>
      </c>
      <c r="F55" s="28" t="s">
        <v>178</v>
      </c>
      <c r="G55" s="13" t="s">
        <v>13</v>
      </c>
    </row>
    <row r="56" spans="1:7" ht="34.5" customHeight="1">
      <c r="A56" s="7" t="s">
        <v>119</v>
      </c>
      <c r="B56" s="8" t="s">
        <v>179</v>
      </c>
      <c r="C56" s="9" t="s">
        <v>180</v>
      </c>
      <c r="D56" s="10" t="s">
        <v>181</v>
      </c>
      <c r="E56" s="11" t="s">
        <v>182</v>
      </c>
      <c r="F56" s="28" t="s">
        <v>183</v>
      </c>
      <c r="G56" s="13" t="s">
        <v>13</v>
      </c>
    </row>
    <row r="57" spans="1:7" ht="34.5" customHeight="1">
      <c r="A57" s="7" t="s">
        <v>119</v>
      </c>
      <c r="B57" s="8" t="s">
        <v>184</v>
      </c>
      <c r="C57" s="9" t="s">
        <v>185</v>
      </c>
      <c r="D57" s="10" t="s">
        <v>186</v>
      </c>
      <c r="E57" s="11" t="s">
        <v>11</v>
      </c>
      <c r="F57" s="28" t="s">
        <v>187</v>
      </c>
      <c r="G57" s="13" t="s">
        <v>13</v>
      </c>
    </row>
    <row r="58" spans="1:7" ht="34.5" customHeight="1">
      <c r="A58" s="7" t="s">
        <v>119</v>
      </c>
      <c r="B58" s="8" t="s">
        <v>184</v>
      </c>
      <c r="C58" s="9" t="s">
        <v>188</v>
      </c>
      <c r="D58" s="10" t="s">
        <v>189</v>
      </c>
      <c r="E58" s="11" t="s">
        <v>11</v>
      </c>
      <c r="F58" s="28" t="s">
        <v>190</v>
      </c>
      <c r="G58" s="13" t="s">
        <v>13</v>
      </c>
    </row>
    <row r="59" spans="1:7" ht="34.5" customHeight="1">
      <c r="A59" s="7" t="s">
        <v>119</v>
      </c>
      <c r="B59" s="8" t="s">
        <v>184</v>
      </c>
      <c r="C59" s="9" t="s">
        <v>191</v>
      </c>
      <c r="D59" s="10" t="s">
        <v>192</v>
      </c>
      <c r="E59" s="11" t="s">
        <v>25</v>
      </c>
      <c r="F59" s="28" t="s">
        <v>193</v>
      </c>
      <c r="G59" s="13" t="s">
        <v>13</v>
      </c>
    </row>
    <row r="60" spans="1:7" ht="34.5" customHeight="1">
      <c r="A60" s="7" t="s">
        <v>119</v>
      </c>
      <c r="B60" s="8" t="s">
        <v>194</v>
      </c>
      <c r="C60" s="9" t="s">
        <v>195</v>
      </c>
      <c r="D60" s="10" t="s">
        <v>196</v>
      </c>
      <c r="E60" s="11" t="s">
        <v>11</v>
      </c>
      <c r="F60" s="32" t="s">
        <v>197</v>
      </c>
      <c r="G60" s="13" t="s">
        <v>13</v>
      </c>
    </row>
    <row r="61" spans="1:7" ht="34.5" customHeight="1">
      <c r="A61" s="7" t="s">
        <v>119</v>
      </c>
      <c r="B61" s="8" t="s">
        <v>194</v>
      </c>
      <c r="C61" s="9" t="s">
        <v>198</v>
      </c>
      <c r="D61" s="10" t="s">
        <v>199</v>
      </c>
      <c r="E61" s="11" t="s">
        <v>200</v>
      </c>
      <c r="F61" s="28" t="s">
        <v>201</v>
      </c>
      <c r="G61" s="13" t="s">
        <v>13</v>
      </c>
    </row>
    <row r="62" spans="1:7" ht="34.5" customHeight="1">
      <c r="A62" s="7" t="s">
        <v>119</v>
      </c>
      <c r="B62" s="8" t="s">
        <v>194</v>
      </c>
      <c r="C62" s="9" t="s">
        <v>202</v>
      </c>
      <c r="D62" s="10" t="s">
        <v>203</v>
      </c>
      <c r="E62" s="11" t="s">
        <v>11</v>
      </c>
      <c r="F62" s="32" t="s">
        <v>204</v>
      </c>
      <c r="G62" s="13" t="s">
        <v>47</v>
      </c>
    </row>
    <row r="63" spans="1:7" ht="34.5" customHeight="1">
      <c r="A63" s="7" t="s">
        <v>119</v>
      </c>
      <c r="B63" s="8" t="s">
        <v>194</v>
      </c>
      <c r="C63" s="9" t="s">
        <v>205</v>
      </c>
      <c r="D63" s="10" t="s">
        <v>206</v>
      </c>
      <c r="E63" s="11" t="s">
        <v>11</v>
      </c>
      <c r="F63" s="32" t="s">
        <v>207</v>
      </c>
      <c r="G63" s="13" t="s">
        <v>13</v>
      </c>
    </row>
    <row r="64" spans="1:7" ht="34.5" customHeight="1">
      <c r="A64" s="7" t="s">
        <v>119</v>
      </c>
      <c r="B64" s="8" t="s">
        <v>208</v>
      </c>
      <c r="C64" s="9" t="s">
        <v>209</v>
      </c>
      <c r="D64" s="10" t="s">
        <v>210</v>
      </c>
      <c r="E64" s="11" t="s">
        <v>11</v>
      </c>
      <c r="F64" s="569" t="s">
        <v>211</v>
      </c>
      <c r="G64" s="13" t="s">
        <v>47</v>
      </c>
    </row>
    <row r="65" spans="1:7" ht="34.5" customHeight="1">
      <c r="A65" s="7" t="s">
        <v>119</v>
      </c>
      <c r="B65" s="8" t="s">
        <v>208</v>
      </c>
      <c r="C65" s="9" t="s">
        <v>212</v>
      </c>
      <c r="D65" s="10" t="s">
        <v>210</v>
      </c>
      <c r="E65" s="11" t="s">
        <v>25</v>
      </c>
      <c r="F65" s="565"/>
      <c r="G65" s="13" t="s">
        <v>47</v>
      </c>
    </row>
    <row r="66" spans="1:7" ht="34.5" customHeight="1">
      <c r="A66" s="7" t="s">
        <v>119</v>
      </c>
      <c r="B66" s="8" t="s">
        <v>208</v>
      </c>
      <c r="C66" s="9" t="s">
        <v>213</v>
      </c>
      <c r="D66" s="10" t="s">
        <v>214</v>
      </c>
      <c r="E66" s="11" t="s">
        <v>11</v>
      </c>
      <c r="F66" s="32" t="s">
        <v>215</v>
      </c>
      <c r="G66" s="13" t="s">
        <v>47</v>
      </c>
    </row>
    <row r="67" spans="1:7" ht="34.5" customHeight="1">
      <c r="A67" s="7" t="s">
        <v>119</v>
      </c>
      <c r="B67" s="8" t="s">
        <v>216</v>
      </c>
      <c r="C67" s="9" t="s">
        <v>217</v>
      </c>
      <c r="D67" s="10" t="s">
        <v>218</v>
      </c>
      <c r="E67" s="11" t="s">
        <v>11</v>
      </c>
      <c r="F67" s="32" t="s">
        <v>219</v>
      </c>
      <c r="G67" s="13" t="s">
        <v>47</v>
      </c>
    </row>
    <row r="68" spans="1:7" ht="34.5" customHeight="1">
      <c r="A68" s="7" t="s">
        <v>119</v>
      </c>
      <c r="B68" s="8" t="s">
        <v>220</v>
      </c>
      <c r="C68" s="9" t="s">
        <v>221</v>
      </c>
      <c r="D68" s="10" t="s">
        <v>222</v>
      </c>
      <c r="E68" s="11" t="s">
        <v>11</v>
      </c>
      <c r="F68" s="32" t="s">
        <v>223</v>
      </c>
      <c r="G68" s="13" t="s">
        <v>13</v>
      </c>
    </row>
    <row r="69" spans="1:7" ht="34.5" customHeight="1">
      <c r="A69" s="7" t="s">
        <v>119</v>
      </c>
      <c r="B69" s="8" t="s">
        <v>224</v>
      </c>
      <c r="C69" s="9" t="s">
        <v>225</v>
      </c>
      <c r="D69" s="10" t="s">
        <v>226</v>
      </c>
      <c r="E69" s="11" t="s">
        <v>11</v>
      </c>
      <c r="F69" s="28" t="s">
        <v>227</v>
      </c>
      <c r="G69" s="13" t="s">
        <v>13</v>
      </c>
    </row>
    <row r="70" spans="1:7" ht="104.25" customHeight="1">
      <c r="A70" s="7" t="s">
        <v>119</v>
      </c>
      <c r="B70" s="8" t="s">
        <v>228</v>
      </c>
      <c r="C70" s="34" t="s">
        <v>229</v>
      </c>
      <c r="D70" s="10" t="s">
        <v>230</v>
      </c>
      <c r="E70" s="11" t="s">
        <v>11</v>
      </c>
      <c r="F70" s="28" t="s">
        <v>231</v>
      </c>
      <c r="G70" s="13" t="s">
        <v>47</v>
      </c>
    </row>
    <row r="71" spans="1:7" ht="44.25" customHeight="1">
      <c r="A71" s="35" t="s">
        <v>119</v>
      </c>
      <c r="B71" s="36" t="s">
        <v>232</v>
      </c>
      <c r="C71" s="37" t="s">
        <v>233</v>
      </c>
      <c r="D71" s="38" t="s">
        <v>234</v>
      </c>
      <c r="E71" s="39" t="s">
        <v>25</v>
      </c>
      <c r="F71" s="570" t="s">
        <v>235</v>
      </c>
      <c r="G71" s="40" t="s">
        <v>236</v>
      </c>
    </row>
    <row r="72" spans="1:7" ht="44.25" customHeight="1">
      <c r="A72" s="35" t="s">
        <v>119</v>
      </c>
      <c r="B72" s="36" t="s">
        <v>232</v>
      </c>
      <c r="C72" s="37" t="s">
        <v>237</v>
      </c>
      <c r="D72" s="38" t="s">
        <v>234</v>
      </c>
      <c r="E72" s="39" t="s">
        <v>11</v>
      </c>
      <c r="F72" s="565"/>
      <c r="G72" s="40" t="s">
        <v>13</v>
      </c>
    </row>
    <row r="73" spans="1:7" ht="46.5" customHeight="1">
      <c r="A73" s="7" t="s">
        <v>119</v>
      </c>
      <c r="B73" s="8" t="s">
        <v>238</v>
      </c>
      <c r="C73" s="9" t="s">
        <v>239</v>
      </c>
      <c r="D73" s="10" t="s">
        <v>240</v>
      </c>
      <c r="E73" s="11" t="s">
        <v>11</v>
      </c>
      <c r="F73" s="12" t="s">
        <v>241</v>
      </c>
      <c r="G73" s="13" t="s">
        <v>13</v>
      </c>
    </row>
    <row r="74" spans="1:7" ht="46.5" customHeight="1">
      <c r="A74" s="7" t="s">
        <v>119</v>
      </c>
      <c r="B74" s="8" t="s">
        <v>238</v>
      </c>
      <c r="C74" s="9" t="s">
        <v>242</v>
      </c>
      <c r="D74" s="10" t="s">
        <v>243</v>
      </c>
      <c r="E74" s="11" t="s">
        <v>25</v>
      </c>
      <c r="F74" s="12" t="s">
        <v>244</v>
      </c>
      <c r="G74" s="13" t="s">
        <v>13</v>
      </c>
    </row>
    <row r="75" spans="1:7" ht="46.5" customHeight="1">
      <c r="A75" s="7" t="s">
        <v>119</v>
      </c>
      <c r="B75" s="8" t="s">
        <v>238</v>
      </c>
      <c r="C75" s="9" t="s">
        <v>245</v>
      </c>
      <c r="D75" s="10" t="s">
        <v>246</v>
      </c>
      <c r="E75" s="11" t="s">
        <v>11</v>
      </c>
      <c r="F75" s="12" t="s">
        <v>247</v>
      </c>
      <c r="G75" s="13" t="s">
        <v>13</v>
      </c>
    </row>
    <row r="76" spans="1:7" ht="46.5" customHeight="1">
      <c r="A76" s="7" t="s">
        <v>119</v>
      </c>
      <c r="B76" s="8" t="s">
        <v>238</v>
      </c>
      <c r="C76" s="9" t="s">
        <v>248</v>
      </c>
      <c r="D76" s="10" t="s">
        <v>249</v>
      </c>
      <c r="E76" s="11" t="s">
        <v>11</v>
      </c>
      <c r="F76" s="12" t="s">
        <v>250</v>
      </c>
      <c r="G76" s="13" t="s">
        <v>13</v>
      </c>
    </row>
    <row r="77" spans="1:7" ht="74.25" customHeight="1">
      <c r="A77" s="7" t="s">
        <v>119</v>
      </c>
      <c r="B77" s="8" t="s">
        <v>238</v>
      </c>
      <c r="C77" s="9" t="s">
        <v>251</v>
      </c>
      <c r="D77" s="10" t="s">
        <v>252</v>
      </c>
      <c r="E77" s="41" t="s">
        <v>253</v>
      </c>
      <c r="F77" s="12" t="s">
        <v>254</v>
      </c>
      <c r="G77" s="13" t="s">
        <v>47</v>
      </c>
    </row>
    <row r="78" spans="1:7" ht="150.75" customHeight="1">
      <c r="A78" s="7" t="s">
        <v>119</v>
      </c>
      <c r="B78" s="8" t="s">
        <v>255</v>
      </c>
      <c r="C78" s="9" t="s">
        <v>256</v>
      </c>
      <c r="D78" s="10" t="s">
        <v>257</v>
      </c>
      <c r="E78" s="42" t="s">
        <v>11</v>
      </c>
      <c r="F78" s="12" t="s">
        <v>258</v>
      </c>
      <c r="G78" s="13" t="s">
        <v>47</v>
      </c>
    </row>
    <row r="79" spans="1:7" ht="66" customHeight="1">
      <c r="A79" s="7" t="s">
        <v>119</v>
      </c>
      <c r="B79" s="8" t="s">
        <v>259</v>
      </c>
      <c r="C79" s="9" t="s">
        <v>260</v>
      </c>
      <c r="D79" s="10" t="s">
        <v>261</v>
      </c>
      <c r="E79" s="42" t="s">
        <v>11</v>
      </c>
      <c r="F79" s="12" t="s">
        <v>262</v>
      </c>
      <c r="G79" s="13" t="s">
        <v>13</v>
      </c>
    </row>
    <row r="80" spans="1:7" ht="66" customHeight="1">
      <c r="A80" s="7" t="s">
        <v>119</v>
      </c>
      <c r="B80" s="8" t="s">
        <v>263</v>
      </c>
      <c r="C80" s="9" t="s">
        <v>264</v>
      </c>
      <c r="D80" s="10" t="s">
        <v>265</v>
      </c>
      <c r="E80" s="42" t="s">
        <v>11</v>
      </c>
      <c r="F80" s="31" t="s">
        <v>266</v>
      </c>
      <c r="G80" s="13" t="s">
        <v>13</v>
      </c>
    </row>
    <row r="81" spans="1:7" ht="66" customHeight="1">
      <c r="A81" s="7" t="s">
        <v>119</v>
      </c>
      <c r="B81" s="8" t="s">
        <v>263</v>
      </c>
      <c r="C81" s="9" t="s">
        <v>267</v>
      </c>
      <c r="D81" s="10" t="s">
        <v>265</v>
      </c>
      <c r="E81" s="42" t="s">
        <v>25</v>
      </c>
      <c r="F81" s="33" t="s">
        <v>268</v>
      </c>
      <c r="G81" s="13" t="s">
        <v>13</v>
      </c>
    </row>
    <row r="82" spans="1:7" ht="66" customHeight="1">
      <c r="A82" s="7" t="s">
        <v>119</v>
      </c>
      <c r="B82" s="8" t="s">
        <v>269</v>
      </c>
      <c r="C82" s="9" t="s">
        <v>267</v>
      </c>
      <c r="D82" s="10" t="s">
        <v>270</v>
      </c>
      <c r="E82" s="42" t="s">
        <v>25</v>
      </c>
      <c r="F82" s="33" t="s">
        <v>271</v>
      </c>
      <c r="G82" s="13" t="s">
        <v>13</v>
      </c>
    </row>
    <row r="83" spans="1:7" ht="22.5" customHeight="1">
      <c r="A83" s="7" t="s">
        <v>119</v>
      </c>
      <c r="B83" s="8" t="s">
        <v>272</v>
      </c>
      <c r="C83" s="9" t="s">
        <v>273</v>
      </c>
      <c r="D83" s="10" t="s">
        <v>274</v>
      </c>
      <c r="E83" s="11" t="s">
        <v>25</v>
      </c>
      <c r="F83" s="12" t="s">
        <v>275</v>
      </c>
      <c r="G83" s="13" t="s">
        <v>13</v>
      </c>
    </row>
    <row r="84" spans="1:7" ht="22.5" customHeight="1">
      <c r="A84" s="7" t="s">
        <v>119</v>
      </c>
      <c r="B84" s="8" t="s">
        <v>276</v>
      </c>
      <c r="C84" s="9" t="s">
        <v>277</v>
      </c>
      <c r="D84" s="10" t="s">
        <v>274</v>
      </c>
      <c r="E84" s="11" t="s">
        <v>25</v>
      </c>
      <c r="F84" s="12" t="s">
        <v>278</v>
      </c>
      <c r="G84" s="13" t="s">
        <v>13</v>
      </c>
    </row>
    <row r="85" spans="1:7" ht="22.5" customHeight="1">
      <c r="A85" s="7" t="s">
        <v>119</v>
      </c>
      <c r="B85" s="8" t="s">
        <v>276</v>
      </c>
      <c r="C85" s="9" t="s">
        <v>212</v>
      </c>
      <c r="D85" s="10" t="s">
        <v>274</v>
      </c>
      <c r="E85" s="11" t="s">
        <v>11</v>
      </c>
      <c r="F85" s="12" t="s">
        <v>279</v>
      </c>
      <c r="G85" s="13" t="s">
        <v>13</v>
      </c>
    </row>
    <row r="86" spans="1:7" ht="22.5" customHeight="1">
      <c r="A86" s="7" t="s">
        <v>119</v>
      </c>
      <c r="B86" s="8" t="s">
        <v>276</v>
      </c>
      <c r="C86" s="9" t="s">
        <v>280</v>
      </c>
      <c r="D86" s="10" t="s">
        <v>274</v>
      </c>
      <c r="E86" s="11" t="s">
        <v>11</v>
      </c>
      <c r="F86" s="12" t="s">
        <v>281</v>
      </c>
      <c r="G86" s="13" t="s">
        <v>13</v>
      </c>
    </row>
    <row r="87" spans="1:7" ht="22.5" customHeight="1">
      <c r="A87" s="7" t="s">
        <v>119</v>
      </c>
      <c r="B87" s="8" t="s">
        <v>282</v>
      </c>
      <c r="C87" s="9" t="s">
        <v>283</v>
      </c>
      <c r="D87" s="43" t="s">
        <v>284</v>
      </c>
      <c r="E87" s="11" t="s">
        <v>11</v>
      </c>
      <c r="F87" s="12" t="s">
        <v>285</v>
      </c>
      <c r="G87" s="13" t="s">
        <v>47</v>
      </c>
    </row>
    <row r="88" spans="1:7" ht="22.5" customHeight="1">
      <c r="A88" s="7" t="s">
        <v>119</v>
      </c>
      <c r="B88" s="8" t="s">
        <v>282</v>
      </c>
      <c r="C88" s="9" t="s">
        <v>283</v>
      </c>
      <c r="D88" s="43" t="s">
        <v>286</v>
      </c>
      <c r="E88" s="11" t="s">
        <v>25</v>
      </c>
      <c r="F88" s="12" t="s">
        <v>287</v>
      </c>
      <c r="G88" s="13" t="s">
        <v>47</v>
      </c>
    </row>
    <row r="89" spans="1:7" ht="22.5" customHeight="1">
      <c r="A89" s="7" t="s">
        <v>119</v>
      </c>
      <c r="B89" s="8" t="s">
        <v>282</v>
      </c>
      <c r="C89" s="9" t="s">
        <v>283</v>
      </c>
      <c r="D89" s="43" t="s">
        <v>288</v>
      </c>
      <c r="E89" s="11" t="s">
        <v>11</v>
      </c>
      <c r="F89" s="12" t="s">
        <v>289</v>
      </c>
      <c r="G89" s="13" t="s">
        <v>47</v>
      </c>
    </row>
    <row r="90" spans="1:7" ht="22.5" customHeight="1">
      <c r="A90" s="7" t="s">
        <v>119</v>
      </c>
      <c r="B90" s="8" t="s">
        <v>282</v>
      </c>
      <c r="C90" s="9" t="s">
        <v>290</v>
      </c>
      <c r="D90" s="43" t="s">
        <v>291</v>
      </c>
      <c r="E90" s="11" t="s">
        <v>11</v>
      </c>
      <c r="F90" s="12" t="s">
        <v>292</v>
      </c>
      <c r="G90" s="13" t="s">
        <v>13</v>
      </c>
    </row>
    <row r="91" spans="1:7" ht="22.5" customHeight="1">
      <c r="A91" s="7" t="s">
        <v>119</v>
      </c>
      <c r="B91" s="8" t="s">
        <v>293</v>
      </c>
      <c r="C91" s="9" t="s">
        <v>294</v>
      </c>
      <c r="D91" s="10" t="s">
        <v>295</v>
      </c>
      <c r="E91" s="11" t="s">
        <v>11</v>
      </c>
      <c r="F91" s="12" t="s">
        <v>296</v>
      </c>
      <c r="G91" s="13" t="s">
        <v>13</v>
      </c>
    </row>
    <row r="92" spans="1:7" ht="22.5" customHeight="1">
      <c r="A92" s="7" t="s">
        <v>119</v>
      </c>
      <c r="B92" s="8" t="s">
        <v>293</v>
      </c>
      <c r="C92" s="9" t="s">
        <v>209</v>
      </c>
      <c r="D92" s="10" t="s">
        <v>297</v>
      </c>
      <c r="E92" s="11" t="s">
        <v>11</v>
      </c>
      <c r="F92" s="12" t="s">
        <v>298</v>
      </c>
      <c r="G92" s="13" t="s">
        <v>236</v>
      </c>
    </row>
    <row r="93" spans="1:7" ht="57.75" customHeight="1">
      <c r="A93" s="7" t="s">
        <v>119</v>
      </c>
      <c r="B93" s="8" t="s">
        <v>293</v>
      </c>
      <c r="C93" s="9" t="s">
        <v>299</v>
      </c>
      <c r="D93" s="10" t="s">
        <v>300</v>
      </c>
      <c r="E93" s="11" t="s">
        <v>301</v>
      </c>
      <c r="F93" s="12" t="s">
        <v>302</v>
      </c>
      <c r="G93" s="13" t="s">
        <v>13</v>
      </c>
    </row>
    <row r="94" spans="1:7" ht="57.75" customHeight="1">
      <c r="A94" s="7" t="s">
        <v>119</v>
      </c>
      <c r="B94" s="8" t="s">
        <v>293</v>
      </c>
      <c r="C94" s="9" t="s">
        <v>303</v>
      </c>
      <c r="D94" s="10" t="s">
        <v>304</v>
      </c>
      <c r="E94" s="11" t="s">
        <v>11</v>
      </c>
      <c r="F94" s="12" t="s">
        <v>305</v>
      </c>
      <c r="G94" s="13" t="s">
        <v>47</v>
      </c>
    </row>
    <row r="95" spans="1:7" ht="57.75" customHeight="1">
      <c r="A95" s="7" t="s">
        <v>119</v>
      </c>
      <c r="B95" s="8" t="s">
        <v>306</v>
      </c>
      <c r="C95" s="9" t="s">
        <v>307</v>
      </c>
      <c r="D95" s="10" t="s">
        <v>308</v>
      </c>
      <c r="E95" s="11" t="s">
        <v>25</v>
      </c>
      <c r="F95" s="12" t="s">
        <v>309</v>
      </c>
      <c r="G95" s="13" t="s">
        <v>13</v>
      </c>
    </row>
    <row r="96" spans="1:7" ht="57.75" customHeight="1">
      <c r="A96" s="7" t="s">
        <v>119</v>
      </c>
      <c r="B96" s="8" t="s">
        <v>310</v>
      </c>
      <c r="C96" s="9" t="s">
        <v>311</v>
      </c>
      <c r="D96" s="10" t="s">
        <v>312</v>
      </c>
      <c r="E96" s="11" t="s">
        <v>25</v>
      </c>
      <c r="F96" s="12" t="s">
        <v>313</v>
      </c>
      <c r="G96" s="13" t="s">
        <v>13</v>
      </c>
    </row>
    <row r="97" spans="1:7" ht="87" customHeight="1">
      <c r="A97" s="7" t="s">
        <v>119</v>
      </c>
      <c r="B97" s="8" t="s">
        <v>310</v>
      </c>
      <c r="C97" s="9" t="s">
        <v>314</v>
      </c>
      <c r="D97" s="10" t="s">
        <v>315</v>
      </c>
      <c r="E97" s="11" t="s">
        <v>11</v>
      </c>
      <c r="F97" s="12" t="s">
        <v>316</v>
      </c>
      <c r="G97" s="13" t="s">
        <v>13</v>
      </c>
    </row>
    <row r="98" spans="1:7" ht="87" customHeight="1">
      <c r="A98" s="7" t="s">
        <v>119</v>
      </c>
      <c r="B98" s="8" t="s">
        <v>310</v>
      </c>
      <c r="C98" s="9" t="s">
        <v>317</v>
      </c>
      <c r="D98" s="10" t="s">
        <v>318</v>
      </c>
      <c r="E98" s="11" t="s">
        <v>25</v>
      </c>
      <c r="F98" s="12" t="s">
        <v>319</v>
      </c>
      <c r="G98" s="13" t="s">
        <v>13</v>
      </c>
    </row>
    <row r="99" spans="1:7" ht="40.5" customHeight="1">
      <c r="A99" s="7" t="s">
        <v>119</v>
      </c>
      <c r="B99" s="8" t="s">
        <v>310</v>
      </c>
      <c r="C99" s="9" t="s">
        <v>320</v>
      </c>
      <c r="D99" s="10" t="s">
        <v>321</v>
      </c>
      <c r="E99" s="11" t="s">
        <v>25</v>
      </c>
      <c r="F99" s="12" t="s">
        <v>322</v>
      </c>
      <c r="G99" s="13" t="s">
        <v>13</v>
      </c>
    </row>
    <row r="100" spans="1:7" ht="40.5" customHeight="1">
      <c r="A100" s="7" t="s">
        <v>119</v>
      </c>
      <c r="B100" s="8" t="s">
        <v>310</v>
      </c>
      <c r="C100" s="9" t="s">
        <v>323</v>
      </c>
      <c r="D100" s="10" t="s">
        <v>324</v>
      </c>
      <c r="E100" s="11" t="s">
        <v>325</v>
      </c>
      <c r="F100" s="12" t="s">
        <v>326</v>
      </c>
      <c r="G100" s="13" t="s">
        <v>47</v>
      </c>
    </row>
    <row r="101" spans="1:7" ht="63" customHeight="1">
      <c r="A101" s="7" t="s">
        <v>119</v>
      </c>
      <c r="B101" s="8" t="s">
        <v>327</v>
      </c>
      <c r="C101" s="9" t="s">
        <v>328</v>
      </c>
      <c r="D101" s="10" t="s">
        <v>329</v>
      </c>
      <c r="E101" s="11" t="s">
        <v>11</v>
      </c>
      <c r="F101" s="12" t="s">
        <v>330</v>
      </c>
      <c r="G101" s="13" t="s">
        <v>13</v>
      </c>
    </row>
    <row r="102" spans="1:7" ht="63" customHeight="1">
      <c r="A102" s="7" t="s">
        <v>119</v>
      </c>
      <c r="B102" s="8" t="s">
        <v>331</v>
      </c>
      <c r="C102" s="9" t="s">
        <v>332</v>
      </c>
      <c r="D102" s="10" t="s">
        <v>333</v>
      </c>
      <c r="E102" s="11" t="s">
        <v>11</v>
      </c>
      <c r="F102" s="28" t="s">
        <v>334</v>
      </c>
      <c r="G102" s="13" t="s">
        <v>47</v>
      </c>
    </row>
    <row r="103" spans="1:7" ht="63" customHeight="1">
      <c r="A103" s="7" t="s">
        <v>119</v>
      </c>
      <c r="B103" s="8" t="s">
        <v>335</v>
      </c>
      <c r="C103" s="9" t="s">
        <v>294</v>
      </c>
      <c r="D103" s="23" t="s">
        <v>336</v>
      </c>
      <c r="E103" s="11" t="s">
        <v>11</v>
      </c>
      <c r="F103" s="28" t="s">
        <v>337</v>
      </c>
      <c r="G103" s="13" t="s">
        <v>13</v>
      </c>
    </row>
    <row r="104" spans="1:7" ht="27" customHeight="1">
      <c r="A104" s="7" t="s">
        <v>119</v>
      </c>
      <c r="B104" s="8" t="s">
        <v>335</v>
      </c>
      <c r="C104" s="34" t="s">
        <v>338</v>
      </c>
      <c r="D104" s="23" t="s">
        <v>339</v>
      </c>
      <c r="E104" s="11" t="s">
        <v>25</v>
      </c>
      <c r="F104" s="32" t="s">
        <v>340</v>
      </c>
      <c r="G104" s="13" t="s">
        <v>13</v>
      </c>
    </row>
    <row r="105" spans="1:7" ht="27" customHeight="1">
      <c r="A105" s="7" t="s">
        <v>119</v>
      </c>
      <c r="B105" s="8" t="s">
        <v>335</v>
      </c>
      <c r="C105" s="34" t="s">
        <v>338</v>
      </c>
      <c r="D105" s="23" t="s">
        <v>341</v>
      </c>
      <c r="E105" s="11" t="s">
        <v>25</v>
      </c>
      <c r="F105" s="568" t="s">
        <v>342</v>
      </c>
      <c r="G105" s="13" t="s">
        <v>13</v>
      </c>
    </row>
    <row r="106" spans="1:7" ht="27" customHeight="1">
      <c r="A106" s="7" t="s">
        <v>119</v>
      </c>
      <c r="B106" s="8" t="s">
        <v>335</v>
      </c>
      <c r="C106" s="34" t="s">
        <v>339</v>
      </c>
      <c r="D106" s="23" t="s">
        <v>343</v>
      </c>
      <c r="E106" s="11" t="s">
        <v>25</v>
      </c>
      <c r="F106" s="565"/>
      <c r="G106" s="13" t="s">
        <v>13</v>
      </c>
    </row>
    <row r="107" spans="1:7" ht="26">
      <c r="A107" s="7" t="s">
        <v>119</v>
      </c>
      <c r="B107" s="8" t="s">
        <v>335</v>
      </c>
      <c r="C107" s="34" t="s">
        <v>344</v>
      </c>
      <c r="D107" s="10" t="s">
        <v>345</v>
      </c>
      <c r="E107" s="11" t="s">
        <v>11</v>
      </c>
      <c r="F107" s="12" t="s">
        <v>346</v>
      </c>
      <c r="G107" s="13" t="s">
        <v>13</v>
      </c>
    </row>
    <row r="108" spans="1:7" ht="26">
      <c r="A108" s="7" t="s">
        <v>119</v>
      </c>
      <c r="B108" s="8" t="s">
        <v>335</v>
      </c>
      <c r="C108" s="34" t="s">
        <v>347</v>
      </c>
      <c r="D108" s="10" t="s">
        <v>348</v>
      </c>
      <c r="E108" s="11" t="s">
        <v>11</v>
      </c>
      <c r="F108" s="12" t="s">
        <v>349</v>
      </c>
      <c r="G108" s="13" t="s">
        <v>13</v>
      </c>
    </row>
    <row r="109" spans="1:7" ht="26">
      <c r="A109" s="7" t="s">
        <v>119</v>
      </c>
      <c r="B109" s="8" t="s">
        <v>335</v>
      </c>
      <c r="C109" s="34" t="s">
        <v>350</v>
      </c>
      <c r="D109" s="10" t="s">
        <v>345</v>
      </c>
      <c r="E109" s="11" t="s">
        <v>25</v>
      </c>
      <c r="F109" s="12" t="s">
        <v>351</v>
      </c>
      <c r="G109" s="13" t="s">
        <v>13</v>
      </c>
    </row>
    <row r="110" spans="1:7" ht="26">
      <c r="A110" s="7" t="s">
        <v>119</v>
      </c>
      <c r="B110" s="8" t="s">
        <v>335</v>
      </c>
      <c r="C110" s="34" t="s">
        <v>352</v>
      </c>
      <c r="D110" s="10" t="s">
        <v>348</v>
      </c>
      <c r="E110" s="11" t="s">
        <v>25</v>
      </c>
      <c r="F110" s="12" t="s">
        <v>353</v>
      </c>
      <c r="G110" s="13" t="s">
        <v>13</v>
      </c>
    </row>
    <row r="111" spans="1:7" ht="51.75" customHeight="1">
      <c r="A111" s="35" t="s">
        <v>119</v>
      </c>
      <c r="B111" s="36" t="s">
        <v>335</v>
      </c>
      <c r="C111" s="37" t="s">
        <v>354</v>
      </c>
      <c r="D111" s="10" t="s">
        <v>345</v>
      </c>
      <c r="E111" s="39" t="s">
        <v>11</v>
      </c>
      <c r="F111" s="44" t="s">
        <v>355</v>
      </c>
      <c r="G111" s="40" t="s">
        <v>13</v>
      </c>
    </row>
    <row r="112" spans="1:7" ht="67.5" customHeight="1">
      <c r="A112" s="35" t="s">
        <v>119</v>
      </c>
      <c r="B112" s="36" t="s">
        <v>335</v>
      </c>
      <c r="C112" s="37" t="s">
        <v>356</v>
      </c>
      <c r="D112" s="10" t="s">
        <v>357</v>
      </c>
      <c r="E112" s="39" t="s">
        <v>11</v>
      </c>
      <c r="F112" s="44" t="s">
        <v>358</v>
      </c>
      <c r="G112" s="40" t="s">
        <v>47</v>
      </c>
    </row>
    <row r="113" spans="1:7" ht="67.5" customHeight="1">
      <c r="A113" s="35" t="s">
        <v>119</v>
      </c>
      <c r="B113" s="36" t="s">
        <v>359</v>
      </c>
      <c r="C113" s="45" t="s">
        <v>360</v>
      </c>
      <c r="D113" s="23" t="s">
        <v>361</v>
      </c>
      <c r="E113" s="39" t="s">
        <v>25</v>
      </c>
      <c r="F113" s="44" t="s">
        <v>362</v>
      </c>
      <c r="G113" s="40" t="s">
        <v>13</v>
      </c>
    </row>
    <row r="114" spans="1:7" ht="46.5" customHeight="1">
      <c r="A114" s="35" t="s">
        <v>119</v>
      </c>
      <c r="B114" s="36" t="s">
        <v>359</v>
      </c>
      <c r="C114" s="37" t="s">
        <v>294</v>
      </c>
      <c r="D114" s="10" t="s">
        <v>363</v>
      </c>
      <c r="E114" s="39" t="s">
        <v>11</v>
      </c>
      <c r="F114" s="44" t="s">
        <v>364</v>
      </c>
      <c r="G114" s="40" t="s">
        <v>13</v>
      </c>
    </row>
    <row r="115" spans="1:7" ht="46.5" customHeight="1">
      <c r="A115" s="35" t="s">
        <v>119</v>
      </c>
      <c r="B115" s="36" t="s">
        <v>359</v>
      </c>
      <c r="C115" s="37" t="s">
        <v>365</v>
      </c>
      <c r="D115" s="10" t="s">
        <v>366</v>
      </c>
      <c r="E115" s="39" t="s">
        <v>367</v>
      </c>
      <c r="F115" s="44" t="s">
        <v>368</v>
      </c>
      <c r="G115" s="40" t="s">
        <v>13</v>
      </c>
    </row>
    <row r="116" spans="1:7" ht="46.5" customHeight="1">
      <c r="A116" s="35" t="s">
        <v>119</v>
      </c>
      <c r="B116" s="36" t="s">
        <v>359</v>
      </c>
      <c r="C116" s="37" t="s">
        <v>369</v>
      </c>
      <c r="D116" s="10" t="s">
        <v>370</v>
      </c>
      <c r="E116" s="39" t="s">
        <v>11</v>
      </c>
      <c r="F116" s="44" t="s">
        <v>371</v>
      </c>
      <c r="G116" s="40" t="s">
        <v>13</v>
      </c>
    </row>
    <row r="117" spans="1:7" ht="46.5" customHeight="1">
      <c r="A117" s="35" t="s">
        <v>119</v>
      </c>
      <c r="B117" s="36" t="s">
        <v>359</v>
      </c>
      <c r="C117" s="37" t="s">
        <v>372</v>
      </c>
      <c r="D117" s="10" t="s">
        <v>373</v>
      </c>
      <c r="E117" s="39" t="s">
        <v>25</v>
      </c>
      <c r="F117" s="44" t="s">
        <v>374</v>
      </c>
      <c r="G117" s="40" t="s">
        <v>13</v>
      </c>
    </row>
    <row r="118" spans="1:7" ht="46.5" customHeight="1">
      <c r="A118" s="35" t="s">
        <v>119</v>
      </c>
      <c r="B118" s="36" t="s">
        <v>375</v>
      </c>
      <c r="C118" s="37" t="s">
        <v>376</v>
      </c>
      <c r="D118" s="46" t="s">
        <v>360</v>
      </c>
      <c r="E118" s="39" t="s">
        <v>25</v>
      </c>
      <c r="F118" s="44" t="s">
        <v>377</v>
      </c>
      <c r="G118" s="40" t="s">
        <v>13</v>
      </c>
    </row>
    <row r="119" spans="1:7" ht="46.5" customHeight="1">
      <c r="A119" s="35" t="s">
        <v>119</v>
      </c>
      <c r="B119" s="36" t="s">
        <v>375</v>
      </c>
      <c r="C119" s="47" t="s">
        <v>378</v>
      </c>
      <c r="D119" s="46" t="s">
        <v>379</v>
      </c>
      <c r="E119" s="39" t="s">
        <v>380</v>
      </c>
      <c r="F119" s="44" t="s">
        <v>381</v>
      </c>
      <c r="G119" s="40" t="s">
        <v>47</v>
      </c>
    </row>
    <row r="120" spans="1:7" ht="59.25" customHeight="1">
      <c r="A120" s="7" t="s">
        <v>119</v>
      </c>
      <c r="B120" s="8" t="s">
        <v>359</v>
      </c>
      <c r="C120" s="9" t="s">
        <v>382</v>
      </c>
      <c r="D120" s="10" t="s">
        <v>383</v>
      </c>
      <c r="E120" s="11" t="s">
        <v>11</v>
      </c>
      <c r="F120" s="12" t="s">
        <v>384</v>
      </c>
      <c r="G120" s="13" t="s">
        <v>13</v>
      </c>
    </row>
    <row r="121" spans="1:7" ht="63.75" customHeight="1">
      <c r="A121" s="7" t="s">
        <v>119</v>
      </c>
      <c r="B121" s="8" t="s">
        <v>359</v>
      </c>
      <c r="C121" s="9" t="s">
        <v>385</v>
      </c>
      <c r="D121" s="10" t="s">
        <v>386</v>
      </c>
      <c r="E121" s="11" t="s">
        <v>11</v>
      </c>
      <c r="F121" s="12" t="s">
        <v>387</v>
      </c>
      <c r="G121" s="13" t="s">
        <v>13</v>
      </c>
    </row>
    <row r="122" spans="1:7" ht="73.5" customHeight="1">
      <c r="A122" s="7" t="s">
        <v>119</v>
      </c>
      <c r="B122" s="8" t="s">
        <v>388</v>
      </c>
      <c r="C122" s="29" t="s">
        <v>389</v>
      </c>
      <c r="D122" s="10" t="s">
        <v>390</v>
      </c>
      <c r="E122" s="11" t="s">
        <v>391</v>
      </c>
      <c r="F122" s="12" t="s">
        <v>392</v>
      </c>
      <c r="G122" s="13" t="s">
        <v>13</v>
      </c>
    </row>
    <row r="123" spans="1:7" ht="48" customHeight="1">
      <c r="A123" s="7" t="s">
        <v>119</v>
      </c>
      <c r="B123" s="8" t="s">
        <v>388</v>
      </c>
      <c r="C123" s="48" t="s">
        <v>393</v>
      </c>
      <c r="D123" s="10" t="s">
        <v>394</v>
      </c>
      <c r="E123" s="11" t="s">
        <v>11</v>
      </c>
      <c r="F123" s="12" t="s">
        <v>395</v>
      </c>
      <c r="G123" s="13" t="s">
        <v>13</v>
      </c>
    </row>
    <row r="124" spans="1:7" ht="36.75" customHeight="1">
      <c r="A124" s="571" t="s">
        <v>396</v>
      </c>
      <c r="B124" s="565"/>
      <c r="C124" s="565"/>
      <c r="D124" s="565"/>
      <c r="E124" s="565"/>
      <c r="F124" s="565"/>
      <c r="G124" s="565"/>
    </row>
    <row r="125" spans="1:7" ht="34.5" customHeight="1">
      <c r="A125" s="7" t="s">
        <v>397</v>
      </c>
      <c r="B125" s="8" t="s">
        <v>388</v>
      </c>
      <c r="C125" s="48" t="s">
        <v>398</v>
      </c>
      <c r="D125" s="10" t="s">
        <v>399</v>
      </c>
      <c r="E125" s="11" t="s">
        <v>11</v>
      </c>
      <c r="F125" s="12" t="s">
        <v>400</v>
      </c>
      <c r="G125" s="13" t="s">
        <v>236</v>
      </c>
    </row>
    <row r="126" spans="1:7" ht="24" customHeight="1">
      <c r="A126" s="7" t="s">
        <v>396</v>
      </c>
      <c r="B126" s="8" t="s">
        <v>388</v>
      </c>
      <c r="C126" s="48" t="s">
        <v>401</v>
      </c>
      <c r="D126" s="10" t="s">
        <v>399</v>
      </c>
      <c r="E126" s="11" t="s">
        <v>25</v>
      </c>
      <c r="F126" s="12" t="s">
        <v>402</v>
      </c>
      <c r="G126" s="13" t="s">
        <v>236</v>
      </c>
    </row>
    <row r="127" spans="1:7" ht="24" customHeight="1">
      <c r="A127" s="7" t="s">
        <v>396</v>
      </c>
      <c r="B127" s="8" t="s">
        <v>403</v>
      </c>
      <c r="C127" s="9" t="s">
        <v>404</v>
      </c>
      <c r="D127" s="10" t="s">
        <v>405</v>
      </c>
      <c r="E127" s="11" t="s">
        <v>25</v>
      </c>
      <c r="F127" s="12" t="s">
        <v>406</v>
      </c>
      <c r="G127" s="13" t="s">
        <v>47</v>
      </c>
    </row>
    <row r="128" spans="1:7" ht="24" customHeight="1">
      <c r="A128" s="7" t="s">
        <v>396</v>
      </c>
      <c r="B128" s="8" t="s">
        <v>403</v>
      </c>
      <c r="C128" s="9" t="s">
        <v>407</v>
      </c>
      <c r="D128" s="10" t="s">
        <v>408</v>
      </c>
      <c r="E128" s="11" t="s">
        <v>11</v>
      </c>
      <c r="F128" s="12" t="s">
        <v>409</v>
      </c>
      <c r="G128" s="13" t="s">
        <v>13</v>
      </c>
    </row>
    <row r="129" spans="1:7" ht="24" customHeight="1">
      <c r="A129" s="49" t="s">
        <v>396</v>
      </c>
      <c r="B129" s="8" t="s">
        <v>403</v>
      </c>
      <c r="C129" s="50" t="s">
        <v>410</v>
      </c>
      <c r="D129" s="51" t="s">
        <v>411</v>
      </c>
      <c r="E129" s="52" t="s">
        <v>11</v>
      </c>
      <c r="F129" s="53" t="s">
        <v>412</v>
      </c>
      <c r="G129" s="54" t="s">
        <v>13</v>
      </c>
    </row>
    <row r="130" spans="1:7" ht="36" customHeight="1">
      <c r="A130" s="7" t="s">
        <v>396</v>
      </c>
      <c r="B130" s="8" t="s">
        <v>413</v>
      </c>
      <c r="C130" s="9" t="s">
        <v>414</v>
      </c>
      <c r="D130" s="10" t="s">
        <v>415</v>
      </c>
      <c r="E130" s="11" t="s">
        <v>11</v>
      </c>
      <c r="F130" s="12" t="s">
        <v>416</v>
      </c>
      <c r="G130" s="13" t="s">
        <v>13</v>
      </c>
    </row>
    <row r="131" spans="1:7" ht="126.75" customHeight="1">
      <c r="A131" s="7" t="s">
        <v>396</v>
      </c>
      <c r="B131" s="8" t="s">
        <v>413</v>
      </c>
      <c r="C131" s="9" t="s">
        <v>417</v>
      </c>
      <c r="D131" s="10" t="s">
        <v>418</v>
      </c>
      <c r="E131" s="11" t="s">
        <v>11</v>
      </c>
      <c r="F131" s="12" t="s">
        <v>419</v>
      </c>
      <c r="G131" s="13" t="s">
        <v>47</v>
      </c>
    </row>
    <row r="132" spans="1:7" ht="60" customHeight="1">
      <c r="A132" s="7" t="s">
        <v>396</v>
      </c>
      <c r="B132" s="8" t="s">
        <v>413</v>
      </c>
      <c r="C132" s="9" t="s">
        <v>420</v>
      </c>
      <c r="D132" s="10" t="s">
        <v>421</v>
      </c>
      <c r="E132" s="11" t="s">
        <v>25</v>
      </c>
      <c r="F132" s="12" t="s">
        <v>422</v>
      </c>
      <c r="G132" s="13" t="s">
        <v>47</v>
      </c>
    </row>
    <row r="133" spans="1:7" ht="126.75" customHeight="1">
      <c r="A133" s="7" t="s">
        <v>396</v>
      </c>
      <c r="B133" s="8" t="s">
        <v>413</v>
      </c>
      <c r="C133" s="9" t="s">
        <v>423</v>
      </c>
      <c r="D133" s="10" t="s">
        <v>424</v>
      </c>
      <c r="E133" s="11" t="s">
        <v>25</v>
      </c>
      <c r="F133" s="28" t="s">
        <v>425</v>
      </c>
      <c r="G133" s="13" t="s">
        <v>47</v>
      </c>
    </row>
    <row r="134" spans="1:7" ht="78.75" customHeight="1">
      <c r="A134" s="7" t="s">
        <v>396</v>
      </c>
      <c r="B134" s="8" t="s">
        <v>426</v>
      </c>
      <c r="C134" s="9" t="s">
        <v>427</v>
      </c>
      <c r="D134" s="10" t="s">
        <v>428</v>
      </c>
      <c r="E134" s="11" t="s">
        <v>11</v>
      </c>
      <c r="F134" s="28" t="s">
        <v>429</v>
      </c>
      <c r="G134" s="13" t="s">
        <v>13</v>
      </c>
    </row>
    <row r="135" spans="1:7" ht="126.75" customHeight="1">
      <c r="A135" s="7" t="s">
        <v>396</v>
      </c>
      <c r="B135" s="8" t="s">
        <v>426</v>
      </c>
      <c r="C135" s="9" t="s">
        <v>430</v>
      </c>
      <c r="D135" s="10" t="s">
        <v>431</v>
      </c>
      <c r="E135" s="11" t="s">
        <v>11</v>
      </c>
      <c r="F135" s="28" t="s">
        <v>432</v>
      </c>
      <c r="G135" s="13" t="s">
        <v>13</v>
      </c>
    </row>
    <row r="136" spans="1:7" ht="63" customHeight="1">
      <c r="A136" s="7" t="s">
        <v>396</v>
      </c>
      <c r="B136" s="8" t="s">
        <v>426</v>
      </c>
      <c r="C136" s="9" t="s">
        <v>433</v>
      </c>
      <c r="D136" s="10" t="s">
        <v>434</v>
      </c>
      <c r="E136" s="11" t="s">
        <v>11</v>
      </c>
      <c r="F136" s="12" t="s">
        <v>435</v>
      </c>
      <c r="G136" s="13" t="s">
        <v>13</v>
      </c>
    </row>
    <row r="137" spans="1:7" ht="126.75" customHeight="1">
      <c r="A137" s="7" t="s">
        <v>396</v>
      </c>
      <c r="B137" s="8" t="s">
        <v>436</v>
      </c>
      <c r="C137" s="9" t="s">
        <v>437</v>
      </c>
      <c r="D137" s="10" t="s">
        <v>438</v>
      </c>
      <c r="E137" s="11" t="s">
        <v>11</v>
      </c>
      <c r="F137" s="12" t="s">
        <v>439</v>
      </c>
      <c r="G137" s="13" t="s">
        <v>236</v>
      </c>
    </row>
    <row r="138" spans="1:7" ht="138">
      <c r="A138" s="55" t="s">
        <v>396</v>
      </c>
      <c r="B138" s="56" t="s">
        <v>440</v>
      </c>
      <c r="C138" s="57" t="s">
        <v>441</v>
      </c>
      <c r="D138" s="58" t="s">
        <v>442</v>
      </c>
      <c r="E138" s="59" t="s">
        <v>25</v>
      </c>
      <c r="F138" s="60" t="s">
        <v>443</v>
      </c>
      <c r="G138" s="61" t="s">
        <v>236</v>
      </c>
    </row>
    <row r="139" spans="1:7" ht="36.75" customHeight="1">
      <c r="A139" s="572" t="s">
        <v>444</v>
      </c>
      <c r="B139" s="565"/>
      <c r="C139" s="565"/>
      <c r="D139" s="565"/>
      <c r="E139" s="565"/>
      <c r="F139" s="565"/>
      <c r="G139" s="565"/>
    </row>
    <row r="140" spans="1:7" ht="42.75" customHeight="1">
      <c r="A140" s="7" t="s">
        <v>444</v>
      </c>
      <c r="B140" s="8" t="s">
        <v>445</v>
      </c>
      <c r="C140" s="62" t="s">
        <v>446</v>
      </c>
      <c r="D140" s="63" t="s">
        <v>447</v>
      </c>
      <c r="E140" s="64" t="s">
        <v>25</v>
      </c>
      <c r="F140" s="65" t="s">
        <v>448</v>
      </c>
      <c r="G140" s="66" t="s">
        <v>13</v>
      </c>
    </row>
    <row r="141" spans="1:7" ht="81" customHeight="1">
      <c r="A141" s="7" t="s">
        <v>444</v>
      </c>
      <c r="B141" s="8" t="s">
        <v>445</v>
      </c>
      <c r="C141" s="62" t="s">
        <v>449</v>
      </c>
      <c r="D141" s="63" t="s">
        <v>450</v>
      </c>
      <c r="E141" s="64" t="s">
        <v>11</v>
      </c>
      <c r="F141" s="67" t="s">
        <v>451</v>
      </c>
      <c r="G141" s="66" t="s">
        <v>13</v>
      </c>
    </row>
    <row r="142" spans="1:7" ht="46.5" customHeight="1">
      <c r="A142" s="7" t="s">
        <v>444</v>
      </c>
      <c r="B142" s="8" t="s">
        <v>445</v>
      </c>
      <c r="C142" s="62" t="s">
        <v>452</v>
      </c>
      <c r="D142" s="63" t="s">
        <v>450</v>
      </c>
      <c r="E142" s="64" t="s">
        <v>453</v>
      </c>
      <c r="F142" s="67" t="s">
        <v>454</v>
      </c>
      <c r="G142" s="66" t="s">
        <v>13</v>
      </c>
    </row>
    <row r="143" spans="1:7" ht="63" customHeight="1">
      <c r="A143" s="7" t="s">
        <v>444</v>
      </c>
      <c r="B143" s="8" t="s">
        <v>455</v>
      </c>
      <c r="C143" s="62" t="s">
        <v>456</v>
      </c>
      <c r="D143" s="63" t="s">
        <v>457</v>
      </c>
      <c r="E143" s="64" t="s">
        <v>11</v>
      </c>
      <c r="F143" s="68" t="s">
        <v>458</v>
      </c>
      <c r="G143" s="66" t="s">
        <v>13</v>
      </c>
    </row>
    <row r="144" spans="1:7" ht="21.75" customHeight="1">
      <c r="A144" s="7" t="s">
        <v>444</v>
      </c>
      <c r="B144" s="8" t="s">
        <v>455</v>
      </c>
      <c r="C144" s="62" t="s">
        <v>459</v>
      </c>
      <c r="D144" s="63" t="s">
        <v>460</v>
      </c>
      <c r="E144" s="64" t="s">
        <v>11</v>
      </c>
      <c r="F144" s="69"/>
      <c r="G144" s="66" t="s">
        <v>13</v>
      </c>
    </row>
    <row r="145" spans="1:7" ht="113.25" customHeight="1">
      <c r="A145" s="8" t="s">
        <v>444</v>
      </c>
      <c r="B145" s="8" t="s">
        <v>461</v>
      </c>
      <c r="C145" s="62" t="s">
        <v>462</v>
      </c>
      <c r="D145" s="63" t="s">
        <v>463</v>
      </c>
      <c r="E145" s="64" t="s">
        <v>464</v>
      </c>
      <c r="F145" s="68" t="s">
        <v>465</v>
      </c>
      <c r="G145" s="66" t="s">
        <v>13</v>
      </c>
    </row>
    <row r="146" spans="1:7" ht="54.75" customHeight="1">
      <c r="A146" s="8" t="s">
        <v>444</v>
      </c>
      <c r="B146" s="8" t="s">
        <v>466</v>
      </c>
      <c r="C146" s="62" t="s">
        <v>467</v>
      </c>
      <c r="D146" s="63" t="s">
        <v>468</v>
      </c>
      <c r="E146" s="64" t="s">
        <v>11</v>
      </c>
      <c r="F146" s="68" t="s">
        <v>469</v>
      </c>
      <c r="G146" s="66" t="s">
        <v>13</v>
      </c>
    </row>
    <row r="147" spans="1:7" ht="54.75" customHeight="1">
      <c r="A147" s="8" t="s">
        <v>444</v>
      </c>
      <c r="B147" s="8" t="s">
        <v>470</v>
      </c>
      <c r="C147" s="62" t="s">
        <v>471</v>
      </c>
      <c r="D147" s="63" t="s">
        <v>472</v>
      </c>
      <c r="E147" s="64" t="s">
        <v>11</v>
      </c>
      <c r="F147" s="68" t="s">
        <v>473</v>
      </c>
      <c r="G147" s="66" t="s">
        <v>13</v>
      </c>
    </row>
    <row r="148" spans="1:7" ht="54.75" customHeight="1">
      <c r="A148" s="8" t="s">
        <v>444</v>
      </c>
      <c r="B148" s="8" t="s">
        <v>474</v>
      </c>
      <c r="C148" s="62" t="s">
        <v>475</v>
      </c>
      <c r="D148" s="63" t="s">
        <v>476</v>
      </c>
      <c r="E148" s="70" t="s">
        <v>25</v>
      </c>
      <c r="F148" s="68" t="s">
        <v>477</v>
      </c>
      <c r="G148" s="66" t="s">
        <v>13</v>
      </c>
    </row>
    <row r="149" spans="1:7" ht="37.5" customHeight="1">
      <c r="A149" s="8" t="s">
        <v>444</v>
      </c>
      <c r="B149" s="8" t="s">
        <v>474</v>
      </c>
      <c r="C149" s="62" t="s">
        <v>478</v>
      </c>
      <c r="D149" s="63" t="s">
        <v>479</v>
      </c>
      <c r="E149" s="64" t="s">
        <v>25</v>
      </c>
      <c r="F149" s="68" t="s">
        <v>480</v>
      </c>
      <c r="G149" s="66" t="s">
        <v>13</v>
      </c>
    </row>
    <row r="150" spans="1:7" ht="54.75" customHeight="1">
      <c r="A150" s="8" t="s">
        <v>444</v>
      </c>
      <c r="B150" s="8" t="s">
        <v>474</v>
      </c>
      <c r="C150" s="62" t="s">
        <v>481</v>
      </c>
      <c r="D150" s="63" t="s">
        <v>482</v>
      </c>
      <c r="E150" s="64" t="s">
        <v>25</v>
      </c>
      <c r="F150" s="68" t="s">
        <v>483</v>
      </c>
      <c r="G150" s="66" t="s">
        <v>13</v>
      </c>
    </row>
    <row r="151" spans="1:7" ht="54.75" customHeight="1">
      <c r="A151" s="8" t="s">
        <v>444</v>
      </c>
      <c r="B151" s="8" t="s">
        <v>484</v>
      </c>
      <c r="C151" s="62" t="s">
        <v>294</v>
      </c>
      <c r="D151" s="63" t="s">
        <v>485</v>
      </c>
      <c r="E151" s="64" t="s">
        <v>11</v>
      </c>
      <c r="F151" s="68" t="s">
        <v>486</v>
      </c>
      <c r="G151" s="66" t="s">
        <v>13</v>
      </c>
    </row>
    <row r="152" spans="1:7" ht="54.75" customHeight="1">
      <c r="A152" s="8" t="s">
        <v>444</v>
      </c>
      <c r="B152" s="8" t="s">
        <v>487</v>
      </c>
      <c r="C152" s="62" t="s">
        <v>488</v>
      </c>
      <c r="D152" s="63" t="s">
        <v>489</v>
      </c>
      <c r="E152" s="64" t="s">
        <v>11</v>
      </c>
      <c r="F152" s="68" t="s">
        <v>490</v>
      </c>
      <c r="G152" s="66" t="s">
        <v>47</v>
      </c>
    </row>
    <row r="153" spans="1:7" ht="54.75" customHeight="1">
      <c r="A153" s="8" t="s">
        <v>444</v>
      </c>
      <c r="B153" s="8" t="s">
        <v>487</v>
      </c>
      <c r="C153" s="62" t="s">
        <v>491</v>
      </c>
      <c r="D153" s="63" t="s">
        <v>492</v>
      </c>
      <c r="E153" s="64" t="s">
        <v>11</v>
      </c>
      <c r="F153" s="68" t="s">
        <v>493</v>
      </c>
      <c r="G153" s="66" t="s">
        <v>47</v>
      </c>
    </row>
    <row r="154" spans="1:7" ht="54.75" customHeight="1">
      <c r="A154" s="71" t="s">
        <v>444</v>
      </c>
      <c r="B154" s="71" t="s">
        <v>487</v>
      </c>
      <c r="C154" s="72" t="s">
        <v>494</v>
      </c>
      <c r="D154" s="63" t="s">
        <v>495</v>
      </c>
      <c r="E154" s="73" t="s">
        <v>25</v>
      </c>
      <c r="F154" s="74" t="s">
        <v>496</v>
      </c>
      <c r="G154" s="75" t="s">
        <v>47</v>
      </c>
    </row>
    <row r="155" spans="1:7" ht="54.75" customHeight="1">
      <c r="A155" s="71" t="s">
        <v>444</v>
      </c>
      <c r="B155" s="71" t="s">
        <v>487</v>
      </c>
      <c r="C155" s="72" t="s">
        <v>497</v>
      </c>
      <c r="D155" s="63" t="s">
        <v>498</v>
      </c>
      <c r="E155" s="73" t="s">
        <v>25</v>
      </c>
      <c r="F155" s="74" t="s">
        <v>499</v>
      </c>
      <c r="G155" s="75" t="s">
        <v>47</v>
      </c>
    </row>
    <row r="156" spans="1:7" ht="54.75" customHeight="1">
      <c r="A156" s="76" t="s">
        <v>444</v>
      </c>
      <c r="B156" s="76" t="s">
        <v>500</v>
      </c>
      <c r="C156" s="72" t="s">
        <v>501</v>
      </c>
      <c r="D156" s="77" t="s">
        <v>502</v>
      </c>
      <c r="E156" s="73" t="s">
        <v>25</v>
      </c>
      <c r="F156" s="74" t="s">
        <v>503</v>
      </c>
      <c r="G156" s="75" t="s">
        <v>13</v>
      </c>
    </row>
    <row r="157" spans="1:7" ht="110.25" customHeight="1">
      <c r="A157" s="7" t="s">
        <v>444</v>
      </c>
      <c r="B157" s="8" t="s">
        <v>504</v>
      </c>
      <c r="C157" s="62" t="s">
        <v>505</v>
      </c>
      <c r="D157" s="63" t="s">
        <v>506</v>
      </c>
      <c r="E157" s="64" t="s">
        <v>11</v>
      </c>
      <c r="F157" s="68" t="s">
        <v>507</v>
      </c>
      <c r="G157" s="66" t="s">
        <v>13</v>
      </c>
    </row>
    <row r="158" spans="1:7" ht="26.25" customHeight="1">
      <c r="A158" s="8" t="s">
        <v>444</v>
      </c>
      <c r="B158" s="8" t="s">
        <v>508</v>
      </c>
      <c r="C158" s="62" t="s">
        <v>509</v>
      </c>
      <c r="D158" s="63" t="s">
        <v>510</v>
      </c>
      <c r="E158" s="64" t="s">
        <v>11</v>
      </c>
      <c r="F158" s="68" t="s">
        <v>511</v>
      </c>
      <c r="G158" s="66" t="s">
        <v>13</v>
      </c>
    </row>
    <row r="159" spans="1:7" ht="26.25" customHeight="1">
      <c r="A159" s="8" t="s">
        <v>444</v>
      </c>
      <c r="B159" s="8" t="s">
        <v>508</v>
      </c>
      <c r="C159" s="62" t="s">
        <v>512</v>
      </c>
      <c r="D159" s="63" t="s">
        <v>513</v>
      </c>
      <c r="E159" s="64" t="s">
        <v>11</v>
      </c>
      <c r="F159" s="68" t="s">
        <v>514</v>
      </c>
      <c r="G159" s="66" t="s">
        <v>13</v>
      </c>
    </row>
    <row r="160" spans="1:7" ht="128">
      <c r="A160" s="8" t="s">
        <v>444</v>
      </c>
      <c r="B160" s="8" t="s">
        <v>508</v>
      </c>
      <c r="C160" s="62" t="s">
        <v>515</v>
      </c>
      <c r="D160" s="63" t="s">
        <v>516</v>
      </c>
      <c r="E160" s="64" t="s">
        <v>517</v>
      </c>
      <c r="F160" s="78" t="s">
        <v>518</v>
      </c>
      <c r="G160" s="66" t="s">
        <v>13</v>
      </c>
    </row>
    <row r="161" spans="1:7" ht="115.5">
      <c r="A161" s="7" t="s">
        <v>444</v>
      </c>
      <c r="B161" s="8" t="s">
        <v>508</v>
      </c>
      <c r="C161" s="62" t="s">
        <v>519</v>
      </c>
      <c r="D161" s="63" t="s">
        <v>520</v>
      </c>
      <c r="E161" s="64" t="s">
        <v>25</v>
      </c>
      <c r="F161" s="68" t="s">
        <v>521</v>
      </c>
      <c r="G161" s="66" t="s">
        <v>13</v>
      </c>
    </row>
    <row r="162" spans="1:7" ht="54.75" customHeight="1">
      <c r="A162" s="8" t="s">
        <v>444</v>
      </c>
      <c r="B162" s="8" t="s">
        <v>508</v>
      </c>
      <c r="C162" s="62" t="s">
        <v>522</v>
      </c>
      <c r="D162" s="63" t="s">
        <v>523</v>
      </c>
      <c r="E162" s="64" t="s">
        <v>25</v>
      </c>
      <c r="F162" s="68" t="s">
        <v>524</v>
      </c>
      <c r="G162" s="66" t="s">
        <v>13</v>
      </c>
    </row>
    <row r="163" spans="1:7" ht="100.5" customHeight="1">
      <c r="A163" s="7" t="s">
        <v>444</v>
      </c>
      <c r="B163" s="8" t="s">
        <v>508</v>
      </c>
      <c r="C163" s="62" t="s">
        <v>525</v>
      </c>
      <c r="D163" s="63" t="s">
        <v>526</v>
      </c>
      <c r="E163" s="64" t="s">
        <v>25</v>
      </c>
      <c r="F163" s="68" t="s">
        <v>527</v>
      </c>
      <c r="G163" s="66" t="s">
        <v>13</v>
      </c>
    </row>
    <row r="164" spans="1:7" ht="130.5" customHeight="1">
      <c r="A164" s="7" t="s">
        <v>444</v>
      </c>
      <c r="B164" s="8" t="s">
        <v>508</v>
      </c>
      <c r="C164" s="62" t="s">
        <v>528</v>
      </c>
      <c r="D164" s="63" t="s">
        <v>529</v>
      </c>
      <c r="E164" s="64" t="s">
        <v>25</v>
      </c>
      <c r="F164" s="68" t="s">
        <v>530</v>
      </c>
      <c r="G164" s="66" t="s">
        <v>13</v>
      </c>
    </row>
    <row r="165" spans="1:7" ht="50.25" customHeight="1">
      <c r="A165" s="7" t="s">
        <v>444</v>
      </c>
      <c r="B165" s="8" t="s">
        <v>508</v>
      </c>
      <c r="C165" s="62" t="s">
        <v>531</v>
      </c>
      <c r="D165" s="63" t="s">
        <v>532</v>
      </c>
      <c r="E165" s="64" t="s">
        <v>11</v>
      </c>
      <c r="F165" s="68" t="s">
        <v>533</v>
      </c>
      <c r="G165" s="66" t="s">
        <v>13</v>
      </c>
    </row>
    <row r="166" spans="1:7" ht="56.25" customHeight="1">
      <c r="A166" s="7" t="s">
        <v>444</v>
      </c>
      <c r="B166" s="8" t="s">
        <v>508</v>
      </c>
      <c r="C166" s="62" t="s">
        <v>534</v>
      </c>
      <c r="D166" s="63" t="s">
        <v>535</v>
      </c>
      <c r="E166" s="64" t="s">
        <v>25</v>
      </c>
      <c r="F166" s="68" t="s">
        <v>536</v>
      </c>
      <c r="G166" s="66" t="s">
        <v>13</v>
      </c>
    </row>
    <row r="167" spans="1:7" ht="50.25" customHeight="1">
      <c r="A167" s="7" t="s">
        <v>444</v>
      </c>
      <c r="B167" s="8" t="s">
        <v>537</v>
      </c>
      <c r="C167" s="62" t="s">
        <v>538</v>
      </c>
      <c r="D167" s="63" t="s">
        <v>539</v>
      </c>
      <c r="E167" s="64" t="s">
        <v>540</v>
      </c>
      <c r="F167" s="68" t="s">
        <v>541</v>
      </c>
      <c r="G167" s="66" t="s">
        <v>13</v>
      </c>
    </row>
    <row r="168" spans="1:7" ht="50.25" customHeight="1">
      <c r="A168" s="7" t="s">
        <v>444</v>
      </c>
      <c r="B168" s="8" t="s">
        <v>537</v>
      </c>
      <c r="C168" s="62" t="s">
        <v>542</v>
      </c>
      <c r="D168" s="63" t="s">
        <v>543</v>
      </c>
      <c r="E168" s="64" t="s">
        <v>544</v>
      </c>
      <c r="F168" s="68" t="s">
        <v>545</v>
      </c>
      <c r="G168" s="66" t="s">
        <v>13</v>
      </c>
    </row>
    <row r="169" spans="1:7" ht="42" customHeight="1">
      <c r="A169" s="7" t="s">
        <v>444</v>
      </c>
      <c r="B169" s="8" t="s">
        <v>537</v>
      </c>
      <c r="C169" s="79" t="s">
        <v>546</v>
      </c>
      <c r="D169" s="63" t="s">
        <v>547</v>
      </c>
      <c r="E169" s="64" t="s">
        <v>25</v>
      </c>
      <c r="F169" s="68" t="s">
        <v>548</v>
      </c>
      <c r="G169" s="66" t="s">
        <v>13</v>
      </c>
    </row>
    <row r="170" spans="1:7" ht="42" customHeight="1">
      <c r="A170" s="7" t="s">
        <v>444</v>
      </c>
      <c r="B170" s="8" t="s">
        <v>537</v>
      </c>
      <c r="C170" s="62" t="s">
        <v>549</v>
      </c>
      <c r="D170" s="80" t="s">
        <v>550</v>
      </c>
      <c r="E170" s="64" t="s">
        <v>25</v>
      </c>
      <c r="F170" s="68" t="s">
        <v>551</v>
      </c>
      <c r="G170" s="66" t="s">
        <v>47</v>
      </c>
    </row>
    <row r="171" spans="1:7" ht="42" customHeight="1">
      <c r="A171" s="7" t="s">
        <v>444</v>
      </c>
      <c r="B171" s="8" t="s">
        <v>537</v>
      </c>
      <c r="C171" s="62" t="s">
        <v>552</v>
      </c>
      <c r="D171" s="80" t="s">
        <v>553</v>
      </c>
      <c r="E171" s="64" t="s">
        <v>11</v>
      </c>
      <c r="F171" s="68" t="s">
        <v>554</v>
      </c>
      <c r="G171" s="66" t="s">
        <v>47</v>
      </c>
    </row>
    <row r="172" spans="1:7" ht="42" customHeight="1">
      <c r="A172" s="7" t="s">
        <v>444</v>
      </c>
      <c r="B172" s="8" t="s">
        <v>555</v>
      </c>
      <c r="C172" s="62" t="s">
        <v>556</v>
      </c>
      <c r="D172" s="80" t="s">
        <v>557</v>
      </c>
      <c r="E172" s="64" t="s">
        <v>25</v>
      </c>
      <c r="F172" s="68" t="s">
        <v>558</v>
      </c>
      <c r="G172" s="66" t="s">
        <v>13</v>
      </c>
    </row>
    <row r="173" spans="1:7" ht="42" customHeight="1">
      <c r="A173" s="7" t="s">
        <v>444</v>
      </c>
      <c r="B173" s="8" t="s">
        <v>559</v>
      </c>
      <c r="C173" s="62" t="s">
        <v>560</v>
      </c>
      <c r="D173" s="63" t="s">
        <v>561</v>
      </c>
      <c r="E173" s="64" t="s">
        <v>11</v>
      </c>
      <c r="F173" s="68" t="s">
        <v>562</v>
      </c>
      <c r="G173" s="66" t="s">
        <v>13</v>
      </c>
    </row>
    <row r="174" spans="1:7" ht="42" customHeight="1">
      <c r="A174" s="7" t="s">
        <v>444</v>
      </c>
      <c r="B174" s="8" t="s">
        <v>563</v>
      </c>
      <c r="C174" s="62" t="s">
        <v>564</v>
      </c>
      <c r="D174" s="63" t="s">
        <v>565</v>
      </c>
      <c r="E174" s="64" t="s">
        <v>25</v>
      </c>
      <c r="F174" s="68" t="s">
        <v>566</v>
      </c>
      <c r="G174" s="66" t="s">
        <v>13</v>
      </c>
    </row>
    <row r="175" spans="1:7" ht="116.25" customHeight="1">
      <c r="A175" s="7" t="s">
        <v>444</v>
      </c>
      <c r="B175" s="8" t="s">
        <v>563</v>
      </c>
      <c r="C175" s="62" t="s">
        <v>567</v>
      </c>
      <c r="D175" s="63" t="s">
        <v>568</v>
      </c>
      <c r="E175" s="64" t="s">
        <v>11</v>
      </c>
      <c r="F175" s="68" t="s">
        <v>569</v>
      </c>
      <c r="G175" s="66" t="s">
        <v>47</v>
      </c>
    </row>
    <row r="176" spans="1:7" ht="114.75" customHeight="1">
      <c r="A176" s="7" t="s">
        <v>444</v>
      </c>
      <c r="B176" s="8" t="s">
        <v>563</v>
      </c>
      <c r="C176" s="62" t="s">
        <v>570</v>
      </c>
      <c r="D176" s="63" t="s">
        <v>568</v>
      </c>
      <c r="E176" s="64" t="s">
        <v>25</v>
      </c>
      <c r="F176" s="68" t="s">
        <v>571</v>
      </c>
      <c r="G176" s="66" t="s">
        <v>13</v>
      </c>
    </row>
    <row r="177" spans="1:7" ht="39" customHeight="1">
      <c r="A177" s="7" t="s">
        <v>444</v>
      </c>
      <c r="B177" s="8" t="s">
        <v>563</v>
      </c>
      <c r="C177" s="62" t="s">
        <v>572</v>
      </c>
      <c r="D177" s="63" t="s">
        <v>573</v>
      </c>
      <c r="E177" s="64" t="s">
        <v>11</v>
      </c>
      <c r="F177" s="81" t="s">
        <v>574</v>
      </c>
      <c r="G177" s="82" t="s">
        <v>47</v>
      </c>
    </row>
    <row r="178" spans="1:7" ht="87.75" customHeight="1">
      <c r="A178" s="7" t="s">
        <v>444</v>
      </c>
      <c r="B178" s="8" t="s">
        <v>563</v>
      </c>
      <c r="C178" s="62" t="s">
        <v>575</v>
      </c>
      <c r="D178" s="63" t="s">
        <v>576</v>
      </c>
      <c r="E178" s="64" t="s">
        <v>25</v>
      </c>
      <c r="F178" s="81" t="s">
        <v>577</v>
      </c>
      <c r="G178" s="82" t="s">
        <v>13</v>
      </c>
    </row>
    <row r="179" spans="1:7" ht="136.5" customHeight="1">
      <c r="A179" s="7" t="s">
        <v>444</v>
      </c>
      <c r="B179" s="8" t="s">
        <v>563</v>
      </c>
      <c r="C179" s="62" t="s">
        <v>578</v>
      </c>
      <c r="D179" s="63" t="s">
        <v>579</v>
      </c>
      <c r="E179" s="64" t="s">
        <v>580</v>
      </c>
      <c r="F179" s="81" t="s">
        <v>581</v>
      </c>
      <c r="G179" s="82" t="s">
        <v>13</v>
      </c>
    </row>
    <row r="180" spans="1:7" ht="57" customHeight="1">
      <c r="A180" s="7" t="s">
        <v>444</v>
      </c>
      <c r="B180" s="8" t="s">
        <v>563</v>
      </c>
      <c r="C180" s="62" t="s">
        <v>582</v>
      </c>
      <c r="D180" s="63" t="s">
        <v>583</v>
      </c>
      <c r="E180" s="64" t="s">
        <v>584</v>
      </c>
      <c r="F180" s="81" t="s">
        <v>585</v>
      </c>
      <c r="G180" s="82" t="s">
        <v>13</v>
      </c>
    </row>
    <row r="181" spans="1:7" ht="99" customHeight="1">
      <c r="A181" s="7" t="s">
        <v>444</v>
      </c>
      <c r="B181" s="8" t="s">
        <v>586</v>
      </c>
      <c r="C181" s="62" t="s">
        <v>587</v>
      </c>
      <c r="D181" s="63" t="s">
        <v>588</v>
      </c>
      <c r="E181" s="64" t="s">
        <v>589</v>
      </c>
      <c r="F181" s="68" t="s">
        <v>590</v>
      </c>
      <c r="G181" s="66" t="s">
        <v>47</v>
      </c>
    </row>
    <row r="182" spans="1:7" ht="73.5" customHeight="1">
      <c r="A182" s="7" t="s">
        <v>444</v>
      </c>
      <c r="B182" s="8" t="s">
        <v>591</v>
      </c>
      <c r="C182" s="62" t="s">
        <v>592</v>
      </c>
      <c r="D182" s="63" t="s">
        <v>593</v>
      </c>
      <c r="E182" s="64" t="s">
        <v>25</v>
      </c>
      <c r="F182" s="68" t="s">
        <v>594</v>
      </c>
      <c r="G182" s="66" t="s">
        <v>13</v>
      </c>
    </row>
    <row r="183" spans="1:7" ht="48.75" customHeight="1">
      <c r="A183" s="7" t="s">
        <v>444</v>
      </c>
      <c r="B183" s="8" t="s">
        <v>591</v>
      </c>
      <c r="C183" s="62" t="s">
        <v>595</v>
      </c>
      <c r="D183" s="63" t="s">
        <v>596</v>
      </c>
      <c r="E183" s="64" t="s">
        <v>25</v>
      </c>
      <c r="F183" s="68" t="s">
        <v>597</v>
      </c>
      <c r="G183" s="66" t="s">
        <v>13</v>
      </c>
    </row>
    <row r="184" spans="1:7" ht="30" customHeight="1">
      <c r="A184" s="7" t="s">
        <v>444</v>
      </c>
      <c r="B184" s="8" t="s">
        <v>591</v>
      </c>
      <c r="C184" s="62" t="s">
        <v>598</v>
      </c>
      <c r="D184" s="63" t="s">
        <v>599</v>
      </c>
      <c r="E184" s="64" t="s">
        <v>11</v>
      </c>
      <c r="F184" s="68" t="s">
        <v>600</v>
      </c>
      <c r="G184" s="66" t="s">
        <v>13</v>
      </c>
    </row>
    <row r="185" spans="1:7" ht="102.75" customHeight="1">
      <c r="A185" s="7" t="s">
        <v>444</v>
      </c>
      <c r="B185" s="8" t="s">
        <v>601</v>
      </c>
      <c r="C185" s="62" t="s">
        <v>602</v>
      </c>
      <c r="D185" s="63" t="s">
        <v>603</v>
      </c>
      <c r="E185" s="64" t="s">
        <v>25</v>
      </c>
      <c r="F185" s="68" t="s">
        <v>604</v>
      </c>
      <c r="G185" s="66" t="s">
        <v>13</v>
      </c>
    </row>
    <row r="186" spans="1:7" ht="87" customHeight="1">
      <c r="A186" s="7" t="s">
        <v>444</v>
      </c>
      <c r="B186" s="8" t="s">
        <v>605</v>
      </c>
      <c r="C186" s="62" t="s">
        <v>606</v>
      </c>
      <c r="D186" s="63" t="s">
        <v>607</v>
      </c>
      <c r="E186" s="64" t="s">
        <v>11</v>
      </c>
      <c r="F186" s="68" t="s">
        <v>608</v>
      </c>
      <c r="G186" s="66" t="s">
        <v>13</v>
      </c>
    </row>
    <row r="187" spans="1:7" ht="87" customHeight="1">
      <c r="A187" s="7" t="s">
        <v>444</v>
      </c>
      <c r="B187" s="8" t="s">
        <v>605</v>
      </c>
      <c r="C187" s="62" t="s">
        <v>609</v>
      </c>
      <c r="D187" s="63" t="s">
        <v>610</v>
      </c>
      <c r="E187" s="64" t="s">
        <v>11</v>
      </c>
      <c r="F187" s="68" t="s">
        <v>611</v>
      </c>
      <c r="G187" s="66" t="s">
        <v>13</v>
      </c>
    </row>
    <row r="188" spans="1:7" ht="57.75" customHeight="1">
      <c r="A188" s="7" t="s">
        <v>444</v>
      </c>
      <c r="B188" s="8" t="s">
        <v>612</v>
      </c>
      <c r="C188" s="62" t="s">
        <v>613</v>
      </c>
      <c r="D188" s="63" t="s">
        <v>614</v>
      </c>
      <c r="E188" s="64" t="s">
        <v>11</v>
      </c>
      <c r="F188" s="68" t="s">
        <v>615</v>
      </c>
      <c r="G188" s="66" t="s">
        <v>13</v>
      </c>
    </row>
    <row r="189" spans="1:7" ht="60.75" customHeight="1">
      <c r="A189" s="7" t="s">
        <v>444</v>
      </c>
      <c r="B189" s="8" t="s">
        <v>612</v>
      </c>
      <c r="C189" s="62" t="s">
        <v>616</v>
      </c>
      <c r="D189" s="63" t="s">
        <v>614</v>
      </c>
      <c r="E189" s="64" t="s">
        <v>617</v>
      </c>
      <c r="F189" s="68" t="s">
        <v>618</v>
      </c>
      <c r="G189" s="66" t="s">
        <v>47</v>
      </c>
    </row>
    <row r="190" spans="1:7" ht="113.25" customHeight="1">
      <c r="A190" s="7" t="s">
        <v>444</v>
      </c>
      <c r="B190" s="8" t="s">
        <v>619</v>
      </c>
      <c r="C190" s="62" t="s">
        <v>620</v>
      </c>
      <c r="D190" s="63" t="s">
        <v>621</v>
      </c>
      <c r="E190" s="64" t="s">
        <v>11</v>
      </c>
      <c r="F190" s="68" t="s">
        <v>622</v>
      </c>
      <c r="G190" s="66" t="s">
        <v>13</v>
      </c>
    </row>
    <row r="191" spans="1:7" ht="36.75" customHeight="1">
      <c r="A191" s="573" t="s">
        <v>623</v>
      </c>
      <c r="B191" s="559"/>
      <c r="C191" s="559"/>
      <c r="D191" s="559"/>
      <c r="E191" s="559"/>
      <c r="F191" s="559"/>
      <c r="G191" s="560"/>
    </row>
    <row r="192" spans="1:7" ht="81.75" customHeight="1">
      <c r="A192" s="83" t="s">
        <v>624</v>
      </c>
      <c r="B192" s="84" t="s">
        <v>625</v>
      </c>
      <c r="C192" s="85" t="s">
        <v>626</v>
      </c>
      <c r="D192" s="86" t="s">
        <v>627</v>
      </c>
      <c r="E192" s="87" t="s">
        <v>11</v>
      </c>
      <c r="F192" s="88" t="s">
        <v>628</v>
      </c>
      <c r="G192" s="89" t="s">
        <v>47</v>
      </c>
    </row>
    <row r="193" spans="1:7" ht="65">
      <c r="A193" s="14" t="s">
        <v>624</v>
      </c>
      <c r="B193" s="15" t="s">
        <v>629</v>
      </c>
      <c r="C193" s="90" t="s">
        <v>630</v>
      </c>
      <c r="D193" s="91" t="s">
        <v>631</v>
      </c>
      <c r="E193" s="92" t="s">
        <v>11</v>
      </c>
      <c r="F193" s="93" t="s">
        <v>632</v>
      </c>
      <c r="G193" s="94" t="s">
        <v>13</v>
      </c>
    </row>
  </sheetData>
  <mergeCells count="22">
    <mergeCell ref="F105:F106"/>
    <mergeCell ref="A124:G124"/>
    <mergeCell ref="A139:G139"/>
    <mergeCell ref="A191:G191"/>
    <mergeCell ref="B23:B24"/>
    <mergeCell ref="C23:C24"/>
    <mergeCell ref="A25:A26"/>
    <mergeCell ref="B25:B26"/>
    <mergeCell ref="C25:C26"/>
    <mergeCell ref="F25:F26"/>
    <mergeCell ref="A37:G37"/>
    <mergeCell ref="A23:A24"/>
    <mergeCell ref="F23:F24"/>
    <mergeCell ref="F32:F36"/>
    <mergeCell ref="F64:F65"/>
    <mergeCell ref="F71:F72"/>
    <mergeCell ref="A2:G2"/>
    <mergeCell ref="A8:G8"/>
    <mergeCell ref="A21:A22"/>
    <mergeCell ref="B21:B22"/>
    <mergeCell ref="C21:C22"/>
    <mergeCell ref="F21:F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6A5AF"/>
    <outlinePr summaryBelow="0" summaryRight="0"/>
  </sheetPr>
  <dimension ref="A1:I7"/>
  <sheetViews>
    <sheetView workbookViewId="0">
      <pane ySplit="1" topLeftCell="A2" activePane="bottomLeft" state="frozen"/>
      <selection pane="bottomLeft" activeCell="B3" sqref="B3"/>
    </sheetView>
  </sheetViews>
  <sheetFormatPr defaultColWidth="14.453125" defaultRowHeight="15.75" customHeight="1"/>
  <cols>
    <col min="1" max="1" width="17.08984375" customWidth="1"/>
    <col min="2" max="2" width="21.54296875" customWidth="1"/>
    <col min="3" max="8" width="28.81640625" customWidth="1"/>
    <col min="9" max="9" width="24.26953125" customWidth="1"/>
  </cols>
  <sheetData>
    <row r="1" spans="1:9" ht="27" customHeight="1">
      <c r="A1" s="441" t="s">
        <v>2892</v>
      </c>
      <c r="B1" s="442" t="s">
        <v>2893</v>
      </c>
      <c r="C1" s="441" t="s">
        <v>2894</v>
      </c>
      <c r="D1" s="441" t="s">
        <v>2895</v>
      </c>
      <c r="E1" s="441" t="s">
        <v>2896</v>
      </c>
      <c r="F1" s="441" t="s">
        <v>2897</v>
      </c>
      <c r="G1" s="441" t="s">
        <v>2898</v>
      </c>
      <c r="H1" s="441" t="s">
        <v>2899</v>
      </c>
      <c r="I1" s="443" t="s">
        <v>2900</v>
      </c>
    </row>
    <row r="2" spans="1:9" ht="91">
      <c r="A2" s="444"/>
      <c r="B2" s="445" t="s">
        <v>2901</v>
      </c>
      <c r="C2" s="446"/>
      <c r="D2" s="446"/>
      <c r="E2" s="446"/>
      <c r="F2" s="447" t="s">
        <v>2902</v>
      </c>
      <c r="G2" s="447" t="s">
        <v>2903</v>
      </c>
      <c r="H2" s="447"/>
      <c r="I2" s="448" t="s">
        <v>2904</v>
      </c>
    </row>
    <row r="3" spans="1:9" ht="133.5" customHeight="1">
      <c r="A3" s="444" t="s">
        <v>2905</v>
      </c>
      <c r="B3" s="445" t="s">
        <v>2906</v>
      </c>
      <c r="C3" s="447" t="s">
        <v>2907</v>
      </c>
      <c r="D3" s="447" t="s">
        <v>2908</v>
      </c>
      <c r="E3" s="447" t="s">
        <v>2909</v>
      </c>
      <c r="F3" s="447" t="s">
        <v>2910</v>
      </c>
      <c r="G3" s="446"/>
      <c r="H3" s="447" t="s">
        <v>2911</v>
      </c>
      <c r="I3" s="448" t="s">
        <v>2912</v>
      </c>
    </row>
    <row r="4" spans="1:9" ht="118.5" customHeight="1">
      <c r="A4" s="444" t="s">
        <v>2913</v>
      </c>
      <c r="B4" s="445" t="s">
        <v>2914</v>
      </c>
      <c r="C4" s="447" t="s">
        <v>2915</v>
      </c>
      <c r="D4" s="447" t="s">
        <v>2916</v>
      </c>
      <c r="E4" s="447" t="s">
        <v>2917</v>
      </c>
      <c r="F4" s="446"/>
      <c r="G4" s="446"/>
      <c r="H4" s="446"/>
      <c r="I4" s="448" t="s">
        <v>2918</v>
      </c>
    </row>
    <row r="5" spans="1:9" ht="232.5" customHeight="1">
      <c r="A5" s="444" t="s">
        <v>2919</v>
      </c>
      <c r="B5" s="445" t="s">
        <v>2920</v>
      </c>
      <c r="C5" s="447" t="s">
        <v>2921</v>
      </c>
      <c r="D5" s="446"/>
      <c r="E5" s="447" t="s">
        <v>2922</v>
      </c>
      <c r="F5" s="447" t="s">
        <v>2923</v>
      </c>
      <c r="G5" s="446"/>
      <c r="H5" s="446"/>
      <c r="I5" s="448" t="s">
        <v>2924</v>
      </c>
    </row>
    <row r="6" spans="1:9" ht="78.75" customHeight="1">
      <c r="A6" s="444" t="s">
        <v>2925</v>
      </c>
      <c r="B6" s="445" t="s">
        <v>2926</v>
      </c>
      <c r="C6" s="446"/>
      <c r="D6" s="446"/>
      <c r="E6" s="447" t="s">
        <v>2927</v>
      </c>
      <c r="F6" s="446"/>
      <c r="G6" s="446"/>
      <c r="H6" s="447" t="s">
        <v>2928</v>
      </c>
      <c r="I6" s="448" t="s">
        <v>2929</v>
      </c>
    </row>
    <row r="7" spans="1:9" ht="100">
      <c r="A7" s="444" t="s">
        <v>2930</v>
      </c>
      <c r="B7" s="445" t="s">
        <v>2931</v>
      </c>
      <c r="C7" s="446"/>
      <c r="D7" s="446"/>
      <c r="E7" s="447" t="s">
        <v>2932</v>
      </c>
      <c r="F7" s="446"/>
      <c r="G7" s="446"/>
      <c r="H7" s="446"/>
      <c r="I7" s="448" t="s">
        <v>2933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C78D8"/>
    <outlinePr summaryBelow="0" summaryRight="0"/>
  </sheetPr>
  <dimension ref="A1:AO1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53125" defaultRowHeight="15.75" customHeight="1"/>
  <cols>
    <col min="2" max="25" width="8.54296875" customWidth="1"/>
    <col min="26" max="26" width="0.453125" customWidth="1"/>
    <col min="27" max="36" width="13.26953125" customWidth="1"/>
    <col min="37" max="37" width="0.453125" customWidth="1"/>
    <col min="38" max="38" width="37.7265625" customWidth="1"/>
    <col min="39" max="39" width="37.54296875" customWidth="1"/>
    <col min="40" max="40" width="35" customWidth="1"/>
    <col min="41" max="41" width="35.08984375" customWidth="1"/>
  </cols>
  <sheetData>
    <row r="1" spans="1:41" ht="107.25" customHeight="1">
      <c r="A1" s="449"/>
      <c r="B1" s="627" t="s">
        <v>2934</v>
      </c>
      <c r="C1" s="565"/>
      <c r="D1" s="565"/>
      <c r="E1" s="565"/>
      <c r="F1" s="565"/>
      <c r="G1" s="565"/>
      <c r="H1" s="565"/>
      <c r="I1" s="565"/>
      <c r="J1" s="565"/>
      <c r="K1" s="565"/>
      <c r="L1" s="565"/>
      <c r="M1" s="565"/>
      <c r="N1" s="628" t="s">
        <v>2935</v>
      </c>
      <c r="O1" s="565"/>
      <c r="P1" s="565"/>
      <c r="Q1" s="565"/>
      <c r="R1" s="565"/>
      <c r="S1" s="565"/>
      <c r="T1" s="565"/>
      <c r="U1" s="565"/>
      <c r="V1" s="565"/>
      <c r="W1" s="565"/>
      <c r="X1" s="565"/>
      <c r="Y1" s="565"/>
      <c r="Z1" s="219"/>
      <c r="AA1" s="629"/>
      <c r="AB1" s="565"/>
      <c r="AC1" s="565"/>
      <c r="AD1" s="565"/>
      <c r="AE1" s="565"/>
      <c r="AF1" s="565"/>
      <c r="AG1" s="565"/>
      <c r="AH1" s="565"/>
      <c r="AI1" s="565"/>
      <c r="AJ1" s="565"/>
      <c r="AK1" s="451"/>
      <c r="AL1" s="452"/>
      <c r="AM1" s="452"/>
      <c r="AN1" s="452" t="e">
        <f ca="1">image("https://encrypted-tbn0.gstatic.com/images?q=tbn:ANd9GcTmOW_e78F6skdt-5iVRJcoXiwSXY67Srn3iEtMJfKcX2qrR8xj")</f>
        <v>#NAME?</v>
      </c>
      <c r="AO1" s="453" t="e">
        <f ca="1">image("https://assets.rbl.ms/12786379/980x.jpg",2)</f>
        <v>#NAME?</v>
      </c>
    </row>
    <row r="2" spans="1:41" ht="32.25" customHeight="1">
      <c r="A2" s="449"/>
      <c r="B2" s="454" t="s">
        <v>2936</v>
      </c>
      <c r="C2" s="455" t="s">
        <v>2937</v>
      </c>
      <c r="D2" s="455" t="s">
        <v>2938</v>
      </c>
      <c r="E2" s="455" t="s">
        <v>2939</v>
      </c>
      <c r="F2" s="455" t="s">
        <v>2940</v>
      </c>
      <c r="G2" s="455" t="s">
        <v>2941</v>
      </c>
      <c r="H2" s="455" t="s">
        <v>2942</v>
      </c>
      <c r="I2" s="455" t="s">
        <v>2943</v>
      </c>
      <c r="J2" s="455" t="s">
        <v>2944</v>
      </c>
      <c r="K2" s="455" t="s">
        <v>2945</v>
      </c>
      <c r="L2" s="455" t="s">
        <v>2946</v>
      </c>
      <c r="M2" s="455" t="s">
        <v>2947</v>
      </c>
      <c r="N2" s="205" t="s">
        <v>2948</v>
      </c>
      <c r="O2" s="205" t="s">
        <v>2949</v>
      </c>
      <c r="P2" s="205" t="s">
        <v>2950</v>
      </c>
      <c r="Q2" s="205" t="s">
        <v>2951</v>
      </c>
      <c r="R2" s="205" t="s">
        <v>2952</v>
      </c>
      <c r="S2" s="205" t="s">
        <v>2953</v>
      </c>
      <c r="T2" s="205" t="s">
        <v>2954</v>
      </c>
      <c r="U2" s="205" t="s">
        <v>2955</v>
      </c>
      <c r="V2" s="205" t="s">
        <v>2956</v>
      </c>
      <c r="W2" s="205" t="s">
        <v>2957</v>
      </c>
      <c r="X2" s="205" t="s">
        <v>2958</v>
      </c>
      <c r="Y2" s="205" t="s">
        <v>2959</v>
      </c>
      <c r="Z2" s="219"/>
      <c r="AA2" s="450" t="s">
        <v>2960</v>
      </c>
      <c r="AB2" s="450" t="s">
        <v>2961</v>
      </c>
      <c r="AC2" s="450" t="s">
        <v>2962</v>
      </c>
      <c r="AD2" s="450" t="s">
        <v>2963</v>
      </c>
      <c r="AE2" s="450" t="s">
        <v>2964</v>
      </c>
      <c r="AF2" s="450" t="s">
        <v>2965</v>
      </c>
      <c r="AG2" s="450" t="s">
        <v>2966</v>
      </c>
      <c r="AH2" s="450" t="s">
        <v>2967</v>
      </c>
      <c r="AI2" s="450" t="s">
        <v>2968</v>
      </c>
      <c r="AJ2" s="450" t="s">
        <v>2969</v>
      </c>
      <c r="AK2" s="451"/>
      <c r="AL2" s="452" t="s">
        <v>2970</v>
      </c>
      <c r="AM2" s="456" t="s">
        <v>2971</v>
      </c>
      <c r="AN2" s="457" t="s">
        <v>2972</v>
      </c>
      <c r="AO2" s="453" t="s">
        <v>2973</v>
      </c>
    </row>
    <row r="3" spans="1:41" ht="38.5">
      <c r="A3" s="458" t="s">
        <v>2974</v>
      </c>
      <c r="B3" s="614" t="s">
        <v>2975</v>
      </c>
      <c r="C3" s="615"/>
      <c r="D3" s="615"/>
      <c r="E3" s="615"/>
      <c r="F3" s="615"/>
      <c r="G3" s="615"/>
      <c r="H3" s="615"/>
      <c r="I3" s="615"/>
      <c r="J3" s="615"/>
      <c r="K3" s="615"/>
      <c r="L3" s="615"/>
      <c r="M3" s="615"/>
      <c r="N3" s="630" t="s">
        <v>2976</v>
      </c>
      <c r="O3" s="615"/>
      <c r="P3" s="615"/>
      <c r="Q3" s="615"/>
      <c r="R3" s="615"/>
      <c r="S3" s="615"/>
      <c r="T3" s="631" t="s">
        <v>2977</v>
      </c>
      <c r="U3" s="615"/>
      <c r="V3" s="460"/>
      <c r="W3" s="459" t="s">
        <v>2978</v>
      </c>
      <c r="X3" s="460"/>
      <c r="Y3" s="460"/>
      <c r="Z3" s="461"/>
      <c r="AA3" s="459" t="s">
        <v>2979</v>
      </c>
      <c r="AB3" s="462" t="s">
        <v>2980</v>
      </c>
      <c r="AC3" s="463"/>
      <c r="AD3" s="632" t="s">
        <v>2981</v>
      </c>
      <c r="AE3" s="615"/>
      <c r="AF3" s="615"/>
      <c r="AG3" s="615"/>
      <c r="AH3" s="615"/>
      <c r="AI3" s="615"/>
      <c r="AJ3" s="615"/>
      <c r="AK3" s="615"/>
      <c r="AL3" s="615"/>
      <c r="AM3" s="615"/>
      <c r="AN3" s="615"/>
      <c r="AO3" s="615"/>
    </row>
    <row r="4" spans="1:41" ht="12.5">
      <c r="A4" s="633" t="s">
        <v>2982</v>
      </c>
      <c r="B4" s="464"/>
      <c r="C4" s="464"/>
      <c r="D4" s="616" t="s">
        <v>2983</v>
      </c>
      <c r="E4" s="617"/>
      <c r="F4" s="464"/>
      <c r="G4" s="618" t="s">
        <v>2984</v>
      </c>
      <c r="H4" s="619"/>
      <c r="I4" s="619"/>
      <c r="J4" s="464"/>
      <c r="K4" s="464"/>
      <c r="L4" s="620" t="s">
        <v>2985</v>
      </c>
      <c r="M4" s="619"/>
      <c r="N4" s="619"/>
      <c r="O4" s="619"/>
      <c r="P4" s="619"/>
      <c r="Q4" s="464"/>
      <c r="R4" s="464"/>
      <c r="S4" s="464"/>
      <c r="T4" s="464"/>
      <c r="U4" s="464"/>
      <c r="V4" s="464"/>
      <c r="W4" s="464"/>
      <c r="X4" s="464"/>
      <c r="Y4" s="464"/>
      <c r="Z4" s="465"/>
      <c r="AA4" s="464"/>
      <c r="AB4" s="464"/>
      <c r="AC4" s="464"/>
      <c r="AD4" s="464"/>
      <c r="AE4" s="464"/>
      <c r="AF4" s="464"/>
      <c r="AG4" s="464"/>
      <c r="AH4" s="464"/>
      <c r="AI4" s="464"/>
      <c r="AJ4" s="464"/>
      <c r="AK4" s="464"/>
      <c r="AL4" s="464"/>
      <c r="AM4" s="466"/>
      <c r="AN4" s="466"/>
      <c r="AO4" s="466"/>
    </row>
    <row r="5" spans="1:41" ht="12.5">
      <c r="A5" s="634"/>
      <c r="B5" s="259"/>
      <c r="C5" s="259"/>
      <c r="D5" s="621" t="s">
        <v>2986</v>
      </c>
      <c r="E5" s="565"/>
      <c r="F5" s="565"/>
      <c r="G5" s="622" t="s">
        <v>2987</v>
      </c>
      <c r="H5" s="565"/>
      <c r="I5" s="565"/>
      <c r="J5" s="565"/>
      <c r="K5" s="565"/>
      <c r="L5" s="259"/>
      <c r="M5" s="623" t="s">
        <v>2988</v>
      </c>
      <c r="N5" s="565"/>
      <c r="O5" s="565"/>
      <c r="P5" s="565"/>
      <c r="Q5" s="565"/>
      <c r="R5" s="259"/>
      <c r="S5" s="259"/>
      <c r="T5" s="259"/>
      <c r="U5" s="259"/>
      <c r="V5" s="259"/>
      <c r="W5" s="259"/>
      <c r="X5" s="259"/>
      <c r="Y5" s="259"/>
      <c r="Z5" s="311"/>
      <c r="AA5" s="259"/>
      <c r="AB5" s="259"/>
      <c r="AC5" s="259"/>
      <c r="AD5" s="259"/>
      <c r="AE5" s="259"/>
      <c r="AF5" s="259"/>
      <c r="AG5" s="259"/>
      <c r="AH5" s="259"/>
      <c r="AI5" s="259"/>
      <c r="AJ5" s="259"/>
      <c r="AK5" s="259"/>
      <c r="AL5" s="259"/>
      <c r="AM5" s="69"/>
      <c r="AN5" s="69"/>
      <c r="AO5" s="69"/>
    </row>
    <row r="6" spans="1:41" ht="12.5">
      <c r="A6" s="634"/>
      <c r="B6" s="259"/>
      <c r="C6" s="259"/>
      <c r="D6" s="259"/>
      <c r="E6" s="259"/>
      <c r="F6" s="259"/>
      <c r="G6" s="259"/>
      <c r="H6" s="624" t="s">
        <v>2989</v>
      </c>
      <c r="I6" s="565"/>
      <c r="J6" s="565"/>
      <c r="K6" s="565"/>
      <c r="L6" s="565"/>
      <c r="M6" s="259"/>
      <c r="N6" s="259"/>
      <c r="O6" s="259"/>
      <c r="P6" s="259"/>
      <c r="Q6" s="259"/>
      <c r="R6" s="259"/>
      <c r="S6" s="259"/>
      <c r="T6" s="259"/>
      <c r="U6" s="259"/>
      <c r="V6" s="259"/>
      <c r="W6" s="259"/>
      <c r="X6" s="259"/>
      <c r="Y6" s="259"/>
      <c r="Z6" s="311"/>
      <c r="AA6" s="259"/>
      <c r="AB6" s="259"/>
      <c r="AC6" s="259"/>
      <c r="AD6" s="259"/>
      <c r="AE6" s="259"/>
      <c r="AF6" s="259"/>
      <c r="AG6" s="259"/>
      <c r="AH6" s="259"/>
      <c r="AI6" s="259"/>
      <c r="AJ6" s="259"/>
      <c r="AK6" s="259"/>
      <c r="AL6" s="259"/>
      <c r="AM6" s="69"/>
      <c r="AN6" s="69"/>
      <c r="AO6" s="69"/>
    </row>
    <row r="7" spans="1:41" ht="12.5">
      <c r="A7" s="634"/>
      <c r="B7" s="259"/>
      <c r="C7" s="259"/>
      <c r="D7" s="259"/>
      <c r="E7" s="259"/>
      <c r="F7" s="259"/>
      <c r="G7" s="259"/>
      <c r="H7" s="259"/>
      <c r="I7" s="624" t="s">
        <v>2990</v>
      </c>
      <c r="J7" s="565"/>
      <c r="K7" s="565"/>
      <c r="L7" s="565"/>
      <c r="M7" s="565"/>
      <c r="N7" s="259"/>
      <c r="O7" s="259"/>
      <c r="P7" s="259"/>
      <c r="Q7" s="259"/>
      <c r="R7" s="259"/>
      <c r="S7" s="259"/>
      <c r="T7" s="259"/>
      <c r="U7" s="259"/>
      <c r="V7" s="259"/>
      <c r="W7" s="259"/>
      <c r="X7" s="259"/>
      <c r="Y7" s="259"/>
      <c r="Z7" s="311"/>
      <c r="AA7" s="259"/>
      <c r="AB7" s="259"/>
      <c r="AC7" s="259"/>
      <c r="AD7" s="259"/>
      <c r="AE7" s="259"/>
      <c r="AF7" s="259"/>
      <c r="AG7" s="259"/>
      <c r="AH7" s="259"/>
      <c r="AI7" s="259"/>
      <c r="AJ7" s="259"/>
      <c r="AK7" s="259"/>
      <c r="AL7" s="259"/>
      <c r="AM7" s="69"/>
      <c r="AN7" s="69"/>
      <c r="AO7" s="69"/>
    </row>
    <row r="8" spans="1:41" ht="12.5">
      <c r="A8" s="635"/>
      <c r="B8" s="467"/>
      <c r="C8" s="467"/>
      <c r="D8" s="467"/>
      <c r="E8" s="467"/>
      <c r="F8" s="467"/>
      <c r="G8" s="467"/>
      <c r="H8" s="467"/>
      <c r="I8" s="625" t="s">
        <v>2991</v>
      </c>
      <c r="J8" s="626"/>
      <c r="K8" s="626"/>
      <c r="L8" s="626"/>
      <c r="M8" s="626"/>
      <c r="N8" s="626"/>
      <c r="O8" s="467"/>
      <c r="P8" s="467"/>
      <c r="Q8" s="467"/>
      <c r="R8" s="467"/>
      <c r="S8" s="467"/>
      <c r="T8" s="467"/>
      <c r="U8" s="467"/>
      <c r="V8" s="467"/>
      <c r="W8" s="467"/>
      <c r="X8" s="467"/>
      <c r="Y8" s="467"/>
      <c r="Z8" s="468"/>
      <c r="AA8" s="467"/>
      <c r="AB8" s="467"/>
      <c r="AC8" s="467"/>
      <c r="AD8" s="467"/>
      <c r="AE8" s="467"/>
      <c r="AF8" s="467"/>
      <c r="AG8" s="467"/>
      <c r="AH8" s="467"/>
      <c r="AI8" s="467"/>
      <c r="AJ8" s="467"/>
      <c r="AK8" s="467"/>
      <c r="AL8" s="467"/>
      <c r="AM8" s="174"/>
      <c r="AN8" s="174"/>
      <c r="AO8" s="174"/>
    </row>
    <row r="9" spans="1:41" ht="102" customHeight="1">
      <c r="A9" s="469" t="s">
        <v>2992</v>
      </c>
      <c r="B9" s="636" t="s">
        <v>2993</v>
      </c>
      <c r="C9" s="626"/>
      <c r="D9" s="626"/>
      <c r="E9" s="626"/>
      <c r="F9" s="626"/>
      <c r="G9" s="626"/>
      <c r="H9" s="626"/>
      <c r="I9" s="626"/>
      <c r="J9" s="626"/>
      <c r="K9" s="626"/>
      <c r="L9" s="626"/>
      <c r="M9" s="626"/>
      <c r="N9" s="626"/>
      <c r="O9" s="626"/>
      <c r="P9" s="626"/>
      <c r="Q9" s="626"/>
      <c r="R9" s="626"/>
      <c r="S9" s="626"/>
      <c r="T9" s="626"/>
      <c r="U9" s="626"/>
      <c r="V9" s="626"/>
      <c r="W9" s="626"/>
      <c r="X9" s="626"/>
      <c r="Y9" s="626"/>
      <c r="Z9" s="626"/>
      <c r="AA9" s="626"/>
      <c r="AB9" s="626"/>
      <c r="AC9" s="626"/>
      <c r="AD9" s="626"/>
      <c r="AE9" s="626"/>
      <c r="AF9" s="626"/>
      <c r="AG9" s="626"/>
      <c r="AH9" s="626"/>
      <c r="AI9" s="626"/>
      <c r="AJ9" s="626"/>
      <c r="AK9" s="637" t="s">
        <v>2994</v>
      </c>
      <c r="AL9" s="626"/>
      <c r="AM9" s="638" t="s">
        <v>2995</v>
      </c>
      <c r="AN9" s="626"/>
      <c r="AO9" s="626"/>
    </row>
    <row r="10" spans="1:41" ht="103.5" customHeight="1">
      <c r="A10" s="470" t="s">
        <v>2996</v>
      </c>
      <c r="B10" s="639" t="s">
        <v>2997</v>
      </c>
      <c r="C10" s="615"/>
      <c r="D10" s="615"/>
      <c r="E10" s="615"/>
      <c r="F10" s="615"/>
      <c r="G10" s="615"/>
      <c r="H10" s="615"/>
      <c r="I10" s="615"/>
      <c r="J10" s="615"/>
      <c r="K10" s="615"/>
      <c r="L10" s="615"/>
      <c r="M10" s="615"/>
      <c r="N10" s="615"/>
      <c r="O10" s="615"/>
      <c r="P10" s="615"/>
      <c r="Q10" s="615"/>
      <c r="R10" s="615"/>
      <c r="S10" s="615"/>
      <c r="T10" s="615"/>
      <c r="U10" s="615"/>
      <c r="V10" s="615"/>
      <c r="W10" s="615"/>
      <c r="X10" s="615"/>
      <c r="Y10" s="615"/>
      <c r="Z10" s="640" t="s">
        <v>2998</v>
      </c>
      <c r="AA10" s="615"/>
      <c r="AB10" s="615"/>
      <c r="AC10" s="615"/>
      <c r="AD10" s="615"/>
      <c r="AE10" s="615"/>
      <c r="AF10" s="641" t="s">
        <v>2999</v>
      </c>
      <c r="AG10" s="615"/>
      <c r="AH10" s="615"/>
      <c r="AI10" s="615"/>
      <c r="AJ10" s="615"/>
      <c r="AK10" s="471"/>
      <c r="AL10" s="642" t="s">
        <v>3000</v>
      </c>
      <c r="AM10" s="615"/>
      <c r="AN10" s="615"/>
      <c r="AO10" s="615"/>
    </row>
    <row r="11" spans="1:41" ht="54.5">
      <c r="A11" s="472" t="s">
        <v>3001</v>
      </c>
      <c r="B11" s="645" t="s">
        <v>3002</v>
      </c>
      <c r="C11" s="626"/>
      <c r="D11" s="626"/>
      <c r="E11" s="626"/>
      <c r="F11" s="626"/>
      <c r="G11" s="626"/>
      <c r="H11" s="626"/>
      <c r="I11" s="626"/>
      <c r="J11" s="626"/>
      <c r="K11" s="626"/>
      <c r="L11" s="626"/>
      <c r="M11" s="626"/>
      <c r="N11" s="646" t="s">
        <v>3003</v>
      </c>
      <c r="O11" s="626"/>
      <c r="P11" s="626"/>
      <c r="Q11" s="626"/>
      <c r="R11" s="626"/>
      <c r="S11" s="626"/>
      <c r="T11" s="626"/>
      <c r="U11" s="626"/>
      <c r="V11" s="626"/>
      <c r="W11" s="626"/>
      <c r="X11" s="626"/>
      <c r="Y11" s="626"/>
      <c r="Z11" s="626"/>
      <c r="AA11" s="626"/>
      <c r="AB11" s="647" t="s">
        <v>3004</v>
      </c>
      <c r="AC11" s="626"/>
      <c r="AD11" s="626"/>
      <c r="AE11" s="648" t="s">
        <v>3005</v>
      </c>
      <c r="AF11" s="626"/>
      <c r="AG11" s="626"/>
      <c r="AH11" s="626"/>
      <c r="AI11" s="626"/>
      <c r="AJ11" s="626"/>
      <c r="AK11" s="649" t="s">
        <v>3006</v>
      </c>
      <c r="AL11" s="626"/>
      <c r="AM11" s="626"/>
      <c r="AN11" s="174"/>
      <c r="AO11" s="174"/>
    </row>
    <row r="12" spans="1:41" ht="216" customHeight="1">
      <c r="A12" s="470" t="s">
        <v>3007</v>
      </c>
      <c r="B12" s="650" t="s">
        <v>3008</v>
      </c>
      <c r="C12" s="615"/>
      <c r="D12" s="615"/>
      <c r="E12" s="615"/>
      <c r="F12" s="615"/>
      <c r="G12" s="615"/>
      <c r="H12" s="615"/>
      <c r="I12" s="615"/>
      <c r="J12" s="615"/>
      <c r="K12" s="615"/>
      <c r="L12" s="615"/>
      <c r="M12" s="615"/>
      <c r="N12" s="651" t="s">
        <v>3009</v>
      </c>
      <c r="O12" s="615"/>
      <c r="P12" s="615"/>
      <c r="Q12" s="615"/>
      <c r="R12" s="615"/>
      <c r="S12" s="615"/>
      <c r="T12" s="615"/>
      <c r="U12" s="615"/>
      <c r="V12" s="615"/>
      <c r="W12" s="615"/>
      <c r="X12" s="615"/>
      <c r="Y12" s="615"/>
      <c r="Z12" s="615"/>
      <c r="AA12" s="615"/>
      <c r="AB12" s="643" t="s">
        <v>3010</v>
      </c>
      <c r="AC12" s="615"/>
      <c r="AD12" s="615"/>
      <c r="AE12" s="644" t="s">
        <v>3011</v>
      </c>
      <c r="AF12" s="615"/>
      <c r="AG12" s="615"/>
      <c r="AH12" s="615"/>
      <c r="AI12" s="615"/>
      <c r="AJ12" s="615"/>
      <c r="AK12" s="652" t="s">
        <v>3012</v>
      </c>
      <c r="AL12" s="615"/>
      <c r="AM12" s="473" t="s">
        <v>3013</v>
      </c>
      <c r="AN12" s="474" t="s">
        <v>3014</v>
      </c>
      <c r="AO12" s="475" t="s">
        <v>3015</v>
      </c>
    </row>
  </sheetData>
  <mergeCells count="34">
    <mergeCell ref="AK11:AM11"/>
    <mergeCell ref="B12:M12"/>
    <mergeCell ref="N12:AA12"/>
    <mergeCell ref="AK12:AL12"/>
    <mergeCell ref="AB12:AD12"/>
    <mergeCell ref="AE12:AJ12"/>
    <mergeCell ref="B11:M11"/>
    <mergeCell ref="N11:AA11"/>
    <mergeCell ref="AB11:AD11"/>
    <mergeCell ref="AE11:AJ11"/>
    <mergeCell ref="B9:AJ9"/>
    <mergeCell ref="AK9:AL9"/>
    <mergeCell ref="AM9:AO9"/>
    <mergeCell ref="B10:Y10"/>
    <mergeCell ref="Z10:AE10"/>
    <mergeCell ref="AF10:AJ10"/>
    <mergeCell ref="AL10:AO10"/>
    <mergeCell ref="AA1:AJ1"/>
    <mergeCell ref="N3:S3"/>
    <mergeCell ref="T3:U3"/>
    <mergeCell ref="AD3:AO3"/>
    <mergeCell ref="A4:A8"/>
    <mergeCell ref="H6:L6"/>
    <mergeCell ref="I7:M7"/>
    <mergeCell ref="I8:N8"/>
    <mergeCell ref="B1:M1"/>
    <mergeCell ref="N1:Y1"/>
    <mergeCell ref="B3:M3"/>
    <mergeCell ref="D4:E4"/>
    <mergeCell ref="G4:I4"/>
    <mergeCell ref="L4:P4"/>
    <mergeCell ref="D5:F5"/>
    <mergeCell ref="G5:K5"/>
    <mergeCell ref="M5:Q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900"/>
    <outlinePr summaryBelow="0" summaryRight="0"/>
  </sheetPr>
  <dimension ref="A1:K311"/>
  <sheetViews>
    <sheetView workbookViewId="0">
      <pane ySplit="1" topLeftCell="A2" activePane="bottomLeft" state="frozen"/>
      <selection pane="bottomLeft" activeCell="B3" sqref="B3"/>
    </sheetView>
  </sheetViews>
  <sheetFormatPr defaultColWidth="14.453125" defaultRowHeight="15.75" customHeight="1"/>
  <cols>
    <col min="1" max="1" width="4.08984375" customWidth="1"/>
    <col min="2" max="2" width="4" customWidth="1"/>
    <col min="3" max="3" width="11.08984375" customWidth="1"/>
    <col min="4" max="4" width="16" customWidth="1"/>
    <col min="5" max="5" width="17" customWidth="1"/>
    <col min="6" max="6" width="33.453125" customWidth="1"/>
    <col min="7" max="7" width="63.54296875" customWidth="1"/>
    <col min="8" max="8" width="31" customWidth="1"/>
    <col min="9" max="9" width="53.7265625" customWidth="1"/>
    <col min="10" max="10" width="17.54296875" customWidth="1"/>
    <col min="11" max="11" width="14.26953125" customWidth="1"/>
  </cols>
  <sheetData>
    <row r="1" spans="1:11" ht="22.5">
      <c r="A1" s="338" t="s">
        <v>1943</v>
      </c>
      <c r="B1" s="338" t="s">
        <v>1944</v>
      </c>
      <c r="C1" s="476" t="s">
        <v>1043</v>
      </c>
      <c r="D1" s="477" t="s">
        <v>0</v>
      </c>
      <c r="E1" s="478" t="s">
        <v>1</v>
      </c>
      <c r="F1" s="478" t="s">
        <v>1044</v>
      </c>
      <c r="G1" s="478" t="s">
        <v>1045</v>
      </c>
      <c r="H1" s="479" t="s">
        <v>3016</v>
      </c>
      <c r="I1" s="478" t="s">
        <v>3017</v>
      </c>
      <c r="J1" s="338" t="s">
        <v>955</v>
      </c>
      <c r="K1" s="338" t="s">
        <v>6</v>
      </c>
    </row>
    <row r="2" spans="1:11" ht="129.75" customHeight="1">
      <c r="A2" s="68">
        <v>0</v>
      </c>
      <c r="B2" s="68">
        <v>0</v>
      </c>
      <c r="C2" s="317" t="s">
        <v>1051</v>
      </c>
      <c r="D2" s="187" t="s">
        <v>3018</v>
      </c>
      <c r="E2" s="187" t="s">
        <v>3019</v>
      </c>
      <c r="F2" s="137" t="s">
        <v>3020</v>
      </c>
      <c r="G2" s="68" t="s">
        <v>3021</v>
      </c>
      <c r="H2" s="480"/>
      <c r="I2" s="481" t="e">
        <f ca="1">image("https://study.com/cimages/multimages/16/5eb9ec52-aa01-4bd7-b419-fdf20e2f08ae_metric_prefixes_table.png",2)</f>
        <v>#NAME?</v>
      </c>
      <c r="J2" s="106"/>
      <c r="K2" s="68" t="s">
        <v>47</v>
      </c>
    </row>
    <row r="3" spans="1:11" ht="212.25" customHeight="1">
      <c r="A3" s="68">
        <v>0</v>
      </c>
      <c r="B3" s="68">
        <v>0</v>
      </c>
      <c r="C3" s="317" t="s">
        <v>1051</v>
      </c>
      <c r="D3" s="187" t="s">
        <v>3018</v>
      </c>
      <c r="E3" s="187" t="s">
        <v>3022</v>
      </c>
      <c r="F3" s="137" t="s">
        <v>3023</v>
      </c>
      <c r="G3" s="68" t="s">
        <v>3024</v>
      </c>
      <c r="H3" s="480"/>
      <c r="I3" s="481" t="e">
        <f ca="1">image("https://www.mathsisfun.com/geometry/images/circle-unit-304560.gif")</f>
        <v>#NAME?</v>
      </c>
      <c r="J3" s="106"/>
      <c r="K3" s="68" t="s">
        <v>236</v>
      </c>
    </row>
    <row r="4" spans="1:11" ht="16.5" customHeight="1">
      <c r="A4" s="68">
        <v>1</v>
      </c>
      <c r="B4" s="68">
        <v>5</v>
      </c>
      <c r="C4" s="317" t="s">
        <v>1055</v>
      </c>
      <c r="D4" s="187" t="s">
        <v>3025</v>
      </c>
      <c r="E4" s="187" t="s">
        <v>3025</v>
      </c>
      <c r="F4" s="137" t="s">
        <v>3026</v>
      </c>
      <c r="G4" s="68" t="s">
        <v>3027</v>
      </c>
      <c r="H4" s="480"/>
      <c r="I4" s="482" t="s">
        <v>3028</v>
      </c>
      <c r="J4" s="106"/>
      <c r="K4" s="68" t="s">
        <v>13</v>
      </c>
    </row>
    <row r="5" spans="1:11" ht="16.5" customHeight="1">
      <c r="A5" s="68">
        <v>1</v>
      </c>
      <c r="B5" s="68">
        <v>5</v>
      </c>
      <c r="C5" s="317" t="s">
        <v>1055</v>
      </c>
      <c r="D5" s="187" t="s">
        <v>3025</v>
      </c>
      <c r="E5" s="187" t="s">
        <v>3025</v>
      </c>
      <c r="F5" s="137" t="s">
        <v>3029</v>
      </c>
      <c r="G5" s="68" t="s">
        <v>3030</v>
      </c>
      <c r="H5" s="480"/>
      <c r="I5" s="482" t="s">
        <v>3031</v>
      </c>
      <c r="J5" s="106"/>
      <c r="K5" s="68" t="s">
        <v>13</v>
      </c>
    </row>
    <row r="6" spans="1:11" ht="29.25" customHeight="1">
      <c r="A6" s="68">
        <v>1</v>
      </c>
      <c r="B6" s="68">
        <v>7</v>
      </c>
      <c r="C6" s="317" t="s">
        <v>1055</v>
      </c>
      <c r="D6" s="187" t="s">
        <v>3025</v>
      </c>
      <c r="E6" s="187" t="s">
        <v>3032</v>
      </c>
      <c r="F6" s="137" t="s">
        <v>3033</v>
      </c>
      <c r="G6" s="68" t="s">
        <v>3034</v>
      </c>
      <c r="H6" s="483" t="s">
        <v>3035</v>
      </c>
      <c r="I6" s="482"/>
      <c r="J6" s="106"/>
      <c r="K6" s="68" t="s">
        <v>13</v>
      </c>
    </row>
    <row r="7" spans="1:11" ht="29.25" customHeight="1">
      <c r="A7" s="68">
        <v>1</v>
      </c>
      <c r="B7" s="68">
        <v>7</v>
      </c>
      <c r="C7" s="317" t="s">
        <v>1055</v>
      </c>
      <c r="D7" s="187" t="s">
        <v>3025</v>
      </c>
      <c r="E7" s="187" t="s">
        <v>3032</v>
      </c>
      <c r="F7" s="137" t="s">
        <v>3036</v>
      </c>
      <c r="G7" s="68" t="s">
        <v>3037</v>
      </c>
      <c r="H7" s="484" t="s">
        <v>3038</v>
      </c>
      <c r="I7" s="482"/>
      <c r="J7" s="106"/>
      <c r="K7" s="68" t="s">
        <v>13</v>
      </c>
    </row>
    <row r="8" spans="1:11" ht="29.25" customHeight="1">
      <c r="A8" s="68">
        <v>1</v>
      </c>
      <c r="B8" s="68">
        <v>8</v>
      </c>
      <c r="C8" s="317" t="s">
        <v>1055</v>
      </c>
      <c r="D8" s="187" t="s">
        <v>3025</v>
      </c>
      <c r="E8" s="187" t="s">
        <v>3032</v>
      </c>
      <c r="F8" s="137" t="s">
        <v>3039</v>
      </c>
      <c r="G8" s="68" t="s">
        <v>3040</v>
      </c>
      <c r="H8" s="485" t="s">
        <v>3041</v>
      </c>
      <c r="I8" s="482"/>
      <c r="J8" s="106"/>
      <c r="K8" s="68" t="s">
        <v>47</v>
      </c>
    </row>
    <row r="9" spans="1:11" ht="29.25" customHeight="1">
      <c r="A9" s="68">
        <v>1</v>
      </c>
      <c r="B9" s="68">
        <v>8</v>
      </c>
      <c r="C9" s="317" t="s">
        <v>1055</v>
      </c>
      <c r="D9" s="187" t="s">
        <v>3025</v>
      </c>
      <c r="E9" s="187" t="s">
        <v>3032</v>
      </c>
      <c r="F9" s="137" t="s">
        <v>3042</v>
      </c>
      <c r="G9" s="68" t="s">
        <v>3043</v>
      </c>
      <c r="H9" s="486"/>
      <c r="I9" s="482"/>
      <c r="J9" s="106"/>
      <c r="K9" s="68" t="s">
        <v>47</v>
      </c>
    </row>
    <row r="10" spans="1:11" ht="99.75" customHeight="1">
      <c r="A10" s="68">
        <v>1</v>
      </c>
      <c r="B10" s="68">
        <v>9</v>
      </c>
      <c r="C10" s="317" t="s">
        <v>1055</v>
      </c>
      <c r="D10" s="187" t="s">
        <v>3025</v>
      </c>
      <c r="E10" s="187" t="s">
        <v>3044</v>
      </c>
      <c r="F10" s="137" t="s">
        <v>3044</v>
      </c>
      <c r="G10" s="68" t="s">
        <v>3045</v>
      </c>
      <c r="H10" s="486"/>
      <c r="I10" s="482" t="s">
        <v>3046</v>
      </c>
      <c r="J10" s="106"/>
      <c r="K10" s="68" t="s">
        <v>13</v>
      </c>
    </row>
    <row r="11" spans="1:11" ht="22.5" customHeight="1">
      <c r="A11" s="68">
        <v>1</v>
      </c>
      <c r="B11" s="68">
        <v>9</v>
      </c>
      <c r="C11" s="317" t="s">
        <v>1055</v>
      </c>
      <c r="D11" s="187" t="s">
        <v>3025</v>
      </c>
      <c r="E11" s="187" t="s">
        <v>3044</v>
      </c>
      <c r="F11" s="137" t="s">
        <v>3047</v>
      </c>
      <c r="G11" s="68" t="s">
        <v>3048</v>
      </c>
      <c r="H11" s="487" t="s">
        <v>3049</v>
      </c>
      <c r="I11" s="482" t="s">
        <v>3050</v>
      </c>
      <c r="J11" s="106"/>
      <c r="K11" s="68" t="s">
        <v>13</v>
      </c>
    </row>
    <row r="12" spans="1:11" ht="22.5" customHeight="1">
      <c r="A12" s="68">
        <v>1</v>
      </c>
      <c r="B12" s="68">
        <v>9</v>
      </c>
      <c r="C12" s="317" t="s">
        <v>1055</v>
      </c>
      <c r="D12" s="187" t="s">
        <v>3025</v>
      </c>
      <c r="E12" s="187" t="s">
        <v>3044</v>
      </c>
      <c r="F12" s="137" t="s">
        <v>3051</v>
      </c>
      <c r="G12" s="68" t="s">
        <v>3052</v>
      </c>
      <c r="H12" s="487" t="s">
        <v>3053</v>
      </c>
      <c r="I12" s="482" t="s">
        <v>3054</v>
      </c>
      <c r="J12" s="106" t="s">
        <v>3055</v>
      </c>
      <c r="K12" s="68" t="s">
        <v>13</v>
      </c>
    </row>
    <row r="13" spans="1:11" ht="158.25" customHeight="1">
      <c r="A13" s="68">
        <v>1</v>
      </c>
      <c r="B13" s="68">
        <v>9</v>
      </c>
      <c r="C13" s="317" t="s">
        <v>1055</v>
      </c>
      <c r="D13" s="187" t="s">
        <v>3025</v>
      </c>
      <c r="E13" s="187" t="s">
        <v>3044</v>
      </c>
      <c r="F13" s="137" t="s">
        <v>3056</v>
      </c>
      <c r="G13" s="68" t="s">
        <v>3057</v>
      </c>
      <c r="H13" s="485" t="e">
        <f ca="1">image("http://schoolbag.info/physics/physics_math/physics_math.files/image029.jpg",2)</f>
        <v>#NAME?</v>
      </c>
      <c r="I13" s="482"/>
      <c r="J13" s="106" t="s">
        <v>3058</v>
      </c>
      <c r="K13" s="68" t="s">
        <v>13</v>
      </c>
    </row>
    <row r="14" spans="1:11" ht="30" customHeight="1">
      <c r="A14" s="68">
        <v>1</v>
      </c>
      <c r="B14" s="68">
        <v>15</v>
      </c>
      <c r="C14" s="317" t="s">
        <v>1046</v>
      </c>
      <c r="D14" s="187" t="s">
        <v>445</v>
      </c>
      <c r="E14" s="187" t="s">
        <v>3059</v>
      </c>
      <c r="F14" s="137" t="s">
        <v>3059</v>
      </c>
      <c r="G14" s="68" t="s">
        <v>3060</v>
      </c>
      <c r="H14" s="485"/>
      <c r="I14" s="482"/>
      <c r="J14" s="106"/>
      <c r="K14" s="68" t="s">
        <v>13</v>
      </c>
    </row>
    <row r="15" spans="1:11" ht="22.5" customHeight="1">
      <c r="A15" s="68">
        <v>1</v>
      </c>
      <c r="B15" s="68">
        <v>16</v>
      </c>
      <c r="C15" s="317" t="s">
        <v>1046</v>
      </c>
      <c r="D15" s="187" t="s">
        <v>445</v>
      </c>
      <c r="E15" s="187" t="s">
        <v>3059</v>
      </c>
      <c r="F15" s="137" t="s">
        <v>3061</v>
      </c>
      <c r="G15" s="68" t="s">
        <v>3062</v>
      </c>
      <c r="H15" s="488" t="s">
        <v>3063</v>
      </c>
      <c r="I15" s="482" t="s">
        <v>3064</v>
      </c>
      <c r="J15" s="106"/>
      <c r="K15" s="68" t="s">
        <v>47</v>
      </c>
    </row>
    <row r="16" spans="1:11" ht="22.5" customHeight="1">
      <c r="A16" s="68">
        <v>1</v>
      </c>
      <c r="B16" s="68">
        <v>16</v>
      </c>
      <c r="C16" s="317" t="s">
        <v>1046</v>
      </c>
      <c r="D16" s="187" t="s">
        <v>445</v>
      </c>
      <c r="E16" s="187" t="s">
        <v>3059</v>
      </c>
      <c r="F16" s="137" t="s">
        <v>3065</v>
      </c>
      <c r="G16" s="68" t="s">
        <v>3066</v>
      </c>
      <c r="H16" s="488" t="s">
        <v>3067</v>
      </c>
      <c r="I16" s="482" t="s">
        <v>3068</v>
      </c>
      <c r="J16" s="106"/>
      <c r="K16" s="68" t="s">
        <v>47</v>
      </c>
    </row>
    <row r="17" spans="1:11" ht="22.5" customHeight="1">
      <c r="A17" s="68">
        <v>1</v>
      </c>
      <c r="B17" s="68">
        <v>16</v>
      </c>
      <c r="C17" s="317" t="s">
        <v>1046</v>
      </c>
      <c r="D17" s="187" t="s">
        <v>445</v>
      </c>
      <c r="E17" s="187" t="s">
        <v>3059</v>
      </c>
      <c r="F17" s="137" t="s">
        <v>3069</v>
      </c>
      <c r="G17" s="68" t="s">
        <v>3070</v>
      </c>
      <c r="H17" s="485"/>
      <c r="I17" s="482"/>
      <c r="J17" s="106"/>
      <c r="K17" s="68" t="s">
        <v>13</v>
      </c>
    </row>
    <row r="18" spans="1:11" ht="60.75" customHeight="1">
      <c r="A18" s="68">
        <v>1</v>
      </c>
      <c r="B18" s="68">
        <v>20</v>
      </c>
      <c r="C18" s="317" t="s">
        <v>1046</v>
      </c>
      <c r="D18" s="187" t="s">
        <v>3071</v>
      </c>
      <c r="E18" s="187" t="s">
        <v>3072</v>
      </c>
      <c r="F18" s="137" t="s">
        <v>3073</v>
      </c>
      <c r="G18" s="68" t="s">
        <v>3074</v>
      </c>
      <c r="H18" s="480" t="s">
        <v>3075</v>
      </c>
      <c r="I18" s="482" t="s">
        <v>3076</v>
      </c>
      <c r="J18" s="106" t="s">
        <v>3077</v>
      </c>
      <c r="K18" s="68" t="s">
        <v>13</v>
      </c>
    </row>
    <row r="19" spans="1:11" ht="84.75" customHeight="1">
      <c r="A19" s="68">
        <v>1</v>
      </c>
      <c r="B19" s="68">
        <v>20</v>
      </c>
      <c r="C19" s="317" t="s">
        <v>1046</v>
      </c>
      <c r="D19" s="187" t="s">
        <v>3071</v>
      </c>
      <c r="E19" s="187" t="s">
        <v>3078</v>
      </c>
      <c r="F19" s="137" t="s">
        <v>3079</v>
      </c>
      <c r="G19" s="68" t="s">
        <v>3080</v>
      </c>
      <c r="H19" s="489" t="s">
        <v>3081</v>
      </c>
      <c r="I19" s="482" t="s">
        <v>3082</v>
      </c>
      <c r="J19" s="106"/>
      <c r="K19" s="68" t="s">
        <v>13</v>
      </c>
    </row>
    <row r="20" spans="1:11" ht="81" customHeight="1">
      <c r="A20" s="68">
        <v>1</v>
      </c>
      <c r="B20" s="68">
        <v>20</v>
      </c>
      <c r="C20" s="317" t="s">
        <v>1046</v>
      </c>
      <c r="D20" s="187" t="s">
        <v>3071</v>
      </c>
      <c r="E20" s="187" t="s">
        <v>3083</v>
      </c>
      <c r="F20" s="137" t="s">
        <v>3084</v>
      </c>
      <c r="G20" s="68" t="s">
        <v>3085</v>
      </c>
      <c r="H20" s="489" t="s">
        <v>3086</v>
      </c>
      <c r="I20" s="482" t="s">
        <v>3087</v>
      </c>
      <c r="J20" s="106" t="s">
        <v>3088</v>
      </c>
      <c r="K20" s="68" t="s">
        <v>13</v>
      </c>
    </row>
    <row r="21" spans="1:11" ht="42.75" customHeight="1">
      <c r="A21" s="68">
        <v>1</v>
      </c>
      <c r="B21" s="68">
        <v>21</v>
      </c>
      <c r="C21" s="317" t="s">
        <v>1055</v>
      </c>
      <c r="D21" s="187" t="s">
        <v>3089</v>
      </c>
      <c r="E21" s="187" t="s">
        <v>3090</v>
      </c>
      <c r="F21" s="137" t="s">
        <v>3090</v>
      </c>
      <c r="G21" s="68" t="s">
        <v>3091</v>
      </c>
      <c r="H21" s="480"/>
      <c r="I21" s="482" t="s">
        <v>3092</v>
      </c>
      <c r="J21" s="106" t="s">
        <v>3093</v>
      </c>
      <c r="K21" s="68" t="s">
        <v>13</v>
      </c>
    </row>
    <row r="22" spans="1:11" ht="81" customHeight="1">
      <c r="A22" s="68">
        <v>1</v>
      </c>
      <c r="B22" s="68">
        <v>22</v>
      </c>
      <c r="C22" s="317" t="s">
        <v>1055</v>
      </c>
      <c r="D22" s="187" t="s">
        <v>3089</v>
      </c>
      <c r="E22" s="187" t="s">
        <v>3090</v>
      </c>
      <c r="F22" s="137" t="s">
        <v>3093</v>
      </c>
      <c r="G22" s="68" t="s">
        <v>3094</v>
      </c>
      <c r="H22" s="480"/>
      <c r="I22" s="482" t="s">
        <v>3095</v>
      </c>
      <c r="J22" s="106" t="s">
        <v>3096</v>
      </c>
      <c r="K22" s="68" t="s">
        <v>13</v>
      </c>
    </row>
    <row r="23" spans="1:11" ht="122.25" customHeight="1">
      <c r="A23" s="68">
        <v>1</v>
      </c>
      <c r="B23" s="68">
        <v>22</v>
      </c>
      <c r="C23" s="317" t="s">
        <v>1055</v>
      </c>
      <c r="D23" s="187" t="s">
        <v>3089</v>
      </c>
      <c r="E23" s="187" t="s">
        <v>3090</v>
      </c>
      <c r="F23" s="137" t="s">
        <v>3097</v>
      </c>
      <c r="G23" s="68" t="s">
        <v>3098</v>
      </c>
      <c r="H23" s="480" t="e">
        <f ca="1">image("http://schoolbag.info/physics/physics_math/physics_math.files/image049.jpg",2)</f>
        <v>#NAME?</v>
      </c>
      <c r="I23" s="482"/>
      <c r="J23" s="106"/>
      <c r="K23" s="68" t="s">
        <v>236</v>
      </c>
    </row>
    <row r="24" spans="1:11" ht="184.5" customHeight="1">
      <c r="A24" s="68">
        <v>1</v>
      </c>
      <c r="B24" s="68">
        <v>23</v>
      </c>
      <c r="C24" s="317" t="s">
        <v>1055</v>
      </c>
      <c r="D24" s="187" t="s">
        <v>3089</v>
      </c>
      <c r="E24" s="187" t="s">
        <v>3099</v>
      </c>
      <c r="F24" s="137" t="s">
        <v>3099</v>
      </c>
      <c r="G24" s="68" t="s">
        <v>3100</v>
      </c>
      <c r="H24" s="480"/>
      <c r="I24" s="482" t="s">
        <v>3101</v>
      </c>
      <c r="J24" s="106"/>
      <c r="K24" s="68" t="s">
        <v>47</v>
      </c>
    </row>
    <row r="25" spans="1:11" ht="111" customHeight="1">
      <c r="A25" s="68">
        <v>1</v>
      </c>
      <c r="B25" s="68">
        <v>25</v>
      </c>
      <c r="C25" s="317" t="s">
        <v>1055</v>
      </c>
      <c r="D25" s="187" t="s">
        <v>3089</v>
      </c>
      <c r="E25" s="187" t="s">
        <v>3102</v>
      </c>
      <c r="F25" s="137" t="s">
        <v>3102</v>
      </c>
      <c r="G25" s="68" t="s">
        <v>3103</v>
      </c>
      <c r="H25" s="480" t="e">
        <f ca="1">image("https://kids.kiddle.co/images/8/85/Free_body.svg")</f>
        <v>#NAME?</v>
      </c>
      <c r="I25" s="482" t="s">
        <v>3104</v>
      </c>
      <c r="J25" s="106"/>
      <c r="K25" s="68" t="s">
        <v>236</v>
      </c>
    </row>
    <row r="26" spans="1:11" ht="144" customHeight="1">
      <c r="A26" s="68">
        <v>1</v>
      </c>
      <c r="B26" s="68">
        <v>27</v>
      </c>
      <c r="C26" s="317" t="s">
        <v>1055</v>
      </c>
      <c r="D26" s="187" t="s">
        <v>3089</v>
      </c>
      <c r="E26" s="187" t="s">
        <v>3105</v>
      </c>
      <c r="F26" s="137" t="s">
        <v>3106</v>
      </c>
      <c r="G26" s="68" t="s">
        <v>3107</v>
      </c>
      <c r="H26" s="480" t="e">
        <f ca="1">image("https://o.quizlet.com/4G-gLjBbuqhhA8XDqKnJLQ_m.png",4,100,190)</f>
        <v>#NAME?</v>
      </c>
      <c r="I26" s="482"/>
      <c r="J26" s="106"/>
      <c r="K26" s="68" t="s">
        <v>13</v>
      </c>
    </row>
    <row r="27" spans="1:11" ht="120.75" customHeight="1">
      <c r="A27" s="68">
        <v>1</v>
      </c>
      <c r="B27" s="68">
        <v>31</v>
      </c>
      <c r="C27" s="317" t="s">
        <v>1046</v>
      </c>
      <c r="D27" s="187" t="s">
        <v>3108</v>
      </c>
      <c r="E27" s="187" t="s">
        <v>3109</v>
      </c>
      <c r="F27" s="137" t="s">
        <v>3109</v>
      </c>
      <c r="G27" s="68" t="s">
        <v>3110</v>
      </c>
      <c r="H27" s="161"/>
      <c r="I27" s="482" t="s">
        <v>3111</v>
      </c>
      <c r="J27" s="106" t="s">
        <v>3112</v>
      </c>
      <c r="K27" s="68" t="s">
        <v>13</v>
      </c>
    </row>
    <row r="28" spans="1:11" ht="38.25" customHeight="1">
      <c r="A28" s="68">
        <v>1</v>
      </c>
      <c r="B28" s="68">
        <v>32</v>
      </c>
      <c r="C28" s="317" t="s">
        <v>1046</v>
      </c>
      <c r="D28" s="187" t="s">
        <v>3108</v>
      </c>
      <c r="E28" s="187" t="s">
        <v>3113</v>
      </c>
      <c r="F28" s="137" t="s">
        <v>3114</v>
      </c>
      <c r="G28" s="68" t="s">
        <v>3115</v>
      </c>
      <c r="H28" s="161"/>
      <c r="I28" s="482" t="s">
        <v>3116</v>
      </c>
      <c r="J28" s="136"/>
      <c r="K28" s="68" t="s">
        <v>13</v>
      </c>
    </row>
    <row r="29" spans="1:11" ht="115.5" customHeight="1">
      <c r="A29" s="68">
        <v>1</v>
      </c>
      <c r="B29" s="68">
        <v>32</v>
      </c>
      <c r="C29" s="317" t="s">
        <v>1046</v>
      </c>
      <c r="D29" s="187" t="s">
        <v>3108</v>
      </c>
      <c r="E29" s="187" t="s">
        <v>3113</v>
      </c>
      <c r="F29" s="137" t="s">
        <v>3117</v>
      </c>
      <c r="G29" s="68" t="s">
        <v>3118</v>
      </c>
      <c r="H29" s="490" t="s">
        <v>3119</v>
      </c>
      <c r="I29" s="482" t="s">
        <v>3120</v>
      </c>
      <c r="J29" s="136"/>
      <c r="K29" s="68" t="s">
        <v>47</v>
      </c>
    </row>
    <row r="30" spans="1:11" ht="94.5" customHeight="1">
      <c r="A30" s="68">
        <v>1</v>
      </c>
      <c r="B30" s="68">
        <v>32</v>
      </c>
      <c r="C30" s="317" t="s">
        <v>1046</v>
      </c>
      <c r="D30" s="187" t="s">
        <v>3108</v>
      </c>
      <c r="E30" s="187" t="s">
        <v>3113</v>
      </c>
      <c r="F30" s="137" t="s">
        <v>3113</v>
      </c>
      <c r="G30" s="68" t="s">
        <v>3121</v>
      </c>
      <c r="H30" s="161"/>
      <c r="I30" s="482" t="s">
        <v>3122</v>
      </c>
      <c r="J30" s="106" t="s">
        <v>3123</v>
      </c>
      <c r="K30" s="68" t="s">
        <v>13</v>
      </c>
    </row>
    <row r="31" spans="1:11" ht="174" customHeight="1">
      <c r="A31" s="68">
        <v>2</v>
      </c>
      <c r="B31" s="68">
        <v>50</v>
      </c>
      <c r="C31" s="317" t="s">
        <v>1064</v>
      </c>
      <c r="D31" s="187" t="s">
        <v>3124</v>
      </c>
      <c r="E31" s="187" t="s">
        <v>461</v>
      </c>
      <c r="F31" s="137" t="s">
        <v>3125</v>
      </c>
      <c r="G31" s="68" t="s">
        <v>3126</v>
      </c>
      <c r="H31" s="161" t="e">
        <f ca="1">image("http://www.rockystar.com/home/math/images/kinetic.gif")</f>
        <v>#NAME?</v>
      </c>
      <c r="I31" s="482" t="s">
        <v>3127</v>
      </c>
      <c r="J31" s="106" t="s">
        <v>3128</v>
      </c>
      <c r="K31" s="68" t="s">
        <v>13</v>
      </c>
    </row>
    <row r="32" spans="1:11" ht="126.75" customHeight="1">
      <c r="A32" s="68">
        <v>2</v>
      </c>
      <c r="B32" s="68">
        <v>51</v>
      </c>
      <c r="C32" s="317" t="s">
        <v>1064</v>
      </c>
      <c r="D32" s="187" t="s">
        <v>3124</v>
      </c>
      <c r="E32" s="187" t="s">
        <v>466</v>
      </c>
      <c r="F32" s="137" t="s">
        <v>3129</v>
      </c>
      <c r="G32" s="68" t="s">
        <v>3130</v>
      </c>
      <c r="H32" s="161"/>
      <c r="I32" s="491"/>
      <c r="J32" s="106" t="s">
        <v>3131</v>
      </c>
      <c r="K32" s="68" t="s">
        <v>13</v>
      </c>
    </row>
    <row r="33" spans="1:11" ht="135" customHeight="1">
      <c r="A33" s="68">
        <v>2</v>
      </c>
      <c r="B33" s="68">
        <v>51</v>
      </c>
      <c r="C33" s="317" t="s">
        <v>1064</v>
      </c>
      <c r="D33" s="187" t="s">
        <v>3124</v>
      </c>
      <c r="E33" s="187" t="s">
        <v>466</v>
      </c>
      <c r="F33" s="137" t="s">
        <v>3132</v>
      </c>
      <c r="G33" s="68" t="s">
        <v>3133</v>
      </c>
      <c r="H33" s="492" t="s">
        <v>3134</v>
      </c>
      <c r="I33" s="482" t="s">
        <v>3135</v>
      </c>
      <c r="J33" s="136"/>
      <c r="K33" s="68" t="s">
        <v>13</v>
      </c>
    </row>
    <row r="34" spans="1:11" ht="124.5" customHeight="1">
      <c r="A34" s="68">
        <v>2</v>
      </c>
      <c r="B34" s="68">
        <v>52</v>
      </c>
      <c r="C34" s="317" t="s">
        <v>1064</v>
      </c>
      <c r="D34" s="187" t="s">
        <v>3124</v>
      </c>
      <c r="E34" s="187" t="s">
        <v>466</v>
      </c>
      <c r="F34" s="137" t="s">
        <v>3136</v>
      </c>
      <c r="G34" s="68" t="s">
        <v>3137</v>
      </c>
      <c r="H34" s="493" t="s">
        <v>3138</v>
      </c>
      <c r="I34" s="491"/>
      <c r="J34" s="106" t="s">
        <v>3139</v>
      </c>
      <c r="K34" s="68" t="s">
        <v>13</v>
      </c>
    </row>
    <row r="35" spans="1:11" ht="76.5" customHeight="1">
      <c r="A35" s="68">
        <v>2</v>
      </c>
      <c r="B35" s="68">
        <v>53</v>
      </c>
      <c r="C35" s="317" t="s">
        <v>1064</v>
      </c>
      <c r="D35" s="187" t="s">
        <v>3124</v>
      </c>
      <c r="E35" s="187" t="s">
        <v>3140</v>
      </c>
      <c r="F35" s="137" t="s">
        <v>3140</v>
      </c>
      <c r="G35" s="68" t="s">
        <v>3141</v>
      </c>
      <c r="H35" s="494" t="s">
        <v>3142</v>
      </c>
      <c r="I35" s="491"/>
      <c r="J35" s="106" t="s">
        <v>3143</v>
      </c>
      <c r="K35" s="68" t="s">
        <v>13</v>
      </c>
    </row>
    <row r="36" spans="1:11" ht="52">
      <c r="A36" s="68">
        <v>2</v>
      </c>
      <c r="B36" s="68">
        <v>53</v>
      </c>
      <c r="C36" s="317" t="s">
        <v>1064</v>
      </c>
      <c r="D36" s="187" t="s">
        <v>3124</v>
      </c>
      <c r="E36" s="187" t="s">
        <v>3144</v>
      </c>
      <c r="F36" s="137" t="s">
        <v>3145</v>
      </c>
      <c r="G36" s="68" t="s">
        <v>3146</v>
      </c>
      <c r="H36" s="480" t="s">
        <v>3147</v>
      </c>
      <c r="I36" s="482" t="s">
        <v>3148</v>
      </c>
      <c r="J36" s="136"/>
      <c r="K36" s="68" t="s">
        <v>13</v>
      </c>
    </row>
    <row r="37" spans="1:11" ht="63.75" customHeight="1">
      <c r="A37" s="68">
        <v>2</v>
      </c>
      <c r="B37" s="68">
        <v>55</v>
      </c>
      <c r="C37" s="317" t="s">
        <v>1064</v>
      </c>
      <c r="D37" s="187" t="s">
        <v>3124</v>
      </c>
      <c r="E37" s="187" t="s">
        <v>3144</v>
      </c>
      <c r="F37" s="137" t="s">
        <v>3149</v>
      </c>
      <c r="G37" s="68" t="s">
        <v>3150</v>
      </c>
      <c r="H37" s="495" t="s">
        <v>3151</v>
      </c>
      <c r="I37" s="482" t="s">
        <v>3152</v>
      </c>
      <c r="J37" s="136"/>
      <c r="K37" s="68" t="s">
        <v>13</v>
      </c>
    </row>
    <row r="38" spans="1:11" ht="216.5">
      <c r="A38" s="68">
        <v>2</v>
      </c>
      <c r="B38" s="68">
        <v>56</v>
      </c>
      <c r="C38" s="317" t="s">
        <v>1064</v>
      </c>
      <c r="D38" s="187" t="s">
        <v>3153</v>
      </c>
      <c r="E38" s="187" t="s">
        <v>3153</v>
      </c>
      <c r="F38" s="496" t="s">
        <v>3154</v>
      </c>
      <c r="G38" s="68" t="s">
        <v>3155</v>
      </c>
      <c r="H38" s="497" t="s">
        <v>3156</v>
      </c>
      <c r="I38" s="491"/>
      <c r="J38" s="498" t="s">
        <v>3157</v>
      </c>
      <c r="K38" s="68" t="s">
        <v>13</v>
      </c>
    </row>
    <row r="39" spans="1:11" ht="108.75" customHeight="1">
      <c r="A39" s="68">
        <v>2</v>
      </c>
      <c r="B39" s="68">
        <v>58</v>
      </c>
      <c r="C39" s="317" t="s">
        <v>1064</v>
      </c>
      <c r="D39" s="187" t="s">
        <v>3153</v>
      </c>
      <c r="E39" s="187" t="s">
        <v>3158</v>
      </c>
      <c r="F39" s="137" t="s">
        <v>3159</v>
      </c>
      <c r="G39" s="68" t="s">
        <v>3160</v>
      </c>
      <c r="H39" s="161"/>
      <c r="I39" s="491" t="e">
        <f ca="1">image("http://buphy.bu.edu/~duffy/PY105/30l.GIF",2)</f>
        <v>#NAME?</v>
      </c>
      <c r="J39" s="136"/>
      <c r="K39" s="68" t="s">
        <v>13</v>
      </c>
    </row>
    <row r="40" spans="1:11" ht="108" customHeight="1">
      <c r="A40" s="68">
        <v>2</v>
      </c>
      <c r="B40" s="68">
        <v>58</v>
      </c>
      <c r="C40" s="317" t="s">
        <v>1064</v>
      </c>
      <c r="D40" s="187" t="s">
        <v>3153</v>
      </c>
      <c r="E40" s="187" t="s">
        <v>3158</v>
      </c>
      <c r="F40" s="137" t="s">
        <v>3161</v>
      </c>
      <c r="G40" s="68" t="s">
        <v>3162</v>
      </c>
      <c r="H40" s="499" t="s">
        <v>3163</v>
      </c>
      <c r="I40" s="491" t="e">
        <f ca="1">image("https://files.mtstatic.com/site_4539/4953/0?Expires=1521826530&amp;Signature=Y6D-ynxozkeTg4JDHQc7Xnfo99ed-rVoc7mvyKGAen7wehC~Cb2BmDyn37V1g7y2976tIklmtmO43JYpnmuScHBl5u0BhihM~coyPKdQf5Zi~Dgkha5pdy9C2CeqXRTw~Qp3Q1Upg~P~hUG72meQAey9kRcH0geGPc5ATJPzbcg_&amp;Key-Pair-"&amp;"Id=APKAJ5Y6AV4GI7A555NA",2)</f>
        <v>#NAME?</v>
      </c>
      <c r="J40" s="106" t="s">
        <v>3164</v>
      </c>
      <c r="K40" s="68" t="s">
        <v>13</v>
      </c>
    </row>
    <row r="41" spans="1:11" ht="102" customHeight="1">
      <c r="A41" s="68">
        <v>2</v>
      </c>
      <c r="B41" s="68">
        <v>59</v>
      </c>
      <c r="C41" s="317" t="s">
        <v>1064</v>
      </c>
      <c r="D41" s="187" t="s">
        <v>3153</v>
      </c>
      <c r="E41" s="187" t="s">
        <v>3165</v>
      </c>
      <c r="F41" s="137" t="s">
        <v>3166</v>
      </c>
      <c r="G41" s="68" t="s">
        <v>3167</v>
      </c>
      <c r="H41" s="492" t="s">
        <v>3168</v>
      </c>
      <c r="I41" s="482" t="s">
        <v>3169</v>
      </c>
      <c r="J41" s="106" t="s">
        <v>3170</v>
      </c>
      <c r="K41" s="68" t="s">
        <v>13</v>
      </c>
    </row>
    <row r="42" spans="1:11" ht="108">
      <c r="A42" s="68">
        <v>2</v>
      </c>
      <c r="B42" s="68">
        <v>59</v>
      </c>
      <c r="C42" s="317" t="s">
        <v>1064</v>
      </c>
      <c r="D42" s="187" t="s">
        <v>3153</v>
      </c>
      <c r="E42" s="187" t="s">
        <v>470</v>
      </c>
      <c r="F42" s="137" t="s">
        <v>470</v>
      </c>
      <c r="G42" s="68" t="s">
        <v>3171</v>
      </c>
      <c r="H42" s="497" t="s">
        <v>3172</v>
      </c>
      <c r="I42" s="500" t="s">
        <v>3173</v>
      </c>
      <c r="J42" s="106" t="s">
        <v>3174</v>
      </c>
      <c r="K42" s="68" t="s">
        <v>13</v>
      </c>
    </row>
    <row r="43" spans="1:11" ht="84.75" customHeight="1">
      <c r="A43" s="68">
        <v>2</v>
      </c>
      <c r="B43" s="68">
        <v>61</v>
      </c>
      <c r="C43" s="317" t="s">
        <v>1055</v>
      </c>
      <c r="D43" s="187" t="s">
        <v>474</v>
      </c>
      <c r="E43" s="187" t="s">
        <v>474</v>
      </c>
      <c r="F43" s="137" t="s">
        <v>474</v>
      </c>
      <c r="G43" s="68" t="s">
        <v>3175</v>
      </c>
      <c r="H43" s="480" t="s">
        <v>3176</v>
      </c>
      <c r="I43" s="482" t="s">
        <v>3177</v>
      </c>
      <c r="J43" s="501" t="s">
        <v>3178</v>
      </c>
      <c r="K43" s="68" t="s">
        <v>13</v>
      </c>
    </row>
    <row r="44" spans="1:11" ht="146.25" customHeight="1">
      <c r="A44" s="68">
        <v>2</v>
      </c>
      <c r="B44" s="68">
        <v>65</v>
      </c>
      <c r="C44" s="317" t="s">
        <v>1055</v>
      </c>
      <c r="D44" s="187" t="s">
        <v>474</v>
      </c>
      <c r="E44" s="187" t="s">
        <v>3179</v>
      </c>
      <c r="F44" s="137" t="s">
        <v>3180</v>
      </c>
      <c r="G44" s="68" t="s">
        <v>3181</v>
      </c>
      <c r="H44" s="502" t="s">
        <v>3182</v>
      </c>
      <c r="I44" s="482" t="s">
        <v>3183</v>
      </c>
      <c r="J44" s="106"/>
      <c r="K44" s="68" t="s">
        <v>13</v>
      </c>
    </row>
    <row r="45" spans="1:11" ht="60">
      <c r="A45" s="68">
        <v>3</v>
      </c>
      <c r="B45" s="68">
        <v>82</v>
      </c>
      <c r="C45" s="317" t="s">
        <v>1046</v>
      </c>
      <c r="D45" s="187" t="s">
        <v>3184</v>
      </c>
      <c r="E45" s="187" t="s">
        <v>3184</v>
      </c>
      <c r="F45" s="137" t="s">
        <v>3185</v>
      </c>
      <c r="G45" s="68" t="s">
        <v>3186</v>
      </c>
      <c r="H45" s="161"/>
      <c r="I45" s="482" t="s">
        <v>3187</v>
      </c>
      <c r="J45" s="106" t="s">
        <v>3188</v>
      </c>
      <c r="K45" s="68" t="s">
        <v>13</v>
      </c>
    </row>
    <row r="46" spans="1:11" ht="71.25" customHeight="1">
      <c r="A46" s="68">
        <v>3</v>
      </c>
      <c r="B46" s="68">
        <v>82</v>
      </c>
      <c r="C46" s="317" t="s">
        <v>1046</v>
      </c>
      <c r="D46" s="187" t="s">
        <v>3184</v>
      </c>
      <c r="E46" s="187" t="s">
        <v>3189</v>
      </c>
      <c r="F46" s="137" t="s">
        <v>3189</v>
      </c>
      <c r="G46" s="68" t="s">
        <v>3190</v>
      </c>
      <c r="H46" s="161"/>
      <c r="I46" s="482"/>
      <c r="J46" s="136"/>
      <c r="K46" s="68" t="s">
        <v>13</v>
      </c>
    </row>
    <row r="47" spans="1:11" ht="101">
      <c r="A47" s="68">
        <v>3</v>
      </c>
      <c r="B47" s="68">
        <v>82</v>
      </c>
      <c r="C47" s="317" t="s">
        <v>1046</v>
      </c>
      <c r="D47" s="187" t="s">
        <v>3184</v>
      </c>
      <c r="E47" s="187" t="s">
        <v>3189</v>
      </c>
      <c r="F47" s="137" t="s">
        <v>3191</v>
      </c>
      <c r="G47" s="68" t="s">
        <v>3192</v>
      </c>
      <c r="H47" s="161"/>
      <c r="I47" s="482"/>
      <c r="J47" s="136"/>
      <c r="K47" s="68" t="s">
        <v>13</v>
      </c>
    </row>
    <row r="48" spans="1:11" ht="153">
      <c r="A48" s="68">
        <v>3</v>
      </c>
      <c r="B48" s="68">
        <v>83</v>
      </c>
      <c r="C48" s="317" t="s">
        <v>1046</v>
      </c>
      <c r="D48" s="187" t="s">
        <v>3184</v>
      </c>
      <c r="E48" s="187" t="s">
        <v>484</v>
      </c>
      <c r="F48" s="137" t="s">
        <v>484</v>
      </c>
      <c r="G48" s="68" t="s">
        <v>3193</v>
      </c>
      <c r="H48" s="503" t="s">
        <v>3194</v>
      </c>
      <c r="I48" s="482" t="s">
        <v>3195</v>
      </c>
      <c r="J48" s="136"/>
      <c r="K48" s="68" t="s">
        <v>13</v>
      </c>
    </row>
    <row r="49" spans="1:11" ht="111" customHeight="1">
      <c r="A49" s="68">
        <v>3</v>
      </c>
      <c r="B49" s="68">
        <v>83</v>
      </c>
      <c r="C49" s="317" t="s">
        <v>1046</v>
      </c>
      <c r="D49" s="187" t="s">
        <v>3184</v>
      </c>
      <c r="E49" s="187" t="s">
        <v>484</v>
      </c>
      <c r="F49" s="137" t="s">
        <v>3196</v>
      </c>
      <c r="G49" s="68" t="s">
        <v>3197</v>
      </c>
      <c r="H49" s="504" t="s">
        <v>3198</v>
      </c>
      <c r="I49" s="482" t="s">
        <v>3199</v>
      </c>
      <c r="J49" s="106" t="s">
        <v>3200</v>
      </c>
      <c r="K49" s="68" t="s">
        <v>13</v>
      </c>
    </row>
    <row r="50" spans="1:11" ht="212.25" customHeight="1">
      <c r="A50" s="68">
        <v>3</v>
      </c>
      <c r="B50" s="68">
        <v>87</v>
      </c>
      <c r="C50" s="317" t="s">
        <v>1051</v>
      </c>
      <c r="D50" s="187" t="s">
        <v>487</v>
      </c>
      <c r="E50" s="187" t="s">
        <v>487</v>
      </c>
      <c r="F50" s="137" t="s">
        <v>487</v>
      </c>
      <c r="G50" s="68" t="s">
        <v>3201</v>
      </c>
      <c r="H50" s="505" t="s">
        <v>3202</v>
      </c>
      <c r="I50" s="482" t="s">
        <v>3203</v>
      </c>
      <c r="J50" s="106" t="s">
        <v>3204</v>
      </c>
      <c r="K50" s="68" t="s">
        <v>13</v>
      </c>
    </row>
    <row r="51" spans="1:11" ht="214.5" customHeight="1">
      <c r="A51" s="68">
        <v>3</v>
      </c>
      <c r="B51" s="68">
        <v>87</v>
      </c>
      <c r="C51" s="317" t="s">
        <v>1051</v>
      </c>
      <c r="D51" s="187" t="s">
        <v>487</v>
      </c>
      <c r="E51" s="187" t="s">
        <v>487</v>
      </c>
      <c r="F51" s="137" t="s">
        <v>3205</v>
      </c>
      <c r="G51" s="482" t="s">
        <v>3206</v>
      </c>
      <c r="H51" s="161"/>
      <c r="I51" s="482" t="e">
        <f ca="1">image("http://images.slideplayer.com/21/6236452/slides/slide_6.jpg",2)</f>
        <v>#NAME?</v>
      </c>
      <c r="J51" s="136"/>
      <c r="K51" s="68" t="s">
        <v>47</v>
      </c>
    </row>
    <row r="52" spans="1:11" ht="96">
      <c r="A52" s="582">
        <v>3</v>
      </c>
      <c r="B52" s="68">
        <v>89</v>
      </c>
      <c r="C52" s="653" t="s">
        <v>1051</v>
      </c>
      <c r="D52" s="604" t="s">
        <v>487</v>
      </c>
      <c r="E52" s="604" t="s">
        <v>3207</v>
      </c>
      <c r="F52" s="137" t="s">
        <v>3208</v>
      </c>
      <c r="G52" s="68" t="s">
        <v>3209</v>
      </c>
      <c r="H52" s="161"/>
      <c r="I52" s="482" t="s">
        <v>3210</v>
      </c>
      <c r="J52" s="136"/>
      <c r="K52" s="68" t="s">
        <v>13</v>
      </c>
    </row>
    <row r="53" spans="1:11" ht="84">
      <c r="A53" s="565"/>
      <c r="B53" s="68">
        <v>89</v>
      </c>
      <c r="C53" s="565"/>
      <c r="D53" s="565"/>
      <c r="E53" s="565"/>
      <c r="F53" s="137" t="s">
        <v>3211</v>
      </c>
      <c r="G53" s="68" t="s">
        <v>3212</v>
      </c>
      <c r="H53" s="161"/>
      <c r="I53" s="482" t="s">
        <v>3213</v>
      </c>
      <c r="J53" s="136"/>
      <c r="K53" s="68" t="s">
        <v>13</v>
      </c>
    </row>
    <row r="54" spans="1:11" ht="84">
      <c r="A54" s="565"/>
      <c r="B54" s="68">
        <v>90</v>
      </c>
      <c r="C54" s="565"/>
      <c r="D54" s="565"/>
      <c r="E54" s="565"/>
      <c r="F54" s="137" t="s">
        <v>3214</v>
      </c>
      <c r="G54" s="68" t="s">
        <v>3215</v>
      </c>
      <c r="H54" s="161"/>
      <c r="I54" s="482" t="s">
        <v>3216</v>
      </c>
      <c r="J54" s="136"/>
      <c r="K54" s="68" t="s">
        <v>13</v>
      </c>
    </row>
    <row r="55" spans="1:11" ht="174" customHeight="1">
      <c r="A55" s="68">
        <v>3</v>
      </c>
      <c r="B55" s="68">
        <v>90</v>
      </c>
      <c r="C55" s="317" t="s">
        <v>1051</v>
      </c>
      <c r="D55" s="187" t="s">
        <v>487</v>
      </c>
      <c r="E55" s="187" t="s">
        <v>3217</v>
      </c>
      <c r="F55" s="137" t="s">
        <v>3218</v>
      </c>
      <c r="G55" s="68" t="s">
        <v>3219</v>
      </c>
      <c r="H55" s="494" t="s">
        <v>3220</v>
      </c>
      <c r="I55" s="491"/>
      <c r="J55" s="106" t="s">
        <v>3221</v>
      </c>
      <c r="K55" s="68" t="s">
        <v>13</v>
      </c>
    </row>
    <row r="56" spans="1:11" ht="38.5">
      <c r="A56" s="68">
        <v>3</v>
      </c>
      <c r="B56" s="68">
        <v>90</v>
      </c>
      <c r="C56" s="317" t="s">
        <v>1051</v>
      </c>
      <c r="D56" s="187" t="s">
        <v>487</v>
      </c>
      <c r="E56" s="187" t="s">
        <v>3217</v>
      </c>
      <c r="F56" s="137" t="s">
        <v>3222</v>
      </c>
      <c r="G56" s="68" t="s">
        <v>3223</v>
      </c>
      <c r="H56" s="494"/>
      <c r="I56" s="491"/>
      <c r="J56" s="106" t="s">
        <v>3224</v>
      </c>
      <c r="K56" s="68" t="s">
        <v>13</v>
      </c>
    </row>
    <row r="57" spans="1:11" ht="103.5" customHeight="1">
      <c r="A57" s="68">
        <v>3</v>
      </c>
      <c r="B57" s="68">
        <v>91</v>
      </c>
      <c r="C57" s="317" t="s">
        <v>1051</v>
      </c>
      <c r="D57" s="187" t="s">
        <v>487</v>
      </c>
      <c r="E57" s="187" t="s">
        <v>3225</v>
      </c>
      <c r="F57" s="137" t="s">
        <v>3226</v>
      </c>
      <c r="G57" s="68" t="s">
        <v>3227</v>
      </c>
      <c r="H57" s="489" t="s">
        <v>3228</v>
      </c>
      <c r="I57" s="482" t="s">
        <v>3229</v>
      </c>
      <c r="J57" s="106" t="s">
        <v>3230</v>
      </c>
      <c r="K57" s="68" t="s">
        <v>13</v>
      </c>
    </row>
    <row r="58" spans="1:11" ht="72.75" customHeight="1">
      <c r="A58" s="68">
        <v>3</v>
      </c>
      <c r="B58" s="68">
        <v>92</v>
      </c>
      <c r="C58" s="317" t="s">
        <v>1051</v>
      </c>
      <c r="D58" s="187" t="s">
        <v>487</v>
      </c>
      <c r="E58" s="187" t="s">
        <v>3231</v>
      </c>
      <c r="F58" s="137" t="s">
        <v>3232</v>
      </c>
      <c r="G58" s="68" t="s">
        <v>3233</v>
      </c>
      <c r="H58" s="495" t="s">
        <v>3234</v>
      </c>
      <c r="I58" s="656" t="e">
        <f ca="1">image("http://www.aplusphysics.com/courses/honors/thermo/images/PV-Processes.png")</f>
        <v>#NAME?</v>
      </c>
      <c r="J58" s="583" t="s">
        <v>3235</v>
      </c>
      <c r="K58" s="68" t="s">
        <v>47</v>
      </c>
    </row>
    <row r="59" spans="1:11" ht="46.5" customHeight="1">
      <c r="A59" s="68">
        <v>3</v>
      </c>
      <c r="B59" s="68">
        <v>92</v>
      </c>
      <c r="C59" s="317" t="s">
        <v>1051</v>
      </c>
      <c r="D59" s="187" t="s">
        <v>487</v>
      </c>
      <c r="E59" s="187" t="s">
        <v>3231</v>
      </c>
      <c r="F59" s="137" t="s">
        <v>3236</v>
      </c>
      <c r="G59" s="68" t="s">
        <v>3237</v>
      </c>
      <c r="H59" s="495" t="s">
        <v>3238</v>
      </c>
      <c r="I59" s="565"/>
      <c r="J59" s="565"/>
      <c r="K59" s="68" t="s">
        <v>47</v>
      </c>
    </row>
    <row r="60" spans="1:11" ht="55.5" customHeight="1">
      <c r="A60" s="68">
        <v>3</v>
      </c>
      <c r="B60" s="68">
        <v>92</v>
      </c>
      <c r="C60" s="317" t="s">
        <v>1051</v>
      </c>
      <c r="D60" s="187" t="s">
        <v>487</v>
      </c>
      <c r="E60" s="187" t="s">
        <v>3231</v>
      </c>
      <c r="F60" s="137" t="s">
        <v>3239</v>
      </c>
      <c r="G60" s="68" t="s">
        <v>3240</v>
      </c>
      <c r="H60" s="495" t="s">
        <v>3241</v>
      </c>
      <c r="I60" s="565"/>
      <c r="J60" s="565"/>
      <c r="K60" s="68" t="s">
        <v>47</v>
      </c>
    </row>
    <row r="61" spans="1:11" ht="55.5" customHeight="1">
      <c r="A61" s="68">
        <v>3</v>
      </c>
      <c r="B61" s="68">
        <v>92</v>
      </c>
      <c r="C61" s="317" t="s">
        <v>1051</v>
      </c>
      <c r="D61" s="187" t="s">
        <v>487</v>
      </c>
      <c r="E61" s="187" t="s">
        <v>3231</v>
      </c>
      <c r="F61" s="137" t="s">
        <v>3242</v>
      </c>
      <c r="G61" s="68" t="s">
        <v>3243</v>
      </c>
      <c r="H61" s="495" t="s">
        <v>3244</v>
      </c>
      <c r="I61" s="565"/>
      <c r="J61" s="565"/>
      <c r="K61" s="68" t="s">
        <v>47</v>
      </c>
    </row>
    <row r="62" spans="1:11" ht="114.5">
      <c r="A62" s="68">
        <v>3</v>
      </c>
      <c r="B62" s="68">
        <v>95</v>
      </c>
      <c r="C62" s="317" t="s">
        <v>1046</v>
      </c>
      <c r="D62" s="187" t="s">
        <v>3245</v>
      </c>
      <c r="E62" s="187" t="s">
        <v>3246</v>
      </c>
      <c r="F62" s="137" t="s">
        <v>3246</v>
      </c>
      <c r="G62" s="68" t="s">
        <v>3247</v>
      </c>
      <c r="H62" s="507"/>
      <c r="I62" s="482" t="s">
        <v>3248</v>
      </c>
      <c r="J62" s="106" t="s">
        <v>3249</v>
      </c>
      <c r="K62" s="68" t="s">
        <v>13</v>
      </c>
    </row>
    <row r="63" spans="1:11" ht="145.5" customHeight="1">
      <c r="A63" s="68">
        <v>3</v>
      </c>
      <c r="B63" s="68">
        <v>96</v>
      </c>
      <c r="C63" s="317" t="s">
        <v>1046</v>
      </c>
      <c r="D63" s="187" t="s">
        <v>3245</v>
      </c>
      <c r="E63" s="187" t="s">
        <v>224</v>
      </c>
      <c r="F63" s="137" t="s">
        <v>224</v>
      </c>
      <c r="G63" s="68" t="s">
        <v>3250</v>
      </c>
      <c r="H63" s="508" t="s">
        <v>3251</v>
      </c>
      <c r="I63" s="482" t="s">
        <v>3252</v>
      </c>
      <c r="J63" s="136"/>
      <c r="K63" s="68" t="s">
        <v>13</v>
      </c>
    </row>
    <row r="64" spans="1:11" ht="44.5">
      <c r="A64" s="68">
        <v>4</v>
      </c>
      <c r="B64" s="68">
        <v>113</v>
      </c>
      <c r="C64" s="317" t="s">
        <v>1051</v>
      </c>
      <c r="D64" s="187" t="s">
        <v>3253</v>
      </c>
      <c r="E64" s="187" t="s">
        <v>3254</v>
      </c>
      <c r="F64" s="137" t="s">
        <v>3255</v>
      </c>
      <c r="G64" s="68" t="s">
        <v>3256</v>
      </c>
      <c r="H64" s="509"/>
      <c r="I64" s="482" t="s">
        <v>3257</v>
      </c>
      <c r="J64" s="136"/>
      <c r="K64" s="68" t="s">
        <v>13</v>
      </c>
    </row>
    <row r="65" spans="1:11" ht="44.5">
      <c r="A65" s="68">
        <v>4</v>
      </c>
      <c r="B65" s="68">
        <v>114</v>
      </c>
      <c r="C65" s="317" t="s">
        <v>1051</v>
      </c>
      <c r="D65" s="187" t="s">
        <v>3253</v>
      </c>
      <c r="E65" s="187" t="s">
        <v>3258</v>
      </c>
      <c r="F65" s="137" t="s">
        <v>3259</v>
      </c>
      <c r="G65" s="68" t="s">
        <v>3260</v>
      </c>
      <c r="H65" s="509"/>
      <c r="I65" s="482" t="s">
        <v>3261</v>
      </c>
      <c r="J65" s="136"/>
      <c r="K65" s="68" t="s">
        <v>13</v>
      </c>
    </row>
    <row r="66" spans="1:11" ht="79">
      <c r="A66" s="68">
        <v>4</v>
      </c>
      <c r="B66" s="68">
        <v>114</v>
      </c>
      <c r="C66" s="317" t="s">
        <v>1051</v>
      </c>
      <c r="D66" s="187" t="s">
        <v>3253</v>
      </c>
      <c r="E66" s="187" t="s">
        <v>3262</v>
      </c>
      <c r="F66" s="137" t="s">
        <v>3262</v>
      </c>
      <c r="G66" s="68" t="s">
        <v>3263</v>
      </c>
      <c r="H66" s="509" t="s">
        <v>3264</v>
      </c>
      <c r="I66" s="491"/>
      <c r="J66" s="136"/>
      <c r="K66" s="68" t="s">
        <v>13</v>
      </c>
    </row>
    <row r="67" spans="1:11" ht="46.5" customHeight="1">
      <c r="A67" s="68">
        <v>4</v>
      </c>
      <c r="B67" s="68">
        <v>114</v>
      </c>
      <c r="C67" s="317" t="s">
        <v>1051</v>
      </c>
      <c r="D67" s="187" t="s">
        <v>3253</v>
      </c>
      <c r="E67" s="187" t="s">
        <v>3262</v>
      </c>
      <c r="F67" s="137" t="s">
        <v>3265</v>
      </c>
      <c r="G67" s="510" t="s">
        <v>3266</v>
      </c>
      <c r="H67" s="161"/>
      <c r="I67" s="491"/>
      <c r="J67" s="136"/>
      <c r="K67" s="68" t="s">
        <v>47</v>
      </c>
    </row>
    <row r="68" spans="1:11" ht="158.25" customHeight="1">
      <c r="A68" s="68">
        <v>4</v>
      </c>
      <c r="B68" s="68">
        <v>114</v>
      </c>
      <c r="C68" s="317" t="s">
        <v>1051</v>
      </c>
      <c r="D68" s="187" t="s">
        <v>3253</v>
      </c>
      <c r="E68" s="187" t="s">
        <v>3262</v>
      </c>
      <c r="F68" s="137" t="s">
        <v>3267</v>
      </c>
      <c r="G68" s="68" t="s">
        <v>3268</v>
      </c>
      <c r="H68" s="511" t="s">
        <v>3269</v>
      </c>
      <c r="I68" s="491"/>
      <c r="J68" s="106" t="s">
        <v>3270</v>
      </c>
      <c r="K68" s="68" t="s">
        <v>13</v>
      </c>
    </row>
    <row r="69" spans="1:11" ht="180">
      <c r="A69" s="68">
        <v>4</v>
      </c>
      <c r="B69" s="68">
        <v>114</v>
      </c>
      <c r="C69" s="317" t="s">
        <v>1051</v>
      </c>
      <c r="D69" s="187" t="s">
        <v>3253</v>
      </c>
      <c r="E69" s="187" t="s">
        <v>3262</v>
      </c>
      <c r="F69" s="137" t="s">
        <v>3271</v>
      </c>
      <c r="G69" s="68" t="s">
        <v>3272</v>
      </c>
      <c r="H69" s="499" t="s">
        <v>3273</v>
      </c>
      <c r="I69" s="482" t="s">
        <v>3274</v>
      </c>
      <c r="J69" s="106" t="s">
        <v>3275</v>
      </c>
      <c r="K69" s="68" t="s">
        <v>13</v>
      </c>
    </row>
    <row r="70" spans="1:11" ht="132" customHeight="1">
      <c r="A70" s="68">
        <v>4</v>
      </c>
      <c r="B70" s="68">
        <v>115</v>
      </c>
      <c r="C70" s="317" t="s">
        <v>1051</v>
      </c>
      <c r="D70" s="187" t="s">
        <v>3253</v>
      </c>
      <c r="E70" s="187" t="s">
        <v>500</v>
      </c>
      <c r="F70" s="137" t="s">
        <v>500</v>
      </c>
      <c r="G70" s="68" t="s">
        <v>3276</v>
      </c>
      <c r="H70" s="489" t="s">
        <v>3277</v>
      </c>
      <c r="I70" s="491"/>
      <c r="J70" s="136"/>
      <c r="K70" s="68" t="s">
        <v>13</v>
      </c>
    </row>
    <row r="71" spans="1:11" ht="118.5" customHeight="1">
      <c r="A71" s="68">
        <v>4</v>
      </c>
      <c r="B71" s="68">
        <v>116</v>
      </c>
      <c r="C71" s="317" t="s">
        <v>1051</v>
      </c>
      <c r="D71" s="187" t="s">
        <v>3253</v>
      </c>
      <c r="E71" s="187" t="s">
        <v>500</v>
      </c>
      <c r="F71" s="137" t="s">
        <v>3278</v>
      </c>
      <c r="G71" s="68" t="s">
        <v>3279</v>
      </c>
      <c r="H71" s="512" t="s">
        <v>3280</v>
      </c>
      <c r="I71" s="482" t="s">
        <v>3281</v>
      </c>
      <c r="J71" s="106" t="s">
        <v>3282</v>
      </c>
      <c r="K71" s="68" t="s">
        <v>47</v>
      </c>
    </row>
    <row r="72" spans="1:11" ht="78.75" customHeight="1">
      <c r="A72" s="68">
        <v>4</v>
      </c>
      <c r="B72" s="68">
        <v>116</v>
      </c>
      <c r="C72" s="317" t="s">
        <v>1051</v>
      </c>
      <c r="D72" s="187" t="s">
        <v>3253</v>
      </c>
      <c r="E72" s="187" t="s">
        <v>500</v>
      </c>
      <c r="F72" s="137" t="s">
        <v>3283</v>
      </c>
      <c r="G72" s="68" t="s">
        <v>3284</v>
      </c>
      <c r="H72" s="513" t="s">
        <v>3285</v>
      </c>
      <c r="I72" s="482" t="s">
        <v>3286</v>
      </c>
      <c r="J72" s="136"/>
      <c r="K72" s="68" t="s">
        <v>47</v>
      </c>
    </row>
    <row r="73" spans="1:11" ht="65.25" customHeight="1">
      <c r="A73" s="68">
        <v>4</v>
      </c>
      <c r="B73" s="68">
        <v>118</v>
      </c>
      <c r="C73" s="317" t="s">
        <v>1064</v>
      </c>
      <c r="D73" s="187" t="s">
        <v>504</v>
      </c>
      <c r="E73" s="187" t="s">
        <v>504</v>
      </c>
      <c r="F73" s="137" t="s">
        <v>504</v>
      </c>
      <c r="G73" s="68" t="s">
        <v>3287</v>
      </c>
      <c r="H73" s="161"/>
      <c r="I73" s="491"/>
      <c r="J73" s="106" t="s">
        <v>3288</v>
      </c>
      <c r="K73" s="68" t="s">
        <v>13</v>
      </c>
    </row>
    <row r="74" spans="1:11" ht="126.75" customHeight="1">
      <c r="A74" s="582">
        <v>4</v>
      </c>
      <c r="B74" s="582">
        <v>118</v>
      </c>
      <c r="C74" s="653" t="s">
        <v>1064</v>
      </c>
      <c r="D74" s="604" t="s">
        <v>504</v>
      </c>
      <c r="E74" s="604" t="s">
        <v>3289</v>
      </c>
      <c r="F74" s="654" t="s">
        <v>3289</v>
      </c>
      <c r="G74" s="582" t="s">
        <v>3290</v>
      </c>
      <c r="H74" s="489" t="s">
        <v>3291</v>
      </c>
      <c r="I74" s="500" t="s">
        <v>3292</v>
      </c>
      <c r="J74" s="583" t="s">
        <v>3293</v>
      </c>
      <c r="K74" s="68" t="s">
        <v>13</v>
      </c>
    </row>
    <row r="75" spans="1:11" ht="57" customHeight="1">
      <c r="A75" s="565"/>
      <c r="B75" s="565"/>
      <c r="C75" s="565"/>
      <c r="D75" s="565"/>
      <c r="E75" s="565"/>
      <c r="F75" s="565"/>
      <c r="G75" s="565"/>
      <c r="H75" s="660" t="s">
        <v>3294</v>
      </c>
      <c r="I75" s="661" t="e">
        <f ca="1">image("http://hyperphysics.phy-astr.gsu.edu/hbase/Fluids/imgflu/hpress.gif")</f>
        <v>#NAME?</v>
      </c>
      <c r="J75" s="565"/>
      <c r="K75" s="68" t="s">
        <v>13</v>
      </c>
    </row>
    <row r="76" spans="1:11" ht="147.75" customHeight="1">
      <c r="A76" s="565"/>
      <c r="B76" s="565"/>
      <c r="C76" s="565"/>
      <c r="D76" s="565"/>
      <c r="E76" s="565"/>
      <c r="F76" s="565"/>
      <c r="G76" s="565"/>
      <c r="H76" s="565"/>
      <c r="I76" s="565"/>
      <c r="J76" s="565"/>
      <c r="K76" s="68" t="s">
        <v>13</v>
      </c>
    </row>
    <row r="77" spans="1:11" ht="92.25" customHeight="1">
      <c r="A77" s="565"/>
      <c r="B77" s="565"/>
      <c r="C77" s="565"/>
      <c r="D77" s="565"/>
      <c r="E77" s="565"/>
      <c r="F77" s="565"/>
      <c r="G77" s="565"/>
      <c r="H77" s="502" t="s">
        <v>3295</v>
      </c>
      <c r="I77" s="565"/>
      <c r="J77" s="565"/>
      <c r="K77" s="68" t="s">
        <v>13</v>
      </c>
    </row>
    <row r="78" spans="1:11" ht="227.25" customHeight="1">
      <c r="A78" s="68">
        <v>4</v>
      </c>
      <c r="B78" s="68">
        <v>121</v>
      </c>
      <c r="C78" s="317" t="s">
        <v>1064</v>
      </c>
      <c r="D78" s="187" t="s">
        <v>504</v>
      </c>
      <c r="E78" s="187" t="s">
        <v>3296</v>
      </c>
      <c r="F78" s="137" t="s">
        <v>3296</v>
      </c>
      <c r="G78" s="68" t="s">
        <v>3297</v>
      </c>
      <c r="H78" s="514" t="s">
        <v>3298</v>
      </c>
      <c r="I78" s="491" t="e">
        <f ca="1">image("https://physics.weber.edu/carroll/archimedes/images/buoyancy.gif",2)</f>
        <v>#NAME?</v>
      </c>
      <c r="J78" s="106" t="s">
        <v>3299</v>
      </c>
      <c r="K78" s="68" t="s">
        <v>13</v>
      </c>
    </row>
    <row r="79" spans="1:11" ht="195" customHeight="1">
      <c r="A79" s="68">
        <v>4</v>
      </c>
      <c r="B79" s="68">
        <v>121</v>
      </c>
      <c r="C79" s="317" t="s">
        <v>1064</v>
      </c>
      <c r="D79" s="187" t="s">
        <v>504</v>
      </c>
      <c r="E79" s="187" t="s">
        <v>3296</v>
      </c>
      <c r="F79" s="137" t="s">
        <v>3300</v>
      </c>
      <c r="G79" s="68" t="s">
        <v>3301</v>
      </c>
      <c r="H79" s="511" t="s">
        <v>3302</v>
      </c>
      <c r="I79" s="482" t="s">
        <v>3303</v>
      </c>
      <c r="J79" s="106" t="s">
        <v>3304</v>
      </c>
      <c r="K79" s="68" t="s">
        <v>47</v>
      </c>
    </row>
    <row r="80" spans="1:11" ht="72">
      <c r="A80" s="68">
        <v>4</v>
      </c>
      <c r="B80" s="68">
        <v>123</v>
      </c>
      <c r="C80" s="317" t="s">
        <v>1064</v>
      </c>
      <c r="D80" s="187" t="s">
        <v>504</v>
      </c>
      <c r="E80" s="187" t="s">
        <v>3305</v>
      </c>
      <c r="F80" s="137" t="s">
        <v>3306</v>
      </c>
      <c r="G80" s="68" t="s">
        <v>3307</v>
      </c>
      <c r="H80" s="161"/>
      <c r="I80" s="482" t="s">
        <v>3308</v>
      </c>
      <c r="J80" s="106" t="s">
        <v>3309</v>
      </c>
      <c r="K80" s="68" t="s">
        <v>13</v>
      </c>
    </row>
    <row r="81" spans="1:11" ht="48">
      <c r="A81" s="68">
        <v>4</v>
      </c>
      <c r="B81" s="68">
        <v>123</v>
      </c>
      <c r="C81" s="317" t="s">
        <v>1064</v>
      </c>
      <c r="D81" s="187" t="s">
        <v>504</v>
      </c>
      <c r="E81" s="187" t="s">
        <v>3305</v>
      </c>
      <c r="F81" s="137" t="s">
        <v>3310</v>
      </c>
      <c r="G81" s="68" t="s">
        <v>3311</v>
      </c>
      <c r="H81" s="161"/>
      <c r="I81" s="482" t="s">
        <v>3312</v>
      </c>
      <c r="J81" s="106" t="s">
        <v>3313</v>
      </c>
      <c r="K81" s="68" t="s">
        <v>13</v>
      </c>
    </row>
    <row r="82" spans="1:11" ht="167.25" customHeight="1">
      <c r="A82" s="68">
        <v>4</v>
      </c>
      <c r="B82" s="68">
        <v>124</v>
      </c>
      <c r="C82" s="317" t="s">
        <v>1051</v>
      </c>
      <c r="D82" s="187" t="s">
        <v>508</v>
      </c>
      <c r="E82" s="187" t="s">
        <v>508</v>
      </c>
      <c r="F82" s="137" t="s">
        <v>508</v>
      </c>
      <c r="G82" s="68" t="s">
        <v>3314</v>
      </c>
      <c r="H82" s="161"/>
      <c r="I82" s="491"/>
      <c r="J82" s="106" t="s">
        <v>3315</v>
      </c>
      <c r="K82" s="68" t="s">
        <v>13</v>
      </c>
    </row>
    <row r="83" spans="1:11" ht="153.5">
      <c r="A83" s="68">
        <v>4</v>
      </c>
      <c r="B83" s="68">
        <v>125</v>
      </c>
      <c r="C83" s="317" t="s">
        <v>1051</v>
      </c>
      <c r="D83" s="187" t="s">
        <v>508</v>
      </c>
      <c r="E83" s="187" t="s">
        <v>3316</v>
      </c>
      <c r="F83" s="137" t="s">
        <v>3317</v>
      </c>
      <c r="G83" s="68" t="s">
        <v>3318</v>
      </c>
      <c r="H83" s="161"/>
      <c r="I83" s="482" t="s">
        <v>3319</v>
      </c>
      <c r="J83" s="136"/>
      <c r="K83" s="68" t="s">
        <v>13</v>
      </c>
    </row>
    <row r="84" spans="1:11" ht="37.5">
      <c r="A84" s="68">
        <v>4</v>
      </c>
      <c r="B84" s="68">
        <v>125</v>
      </c>
      <c r="C84" s="317" t="s">
        <v>1051</v>
      </c>
      <c r="D84" s="187" t="s">
        <v>508</v>
      </c>
      <c r="E84" s="187" t="s">
        <v>3316</v>
      </c>
      <c r="F84" s="137" t="s">
        <v>510</v>
      </c>
      <c r="G84" s="68" t="s">
        <v>3320</v>
      </c>
      <c r="H84" s="161"/>
      <c r="I84" s="491"/>
      <c r="J84" s="106" t="s">
        <v>3321</v>
      </c>
      <c r="K84" s="68" t="s">
        <v>13</v>
      </c>
    </row>
    <row r="85" spans="1:11" ht="85.5" customHeight="1">
      <c r="A85" s="68">
        <v>4</v>
      </c>
      <c r="B85" s="68">
        <v>125</v>
      </c>
      <c r="C85" s="317" t="s">
        <v>1051</v>
      </c>
      <c r="D85" s="187" t="s">
        <v>508</v>
      </c>
      <c r="E85" s="187" t="s">
        <v>3322</v>
      </c>
      <c r="F85" s="137" t="s">
        <v>3323</v>
      </c>
      <c r="G85" s="68" t="s">
        <v>3324</v>
      </c>
      <c r="H85" s="161"/>
      <c r="I85" s="491" t="e">
        <f ca="1">image("https://www.differencebtw.com/wp-content/uploads/2016/02/Laminar-flow-300x200.jpg",2)</f>
        <v>#NAME?</v>
      </c>
      <c r="J85" s="106" t="s">
        <v>3325</v>
      </c>
      <c r="K85" s="68" t="s">
        <v>13</v>
      </c>
    </row>
    <row r="86" spans="1:11" ht="185.25" customHeight="1">
      <c r="A86" s="68">
        <v>4</v>
      </c>
      <c r="B86" s="68">
        <v>126</v>
      </c>
      <c r="C86" s="317" t="s">
        <v>1051</v>
      </c>
      <c r="D86" s="187" t="s">
        <v>508</v>
      </c>
      <c r="E86" s="187" t="s">
        <v>3322</v>
      </c>
      <c r="F86" s="137" t="s">
        <v>3326</v>
      </c>
      <c r="G86" s="68" t="s">
        <v>3327</v>
      </c>
      <c r="H86" s="161" t="e">
        <f ca="1">image("http://www.openanesthesia.org/wp-content/uploads/2013/05/200px-Poiseuille.png",2)</f>
        <v>#NAME?</v>
      </c>
      <c r="I86" s="482" t="s">
        <v>3328</v>
      </c>
      <c r="J86" s="106" t="s">
        <v>3329</v>
      </c>
      <c r="K86" s="68" t="s">
        <v>47</v>
      </c>
    </row>
    <row r="87" spans="1:11" ht="100.5" customHeight="1">
      <c r="A87" s="68">
        <v>4</v>
      </c>
      <c r="B87" s="68">
        <v>127</v>
      </c>
      <c r="C87" s="317" t="s">
        <v>1051</v>
      </c>
      <c r="D87" s="187" t="s">
        <v>508</v>
      </c>
      <c r="E87" s="187" t="s">
        <v>3330</v>
      </c>
      <c r="F87" s="137" t="s">
        <v>3331</v>
      </c>
      <c r="G87" s="68" t="s">
        <v>3332</v>
      </c>
      <c r="H87" s="161"/>
      <c r="I87" s="491" t="e">
        <f ca="1">image("https://www.differencebtw.com/wp-content/uploads/2016/02/Turbulent-flow-300x196.jpg",2)</f>
        <v>#NAME?</v>
      </c>
      <c r="J87" s="106" t="s">
        <v>3333</v>
      </c>
      <c r="K87" s="68" t="s">
        <v>13</v>
      </c>
    </row>
    <row r="88" spans="1:11" ht="25">
      <c r="A88" s="68">
        <v>4</v>
      </c>
      <c r="B88" s="68">
        <v>127</v>
      </c>
      <c r="C88" s="317" t="s">
        <v>1051</v>
      </c>
      <c r="D88" s="187" t="s">
        <v>508</v>
      </c>
      <c r="E88" s="187" t="s">
        <v>3330</v>
      </c>
      <c r="F88" s="137" t="s">
        <v>3334</v>
      </c>
      <c r="G88" s="68" t="s">
        <v>3335</v>
      </c>
      <c r="H88" s="161"/>
      <c r="I88" s="491"/>
      <c r="J88" s="136"/>
      <c r="K88" s="68" t="s">
        <v>13</v>
      </c>
    </row>
    <row r="89" spans="1:11" ht="150" customHeight="1">
      <c r="A89" s="68">
        <v>4</v>
      </c>
      <c r="B89" s="68">
        <v>127</v>
      </c>
      <c r="C89" s="317" t="s">
        <v>1051</v>
      </c>
      <c r="D89" s="187" t="s">
        <v>508</v>
      </c>
      <c r="E89" s="187" t="s">
        <v>3330</v>
      </c>
      <c r="F89" s="137" t="s">
        <v>3336</v>
      </c>
      <c r="G89" s="68" t="s">
        <v>3337</v>
      </c>
      <c r="H89" s="480" t="e">
        <f ca="1">image("http://hyperphysics.phy-astr.gsu.edu/hbase/images/turb1.gif")</f>
        <v>#NAME?</v>
      </c>
      <c r="I89" s="491"/>
      <c r="J89" s="106" t="s">
        <v>3338</v>
      </c>
      <c r="K89" s="68" t="s">
        <v>236</v>
      </c>
    </row>
    <row r="90" spans="1:11" ht="95.25" customHeight="1">
      <c r="A90" s="68">
        <v>4</v>
      </c>
      <c r="B90" s="68">
        <v>129</v>
      </c>
      <c r="C90" s="317" t="s">
        <v>1051</v>
      </c>
      <c r="D90" s="187" t="s">
        <v>508</v>
      </c>
      <c r="E90" s="187" t="s">
        <v>3339</v>
      </c>
      <c r="F90" s="137" t="s">
        <v>3340</v>
      </c>
      <c r="G90" s="68" t="s">
        <v>3341</v>
      </c>
      <c r="H90" s="497" t="s">
        <v>3342</v>
      </c>
      <c r="I90" s="515" t="s">
        <v>3343</v>
      </c>
      <c r="J90" s="106" t="s">
        <v>3344</v>
      </c>
      <c r="K90" s="68" t="s">
        <v>47</v>
      </c>
    </row>
    <row r="91" spans="1:11" ht="154.5" customHeight="1">
      <c r="A91" s="68">
        <v>4</v>
      </c>
      <c r="B91" s="68">
        <v>129</v>
      </c>
      <c r="C91" s="317" t="s">
        <v>1051</v>
      </c>
      <c r="D91" s="187" t="s">
        <v>508</v>
      </c>
      <c r="E91" s="187" t="s">
        <v>3339</v>
      </c>
      <c r="F91" s="137" t="s">
        <v>3345</v>
      </c>
      <c r="G91" s="68" t="s">
        <v>3346</v>
      </c>
      <c r="H91" s="516"/>
      <c r="I91" s="482" t="s">
        <v>3347</v>
      </c>
      <c r="J91" s="106" t="s">
        <v>3348</v>
      </c>
      <c r="K91" s="68" t="s">
        <v>13</v>
      </c>
    </row>
    <row r="92" spans="1:11" ht="80.25" customHeight="1">
      <c r="A92" s="582">
        <v>4</v>
      </c>
      <c r="B92" s="582">
        <v>129</v>
      </c>
      <c r="C92" s="653" t="s">
        <v>1051</v>
      </c>
      <c r="D92" s="604" t="s">
        <v>508</v>
      </c>
      <c r="E92" s="604" t="s">
        <v>3339</v>
      </c>
      <c r="F92" s="654" t="s">
        <v>3349</v>
      </c>
      <c r="G92" s="582" t="s">
        <v>3350</v>
      </c>
      <c r="H92" s="662" t="s">
        <v>3351</v>
      </c>
      <c r="I92" s="655" t="s">
        <v>3352</v>
      </c>
      <c r="J92" s="583" t="s">
        <v>3353</v>
      </c>
      <c r="K92" s="582" t="s">
        <v>13</v>
      </c>
    </row>
    <row r="93" spans="1:11" ht="183" customHeight="1">
      <c r="A93" s="565"/>
      <c r="B93" s="565"/>
      <c r="C93" s="565"/>
      <c r="D93" s="565"/>
      <c r="E93" s="565"/>
      <c r="F93" s="565"/>
      <c r="G93" s="565"/>
      <c r="H93" s="565"/>
      <c r="I93" s="565"/>
      <c r="J93" s="565"/>
      <c r="K93" s="565"/>
    </row>
    <row r="94" spans="1:11" ht="390.75" customHeight="1">
      <c r="A94" s="68">
        <v>4</v>
      </c>
      <c r="B94" s="68">
        <v>129</v>
      </c>
      <c r="C94" s="317" t="s">
        <v>1051</v>
      </c>
      <c r="D94" s="187" t="s">
        <v>508</v>
      </c>
      <c r="E94" s="187" t="s">
        <v>3354</v>
      </c>
      <c r="F94" s="137" t="s">
        <v>3354</v>
      </c>
      <c r="G94" s="68" t="s">
        <v>3355</v>
      </c>
      <c r="H94" s="161" t="e">
        <f ca="1">image("http://instrumentationportal.com/wp-content/uploads/2011/03/Bernoulli-Formula.png")</f>
        <v>#NAME?</v>
      </c>
      <c r="I94" s="663" t="e">
        <f ca="1">image("http://hyperphysics.phy-astr.gsu.edu/hbase/imgmec/Bernoul.gif",4,310,380)</f>
        <v>#NAME?</v>
      </c>
      <c r="J94" s="106" t="s">
        <v>3356</v>
      </c>
      <c r="K94" s="65" t="s">
        <v>47</v>
      </c>
    </row>
    <row r="95" spans="1:11" ht="30" customHeight="1">
      <c r="A95" s="68">
        <v>4</v>
      </c>
      <c r="B95" s="68">
        <v>130</v>
      </c>
      <c r="C95" s="317" t="s">
        <v>1051</v>
      </c>
      <c r="D95" s="187" t="s">
        <v>508</v>
      </c>
      <c r="E95" s="187" t="s">
        <v>3354</v>
      </c>
      <c r="F95" s="137" t="s">
        <v>3357</v>
      </c>
      <c r="G95" s="517" t="s">
        <v>3358</v>
      </c>
      <c r="H95" s="512" t="s">
        <v>3359</v>
      </c>
      <c r="I95" s="565"/>
      <c r="J95" s="106" t="s">
        <v>3360</v>
      </c>
      <c r="K95" s="68" t="s">
        <v>13</v>
      </c>
    </row>
    <row r="96" spans="1:11" ht="30" customHeight="1">
      <c r="A96" s="68">
        <v>4</v>
      </c>
      <c r="B96" s="68">
        <v>130</v>
      </c>
      <c r="C96" s="317" t="s">
        <v>1051</v>
      </c>
      <c r="D96" s="187" t="s">
        <v>508</v>
      </c>
      <c r="E96" s="187" t="s">
        <v>3354</v>
      </c>
      <c r="F96" s="137" t="s">
        <v>3361</v>
      </c>
      <c r="G96" s="68" t="s">
        <v>3362</v>
      </c>
      <c r="H96" s="512" t="s">
        <v>3363</v>
      </c>
      <c r="I96" s="565"/>
      <c r="J96" s="106" t="s">
        <v>3364</v>
      </c>
      <c r="K96" s="68" t="s">
        <v>13</v>
      </c>
    </row>
    <row r="97" spans="1:11" ht="222.75" customHeight="1">
      <c r="A97" s="68">
        <v>4</v>
      </c>
      <c r="B97" s="68">
        <v>130</v>
      </c>
      <c r="C97" s="317" t="s">
        <v>1051</v>
      </c>
      <c r="D97" s="187" t="s">
        <v>508</v>
      </c>
      <c r="E97" s="187" t="s">
        <v>3354</v>
      </c>
      <c r="F97" s="137" t="s">
        <v>3365</v>
      </c>
      <c r="G97" s="68" t="s">
        <v>3366</v>
      </c>
      <c r="H97" s="161"/>
      <c r="I97" s="491" t="e">
        <f ca="1">image("https://www.grc.nasa.gov/www/k-12/airplane/Images/pitot.jpg")</f>
        <v>#NAME?</v>
      </c>
      <c r="J97" s="106" t="s">
        <v>3367</v>
      </c>
      <c r="K97" s="68" t="s">
        <v>13</v>
      </c>
    </row>
    <row r="98" spans="1:11" ht="213.75" customHeight="1">
      <c r="A98" s="68">
        <v>4</v>
      </c>
      <c r="B98" s="68">
        <v>131</v>
      </c>
      <c r="C98" s="317" t="s">
        <v>1051</v>
      </c>
      <c r="D98" s="187" t="s">
        <v>508</v>
      </c>
      <c r="E98" s="187" t="s">
        <v>3354</v>
      </c>
      <c r="F98" s="137" t="s">
        <v>3368</v>
      </c>
      <c r="G98" s="68" t="s">
        <v>3369</v>
      </c>
      <c r="H98" s="161"/>
      <c r="I98" s="491" t="e">
        <f ca="1">image("http://www.solitaryroad.com/c1021/ole5.gif")</f>
        <v>#NAME?</v>
      </c>
      <c r="J98" s="139" t="s">
        <v>3370</v>
      </c>
      <c r="K98" s="68" t="s">
        <v>13</v>
      </c>
    </row>
    <row r="99" spans="1:11" ht="96">
      <c r="A99" s="68">
        <v>5</v>
      </c>
      <c r="B99" s="68">
        <v>150</v>
      </c>
      <c r="C99" s="317" t="s">
        <v>1046</v>
      </c>
      <c r="D99" s="187" t="s">
        <v>3371</v>
      </c>
      <c r="E99" s="187" t="s">
        <v>3371</v>
      </c>
      <c r="F99" s="137" t="s">
        <v>3372</v>
      </c>
      <c r="G99" s="68" t="s">
        <v>3373</v>
      </c>
      <c r="H99" s="161"/>
      <c r="I99" s="482" t="s">
        <v>3374</v>
      </c>
      <c r="J99" s="106" t="s">
        <v>3375</v>
      </c>
      <c r="K99" s="68" t="s">
        <v>13</v>
      </c>
    </row>
    <row r="100" spans="1:11" ht="37.5">
      <c r="A100" s="68">
        <v>5</v>
      </c>
      <c r="B100" s="68">
        <v>150</v>
      </c>
      <c r="C100" s="317" t="s">
        <v>1046</v>
      </c>
      <c r="D100" s="187" t="s">
        <v>3371</v>
      </c>
      <c r="E100" s="187" t="s">
        <v>3376</v>
      </c>
      <c r="F100" s="137" t="s">
        <v>3377</v>
      </c>
      <c r="G100" s="68" t="s">
        <v>3378</v>
      </c>
      <c r="H100" s="161"/>
      <c r="I100" s="482" t="s">
        <v>3379</v>
      </c>
      <c r="J100" s="518" t="s">
        <v>3380</v>
      </c>
      <c r="K100" s="68" t="s">
        <v>13</v>
      </c>
    </row>
    <row r="101" spans="1:11" ht="37.5">
      <c r="A101" s="68">
        <v>5</v>
      </c>
      <c r="B101" s="68">
        <v>151</v>
      </c>
      <c r="C101" s="317" t="s">
        <v>1046</v>
      </c>
      <c r="D101" s="187" t="s">
        <v>3371</v>
      </c>
      <c r="E101" s="187" t="s">
        <v>3376</v>
      </c>
      <c r="F101" s="137" t="s">
        <v>3381</v>
      </c>
      <c r="G101" s="68" t="s">
        <v>3382</v>
      </c>
      <c r="H101" s="161"/>
      <c r="I101" s="482" t="s">
        <v>3383</v>
      </c>
      <c r="J101" s="518" t="s">
        <v>3380</v>
      </c>
      <c r="K101" s="68" t="s">
        <v>13</v>
      </c>
    </row>
    <row r="102" spans="1:11" ht="271.5">
      <c r="A102" s="68">
        <v>5</v>
      </c>
      <c r="B102" s="68">
        <v>132</v>
      </c>
      <c r="C102" s="317" t="s">
        <v>1064</v>
      </c>
      <c r="D102" s="187" t="s">
        <v>3384</v>
      </c>
      <c r="E102" s="187" t="s">
        <v>3384</v>
      </c>
      <c r="F102" s="137" t="s">
        <v>3384</v>
      </c>
      <c r="G102" s="68" t="s">
        <v>3385</v>
      </c>
      <c r="H102" s="161" t="e">
        <f ca="1">image("http://kneletrostatic.weebly.com/uploads/2/9/8/0/29805607/200979333.gif?378")</f>
        <v>#NAME?</v>
      </c>
      <c r="I102" s="491"/>
      <c r="J102" s="106" t="s">
        <v>3386</v>
      </c>
      <c r="K102" s="68" t="s">
        <v>13</v>
      </c>
    </row>
    <row r="103" spans="1:11" ht="51">
      <c r="A103" s="68">
        <v>5</v>
      </c>
      <c r="B103" s="68">
        <v>153</v>
      </c>
      <c r="C103" s="317" t="s">
        <v>1064</v>
      </c>
      <c r="D103" s="187" t="s">
        <v>3384</v>
      </c>
      <c r="E103" s="187" t="s">
        <v>3387</v>
      </c>
      <c r="F103" s="137" t="s">
        <v>3388</v>
      </c>
      <c r="G103" s="68" t="s">
        <v>3389</v>
      </c>
      <c r="H103" s="161"/>
      <c r="I103" s="491"/>
      <c r="J103" s="136"/>
      <c r="K103" s="68" t="s">
        <v>13</v>
      </c>
    </row>
    <row r="104" spans="1:11" ht="39">
      <c r="A104" s="68">
        <v>5</v>
      </c>
      <c r="B104" s="68">
        <v>153</v>
      </c>
      <c r="C104" s="317" t="s">
        <v>1064</v>
      </c>
      <c r="D104" s="187" t="s">
        <v>3384</v>
      </c>
      <c r="E104" s="187" t="s">
        <v>3387</v>
      </c>
      <c r="F104" s="137" t="s">
        <v>3390</v>
      </c>
      <c r="G104" s="68" t="s">
        <v>3391</v>
      </c>
      <c r="H104" s="161"/>
      <c r="I104" s="491"/>
      <c r="J104" s="136"/>
      <c r="K104" s="68" t="s">
        <v>13</v>
      </c>
    </row>
    <row r="105" spans="1:11" ht="244">
      <c r="A105" s="68">
        <v>5</v>
      </c>
      <c r="B105" s="68">
        <v>153</v>
      </c>
      <c r="C105" s="317" t="s">
        <v>1064</v>
      </c>
      <c r="D105" s="187" t="s">
        <v>3384</v>
      </c>
      <c r="E105" s="187" t="s">
        <v>3387</v>
      </c>
      <c r="F105" s="137" t="s">
        <v>3387</v>
      </c>
      <c r="G105" s="68" t="s">
        <v>3392</v>
      </c>
      <c r="H105" s="161" t="e">
        <f ca="1">image("https://hstreasures.com/wp-content/uploads/2017/12/the-units-of-electric-field-and-mathematical-formula.jpg")</f>
        <v>#NAME?</v>
      </c>
      <c r="I105" s="482" t="s">
        <v>3393</v>
      </c>
      <c r="J105" s="139" t="s">
        <v>3394</v>
      </c>
      <c r="K105" s="68" t="s">
        <v>47</v>
      </c>
    </row>
    <row r="106" spans="1:11" ht="81.75" customHeight="1">
      <c r="A106" s="68">
        <v>5</v>
      </c>
      <c r="B106" s="68">
        <v>154</v>
      </c>
      <c r="C106" s="317" t="s">
        <v>1064</v>
      </c>
      <c r="D106" s="187" t="s">
        <v>3384</v>
      </c>
      <c r="E106" s="187" t="s">
        <v>3387</v>
      </c>
      <c r="F106" s="137" t="s">
        <v>3395</v>
      </c>
      <c r="G106" s="68" t="s">
        <v>3396</v>
      </c>
      <c r="H106" s="161"/>
      <c r="I106" s="506" t="e">
        <f ca="1">image("https://i.stack.imgur.com/JxCq5.png")</f>
        <v>#NAME?</v>
      </c>
      <c r="J106" s="139" t="s">
        <v>3394</v>
      </c>
      <c r="K106" s="68" t="s">
        <v>13</v>
      </c>
    </row>
    <row r="107" spans="1:11" ht="282">
      <c r="A107" s="68">
        <v>5</v>
      </c>
      <c r="B107" s="68">
        <v>156</v>
      </c>
      <c r="C107" s="317" t="s">
        <v>1046</v>
      </c>
      <c r="D107" s="187" t="s">
        <v>3397</v>
      </c>
      <c r="E107" s="187" t="s">
        <v>3397</v>
      </c>
      <c r="F107" s="137" t="s">
        <v>3398</v>
      </c>
      <c r="G107" s="68" t="s">
        <v>3399</v>
      </c>
      <c r="H107" s="161" t="e">
        <f ca="1">image("http://hyperphysics.phy-astr.gsu.edu/hbase/electric/imgele/elpe1.gif")</f>
        <v>#NAME?</v>
      </c>
      <c r="I107" s="482" t="s">
        <v>3400</v>
      </c>
      <c r="J107" s="139" t="s">
        <v>3401</v>
      </c>
      <c r="K107" s="68" t="s">
        <v>47</v>
      </c>
    </row>
    <row r="108" spans="1:11" ht="125.25" customHeight="1">
      <c r="A108" s="68">
        <v>5</v>
      </c>
      <c r="B108" s="68">
        <v>158</v>
      </c>
      <c r="C108" s="317" t="s">
        <v>1055</v>
      </c>
      <c r="D108" s="187" t="s">
        <v>919</v>
      </c>
      <c r="E108" s="187" t="s">
        <v>919</v>
      </c>
      <c r="F108" s="137" t="s">
        <v>3402</v>
      </c>
      <c r="G108" s="68" t="s">
        <v>3403</v>
      </c>
      <c r="H108" s="511" t="s">
        <v>3404</v>
      </c>
      <c r="I108" s="491"/>
      <c r="J108" s="139" t="s">
        <v>3405</v>
      </c>
      <c r="K108" s="68" t="s">
        <v>47</v>
      </c>
    </row>
    <row r="109" spans="1:11" ht="142">
      <c r="A109" s="68">
        <v>5</v>
      </c>
      <c r="B109" s="68">
        <v>158</v>
      </c>
      <c r="C109" s="317" t="s">
        <v>1055</v>
      </c>
      <c r="D109" s="187" t="s">
        <v>919</v>
      </c>
      <c r="E109" s="187" t="s">
        <v>919</v>
      </c>
      <c r="F109" s="137" t="s">
        <v>3406</v>
      </c>
      <c r="G109" s="68" t="s">
        <v>3407</v>
      </c>
      <c r="H109" s="499" t="s">
        <v>3408</v>
      </c>
      <c r="I109" s="491"/>
      <c r="J109" s="106" t="s">
        <v>3409</v>
      </c>
      <c r="K109" s="68" t="s">
        <v>47</v>
      </c>
    </row>
    <row r="110" spans="1:11" ht="139.5">
      <c r="A110" s="68">
        <v>5</v>
      </c>
      <c r="B110" s="68">
        <v>159</v>
      </c>
      <c r="C110" s="317" t="s">
        <v>1055</v>
      </c>
      <c r="D110" s="187" t="s">
        <v>3410</v>
      </c>
      <c r="E110" s="187" t="s">
        <v>3411</v>
      </c>
      <c r="F110" s="137" t="s">
        <v>3412</v>
      </c>
      <c r="G110" s="68" t="s">
        <v>3413</v>
      </c>
      <c r="H110" s="161"/>
      <c r="I110" s="482" t="s">
        <v>3414</v>
      </c>
      <c r="J110" s="136"/>
      <c r="K110" s="68" t="s">
        <v>13</v>
      </c>
    </row>
    <row r="111" spans="1:11" ht="64">
      <c r="A111" s="68">
        <v>5</v>
      </c>
      <c r="B111" s="68">
        <v>165</v>
      </c>
      <c r="C111" s="317" t="s">
        <v>1064</v>
      </c>
      <c r="D111" s="187" t="s">
        <v>555</v>
      </c>
      <c r="E111" s="187" t="s">
        <v>555</v>
      </c>
      <c r="F111" s="137" t="s">
        <v>3415</v>
      </c>
      <c r="G111" s="68" t="s">
        <v>3416</v>
      </c>
      <c r="H111" s="161"/>
      <c r="I111" s="482"/>
      <c r="J111" s="136"/>
      <c r="K111" s="68" t="s">
        <v>13</v>
      </c>
    </row>
    <row r="112" spans="1:11" ht="38.5">
      <c r="A112" s="68">
        <v>5</v>
      </c>
      <c r="B112" s="68">
        <v>165</v>
      </c>
      <c r="C112" s="317" t="s">
        <v>1064</v>
      </c>
      <c r="D112" s="187" t="s">
        <v>555</v>
      </c>
      <c r="E112" s="187" t="s">
        <v>555</v>
      </c>
      <c r="F112" s="137" t="s">
        <v>3417</v>
      </c>
      <c r="G112" s="68" t="s">
        <v>3418</v>
      </c>
      <c r="H112" s="161"/>
      <c r="I112" s="482" t="s">
        <v>3419</v>
      </c>
      <c r="J112" s="136"/>
      <c r="K112" s="68" t="s">
        <v>47</v>
      </c>
    </row>
    <row r="113" spans="1:11" ht="25.5">
      <c r="A113" s="68">
        <v>5</v>
      </c>
      <c r="B113" s="68">
        <v>165</v>
      </c>
      <c r="C113" s="317" t="s">
        <v>1064</v>
      </c>
      <c r="D113" s="187" t="s">
        <v>555</v>
      </c>
      <c r="E113" s="187" t="s">
        <v>555</v>
      </c>
      <c r="F113" s="137" t="s">
        <v>3420</v>
      </c>
      <c r="G113" s="68" t="s">
        <v>3421</v>
      </c>
      <c r="H113" s="161"/>
      <c r="I113" s="482" t="s">
        <v>3422</v>
      </c>
      <c r="J113" s="136"/>
      <c r="K113" s="68" t="s">
        <v>47</v>
      </c>
    </row>
    <row r="114" spans="1:11" ht="25.5">
      <c r="A114" s="68">
        <v>5</v>
      </c>
      <c r="B114" s="68">
        <v>165</v>
      </c>
      <c r="C114" s="317" t="s">
        <v>1064</v>
      </c>
      <c r="D114" s="187" t="s">
        <v>555</v>
      </c>
      <c r="E114" s="187" t="s">
        <v>555</v>
      </c>
      <c r="F114" s="439" t="s">
        <v>3423</v>
      </c>
      <c r="G114" s="68" t="s">
        <v>3424</v>
      </c>
      <c r="H114" s="161"/>
      <c r="I114" s="482" t="s">
        <v>3425</v>
      </c>
      <c r="J114" s="106" t="s">
        <v>3426</v>
      </c>
      <c r="K114" s="68" t="s">
        <v>47</v>
      </c>
    </row>
    <row r="115" spans="1:11" ht="112.5" customHeight="1">
      <c r="A115" s="68">
        <v>5</v>
      </c>
      <c r="B115" s="68">
        <v>166</v>
      </c>
      <c r="C115" s="317" t="s">
        <v>1064</v>
      </c>
      <c r="D115" s="187" t="s">
        <v>555</v>
      </c>
      <c r="E115" s="187" t="s">
        <v>3427</v>
      </c>
      <c r="F115" s="137" t="s">
        <v>3428</v>
      </c>
      <c r="G115" s="68" t="s">
        <v>3429</v>
      </c>
      <c r="H115" s="161" t="e">
        <f ca="1">image("http://sdfamilyscience.org/em/images/right_hand_rule.png")</f>
        <v>#NAME?</v>
      </c>
      <c r="I115" s="491"/>
      <c r="J115" s="106" t="s">
        <v>3430</v>
      </c>
      <c r="K115" s="68" t="s">
        <v>13</v>
      </c>
    </row>
    <row r="116" spans="1:11" ht="112.5" customHeight="1">
      <c r="A116" s="68">
        <v>5</v>
      </c>
      <c r="B116" s="68">
        <v>166</v>
      </c>
      <c r="C116" s="317" t="s">
        <v>1064</v>
      </c>
      <c r="D116" s="187" t="s">
        <v>555</v>
      </c>
      <c r="E116" s="187" t="s">
        <v>3427</v>
      </c>
      <c r="F116" s="137" t="s">
        <v>3431</v>
      </c>
      <c r="G116" s="68" t="s">
        <v>3432</v>
      </c>
      <c r="H116" s="161" t="e">
        <f ca="1">image("https://encrypted-tbn0.gstatic.com/images?q=tbn:ANd9GcTSwC6WQ7jAE3X1B7x4RRXEOxvS4Uj1zG4ZyU4yGyCv7QvPPwF0")</f>
        <v>#NAME?</v>
      </c>
      <c r="I116" s="491"/>
      <c r="J116" s="519" t="s">
        <v>3433</v>
      </c>
      <c r="K116" s="68" t="s">
        <v>47</v>
      </c>
    </row>
    <row r="117" spans="1:11" ht="135" customHeight="1">
      <c r="A117" s="68">
        <v>5</v>
      </c>
      <c r="B117" s="68">
        <v>166</v>
      </c>
      <c r="C117" s="317" t="s">
        <v>1064</v>
      </c>
      <c r="D117" s="187" t="s">
        <v>555</v>
      </c>
      <c r="E117" s="187" t="s">
        <v>3427</v>
      </c>
      <c r="F117" s="137" t="s">
        <v>3434</v>
      </c>
      <c r="G117" s="68" t="s">
        <v>3435</v>
      </c>
      <c r="H117" s="161" t="e">
        <f ca="1">image("https://sutree.com/wp-content/uploads/2017/11/use-this-equation-to-determine-the-magnetic-field-produced-by-a-circular-loop-of-current-carrying-wire-at-the-center-of-the-loop.png")</f>
        <v>#NAME?</v>
      </c>
      <c r="I117" s="482" t="s">
        <v>3436</v>
      </c>
      <c r="J117" s="519" t="s">
        <v>3433</v>
      </c>
      <c r="K117" s="68" t="s">
        <v>47</v>
      </c>
    </row>
    <row r="118" spans="1:11" ht="26">
      <c r="A118" s="68">
        <v>5</v>
      </c>
      <c r="B118" s="68">
        <v>168</v>
      </c>
      <c r="C118" s="317" t="s">
        <v>1064</v>
      </c>
      <c r="D118" s="187" t="s">
        <v>555</v>
      </c>
      <c r="E118" s="187" t="s">
        <v>3437</v>
      </c>
      <c r="F118" s="137" t="s">
        <v>3438</v>
      </c>
      <c r="G118" s="68" t="s">
        <v>3439</v>
      </c>
      <c r="H118" s="161"/>
      <c r="I118" s="491"/>
      <c r="J118" s="136"/>
      <c r="K118" s="68" t="s">
        <v>236</v>
      </c>
    </row>
    <row r="119" spans="1:11" ht="246">
      <c r="A119" s="68">
        <v>5</v>
      </c>
      <c r="B119" s="68">
        <v>168</v>
      </c>
      <c r="C119" s="317" t="s">
        <v>1064</v>
      </c>
      <c r="D119" s="187" t="s">
        <v>555</v>
      </c>
      <c r="E119" s="187" t="s">
        <v>3437</v>
      </c>
      <c r="F119" s="137" t="s">
        <v>3440</v>
      </c>
      <c r="G119" s="68" t="s">
        <v>3441</v>
      </c>
      <c r="H119" s="511" t="s">
        <v>3442</v>
      </c>
      <c r="I119" s="491"/>
      <c r="J119" s="106" t="s">
        <v>3443</v>
      </c>
      <c r="K119" s="68" t="s">
        <v>13</v>
      </c>
    </row>
    <row r="120" spans="1:11" ht="142.5" customHeight="1">
      <c r="A120" s="68">
        <v>5</v>
      </c>
      <c r="B120" s="68">
        <v>168</v>
      </c>
      <c r="C120" s="317" t="s">
        <v>1064</v>
      </c>
      <c r="D120" s="187" t="s">
        <v>555</v>
      </c>
      <c r="E120" s="187" t="s">
        <v>3437</v>
      </c>
      <c r="F120" s="137" t="s">
        <v>3444</v>
      </c>
      <c r="G120" s="68" t="s">
        <v>3445</v>
      </c>
      <c r="H120" s="161" t="e">
        <f ca="1">image("http://physicsrulezz.com/wp-content/uploads/2018/02/RtHandRule.gif")</f>
        <v>#NAME?</v>
      </c>
      <c r="I120" s="482" t="s">
        <v>3446</v>
      </c>
      <c r="J120" s="136"/>
      <c r="K120" s="68" t="s">
        <v>13</v>
      </c>
    </row>
    <row r="121" spans="1:11" ht="129">
      <c r="A121" s="68">
        <v>5</v>
      </c>
      <c r="B121" s="68">
        <v>170</v>
      </c>
      <c r="C121" s="317" t="s">
        <v>1064</v>
      </c>
      <c r="D121" s="187" t="s">
        <v>555</v>
      </c>
      <c r="E121" s="187" t="s">
        <v>3437</v>
      </c>
      <c r="F121" s="137" t="s">
        <v>3447</v>
      </c>
      <c r="G121" s="68" t="s">
        <v>3448</v>
      </c>
      <c r="H121" s="520" t="s">
        <v>3449</v>
      </c>
      <c r="I121" s="491"/>
      <c r="J121" s="106" t="s">
        <v>3443</v>
      </c>
      <c r="K121" s="68" t="s">
        <v>13</v>
      </c>
    </row>
    <row r="122" spans="1:11" ht="164">
      <c r="A122" s="68">
        <v>6</v>
      </c>
      <c r="B122" s="68">
        <v>191</v>
      </c>
      <c r="C122" s="317" t="s">
        <v>1064</v>
      </c>
      <c r="D122" s="187" t="s">
        <v>3450</v>
      </c>
      <c r="E122" s="187" t="s">
        <v>3450</v>
      </c>
      <c r="F122" s="137" t="s">
        <v>3450</v>
      </c>
      <c r="G122" s="68" t="s">
        <v>3451</v>
      </c>
      <c r="H122" s="494" t="s">
        <v>3452</v>
      </c>
      <c r="I122" s="491"/>
      <c r="J122" s="136"/>
      <c r="K122" s="68" t="s">
        <v>13</v>
      </c>
    </row>
    <row r="123" spans="1:11" ht="55.5" customHeight="1">
      <c r="A123" s="68">
        <v>6</v>
      </c>
      <c r="B123" s="68">
        <v>191</v>
      </c>
      <c r="C123" s="317" t="s">
        <v>1064</v>
      </c>
      <c r="D123" s="187" t="s">
        <v>3450</v>
      </c>
      <c r="E123" s="187" t="s">
        <v>3453</v>
      </c>
      <c r="F123" s="137" t="s">
        <v>3454</v>
      </c>
      <c r="G123" s="68" t="s">
        <v>3455</v>
      </c>
      <c r="H123" s="161"/>
      <c r="I123" s="491"/>
      <c r="J123" s="106" t="s">
        <v>3456</v>
      </c>
      <c r="K123" s="68" t="s">
        <v>13</v>
      </c>
    </row>
    <row r="124" spans="1:11" ht="60">
      <c r="A124" s="68">
        <v>6</v>
      </c>
      <c r="B124" s="68">
        <v>192</v>
      </c>
      <c r="C124" s="317" t="s">
        <v>1064</v>
      </c>
      <c r="D124" s="187" t="s">
        <v>3450</v>
      </c>
      <c r="E124" s="187" t="s">
        <v>3453</v>
      </c>
      <c r="F124" s="137" t="s">
        <v>3457</v>
      </c>
      <c r="G124" s="68" t="s">
        <v>3458</v>
      </c>
      <c r="H124" s="499" t="s">
        <v>3459</v>
      </c>
      <c r="I124" s="482" t="s">
        <v>3460</v>
      </c>
      <c r="J124" s="106" t="s">
        <v>3461</v>
      </c>
      <c r="K124" s="68" t="s">
        <v>13</v>
      </c>
    </row>
    <row r="125" spans="1:11" ht="56.25" customHeight="1">
      <c r="A125" s="68">
        <v>6</v>
      </c>
      <c r="B125" s="68">
        <v>192</v>
      </c>
      <c r="C125" s="317" t="s">
        <v>1064</v>
      </c>
      <c r="D125" s="187" t="s">
        <v>3450</v>
      </c>
      <c r="E125" s="187" t="s">
        <v>3453</v>
      </c>
      <c r="F125" s="137" t="s">
        <v>3462</v>
      </c>
      <c r="G125" s="68" t="s">
        <v>3463</v>
      </c>
      <c r="H125" s="513" t="s">
        <v>3464</v>
      </c>
      <c r="I125" s="482" t="s">
        <v>3465</v>
      </c>
      <c r="J125" s="106" t="s">
        <v>3466</v>
      </c>
      <c r="K125" s="68" t="s">
        <v>47</v>
      </c>
    </row>
    <row r="126" spans="1:11" ht="112.5" customHeight="1">
      <c r="A126" s="68">
        <v>6</v>
      </c>
      <c r="B126" s="68">
        <v>193</v>
      </c>
      <c r="C126" s="317" t="s">
        <v>1064</v>
      </c>
      <c r="D126" s="187" t="s">
        <v>3467</v>
      </c>
      <c r="E126" s="187" t="s">
        <v>3467</v>
      </c>
      <c r="F126" s="137" t="s">
        <v>3467</v>
      </c>
      <c r="G126" s="68" t="s">
        <v>3468</v>
      </c>
      <c r="H126" s="502" t="e">
        <f ca="1">image("http://hyperphysics.phy-astr.gsu.edu/hbase/electric/imgele/res.gif")</f>
        <v>#NAME?</v>
      </c>
      <c r="I126" s="521" t="s">
        <v>3469</v>
      </c>
      <c r="J126" s="106"/>
      <c r="K126" s="68" t="s">
        <v>13</v>
      </c>
    </row>
    <row r="127" spans="1:11" ht="25">
      <c r="A127" s="68">
        <v>6</v>
      </c>
      <c r="B127" s="68">
        <v>193</v>
      </c>
      <c r="C127" s="317" t="s">
        <v>1064</v>
      </c>
      <c r="D127" s="187" t="s">
        <v>3467</v>
      </c>
      <c r="E127" s="187" t="s">
        <v>3467</v>
      </c>
      <c r="F127" s="137" t="s">
        <v>3470</v>
      </c>
      <c r="G127" s="68" t="s">
        <v>3471</v>
      </c>
      <c r="H127" s="161"/>
      <c r="I127" s="491"/>
      <c r="J127" s="106"/>
      <c r="K127" s="68" t="s">
        <v>13</v>
      </c>
    </row>
    <row r="128" spans="1:11" ht="43.5" customHeight="1">
      <c r="A128" s="68">
        <v>6</v>
      </c>
      <c r="B128" s="68">
        <v>197</v>
      </c>
      <c r="C128" s="317" t="s">
        <v>1064</v>
      </c>
      <c r="D128" s="187" t="s">
        <v>3467</v>
      </c>
      <c r="E128" s="187" t="s">
        <v>3472</v>
      </c>
      <c r="F128" s="137" t="s">
        <v>3473</v>
      </c>
      <c r="G128" s="68" t="s">
        <v>3474</v>
      </c>
      <c r="H128" s="502" t="s">
        <v>3475</v>
      </c>
      <c r="I128" s="491"/>
      <c r="J128" s="136"/>
      <c r="K128" s="68" t="s">
        <v>13</v>
      </c>
    </row>
    <row r="129" spans="1:11" ht="83.25" customHeight="1">
      <c r="A129" s="68">
        <v>6</v>
      </c>
      <c r="B129" s="68">
        <v>199</v>
      </c>
      <c r="C129" s="317" t="s">
        <v>1064</v>
      </c>
      <c r="D129" s="187" t="s">
        <v>3467</v>
      </c>
      <c r="E129" s="187" t="s">
        <v>3472</v>
      </c>
      <c r="F129" s="137" t="s">
        <v>3476</v>
      </c>
      <c r="G129" s="68" t="s">
        <v>3477</v>
      </c>
      <c r="H129" s="161" t="e">
        <f ca="1">image("http://physicsnet.co.uk/wp-content/uploads/2010/08/resistors-in-parallel.jpg")</f>
        <v>#NAME?</v>
      </c>
      <c r="I129" s="491"/>
      <c r="J129" s="136"/>
      <c r="K129" s="68" t="s">
        <v>47</v>
      </c>
    </row>
    <row r="130" spans="1:11" ht="84.75" customHeight="1">
      <c r="A130" s="68">
        <v>6</v>
      </c>
      <c r="B130" s="68">
        <v>195</v>
      </c>
      <c r="C130" s="317" t="s">
        <v>1064</v>
      </c>
      <c r="D130" s="187" t="s">
        <v>3467</v>
      </c>
      <c r="E130" s="187" t="s">
        <v>3478</v>
      </c>
      <c r="F130" s="137" t="s">
        <v>3478</v>
      </c>
      <c r="G130" s="68" t="s">
        <v>3479</v>
      </c>
      <c r="H130" s="522" t="s">
        <v>3480</v>
      </c>
      <c r="I130" s="491"/>
      <c r="J130" s="136"/>
      <c r="K130" s="68" t="s">
        <v>13</v>
      </c>
    </row>
    <row r="131" spans="1:11" ht="127.5" customHeight="1">
      <c r="A131" s="582">
        <v>6</v>
      </c>
      <c r="B131" s="582">
        <v>196</v>
      </c>
      <c r="C131" s="653" t="s">
        <v>1064</v>
      </c>
      <c r="D131" s="604" t="s">
        <v>3467</v>
      </c>
      <c r="E131" s="604" t="s">
        <v>3165</v>
      </c>
      <c r="F131" s="654" t="s">
        <v>3481</v>
      </c>
      <c r="G131" s="68" t="s">
        <v>3482</v>
      </c>
      <c r="H131" s="522" t="s">
        <v>3483</v>
      </c>
      <c r="I131" s="655"/>
      <c r="J131" s="583"/>
      <c r="K131" s="68" t="s">
        <v>47</v>
      </c>
    </row>
    <row r="132" spans="1:11" ht="30.5">
      <c r="A132" s="565"/>
      <c r="B132" s="565"/>
      <c r="C132" s="565"/>
      <c r="D132" s="565"/>
      <c r="E132" s="565"/>
      <c r="F132" s="565"/>
      <c r="G132" s="68" t="s">
        <v>3484</v>
      </c>
      <c r="H132" s="499" t="s">
        <v>3485</v>
      </c>
      <c r="I132" s="565"/>
      <c r="J132" s="565"/>
      <c r="K132" s="68" t="s">
        <v>47</v>
      </c>
    </row>
    <row r="133" spans="1:11" ht="30.5">
      <c r="A133" s="565"/>
      <c r="B133" s="565"/>
      <c r="C133" s="565"/>
      <c r="D133" s="565"/>
      <c r="E133" s="565"/>
      <c r="F133" s="565"/>
      <c r="G133" s="68" t="s">
        <v>3486</v>
      </c>
      <c r="H133" s="499" t="s">
        <v>3487</v>
      </c>
      <c r="I133" s="565"/>
      <c r="J133" s="565"/>
      <c r="K133" s="68" t="s">
        <v>47</v>
      </c>
    </row>
    <row r="134" spans="1:11" ht="47.25" customHeight="1">
      <c r="A134" s="68">
        <v>6</v>
      </c>
      <c r="B134" s="68">
        <v>202</v>
      </c>
      <c r="C134" s="317" t="s">
        <v>1064</v>
      </c>
      <c r="D134" s="187" t="s">
        <v>3488</v>
      </c>
      <c r="E134" s="187" t="s">
        <v>3488</v>
      </c>
      <c r="F134" s="137" t="s">
        <v>3489</v>
      </c>
      <c r="G134" s="68" t="s">
        <v>3490</v>
      </c>
      <c r="H134" s="161"/>
      <c r="I134" s="491"/>
      <c r="J134" s="106"/>
      <c r="K134" s="68" t="s">
        <v>13</v>
      </c>
    </row>
    <row r="135" spans="1:11" ht="96.75" customHeight="1">
      <c r="A135" s="68">
        <v>6</v>
      </c>
      <c r="B135" s="68">
        <v>203</v>
      </c>
      <c r="C135" s="317" t="s">
        <v>1064</v>
      </c>
      <c r="D135" s="187" t="s">
        <v>3488</v>
      </c>
      <c r="E135" s="523" t="s">
        <v>3488</v>
      </c>
      <c r="F135" s="137" t="s">
        <v>3491</v>
      </c>
      <c r="G135" s="68" t="s">
        <v>3492</v>
      </c>
      <c r="H135" s="520" t="s">
        <v>3493</v>
      </c>
      <c r="I135" s="491"/>
      <c r="J135" s="106"/>
      <c r="K135" s="68" t="s">
        <v>47</v>
      </c>
    </row>
    <row r="136" spans="1:11" ht="72.75" customHeight="1">
      <c r="A136" s="68">
        <v>6</v>
      </c>
      <c r="B136" s="68">
        <v>206</v>
      </c>
      <c r="C136" s="317" t="s">
        <v>1064</v>
      </c>
      <c r="D136" s="187" t="s">
        <v>3488</v>
      </c>
      <c r="E136" s="187" t="s">
        <v>3494</v>
      </c>
      <c r="F136" s="137" t="s">
        <v>3495</v>
      </c>
      <c r="G136" s="68" t="s">
        <v>3496</v>
      </c>
      <c r="H136" s="161" t="e">
        <f ca="1">image("https://www.jagranjosh.com/imported/images/E/Articles/5-Capacitance-Formula-in-series.png")</f>
        <v>#NAME?</v>
      </c>
      <c r="I136" s="491"/>
      <c r="J136" s="136"/>
      <c r="K136" s="68" t="s">
        <v>47</v>
      </c>
    </row>
    <row r="137" spans="1:11" ht="50">
      <c r="A137" s="68">
        <v>6</v>
      </c>
      <c r="B137" s="68">
        <v>206</v>
      </c>
      <c r="C137" s="317" t="s">
        <v>1064</v>
      </c>
      <c r="D137" s="187" t="s">
        <v>3488</v>
      </c>
      <c r="E137" s="187" t="s">
        <v>3494</v>
      </c>
      <c r="F137" s="137" t="s">
        <v>3497</v>
      </c>
      <c r="G137" s="68" t="s">
        <v>3498</v>
      </c>
      <c r="H137" s="502" t="s">
        <v>3499</v>
      </c>
      <c r="I137" s="491"/>
      <c r="J137" s="136"/>
      <c r="K137" s="68" t="s">
        <v>47</v>
      </c>
    </row>
    <row r="138" spans="1:11" ht="135" customHeight="1">
      <c r="A138" s="68">
        <v>6</v>
      </c>
      <c r="B138" s="68">
        <v>204</v>
      </c>
      <c r="C138" s="317" t="s">
        <v>1064</v>
      </c>
      <c r="D138" s="187" t="s">
        <v>3488</v>
      </c>
      <c r="E138" s="187" t="s">
        <v>3500</v>
      </c>
      <c r="F138" s="137" t="s">
        <v>3500</v>
      </c>
      <c r="G138" s="68" t="s">
        <v>3501</v>
      </c>
      <c r="H138" s="499" t="s">
        <v>3502</v>
      </c>
      <c r="I138" s="491"/>
      <c r="J138" s="136"/>
      <c r="K138" s="68" t="s">
        <v>13</v>
      </c>
    </row>
    <row r="139" spans="1:11" ht="38.5">
      <c r="A139" s="68">
        <v>6</v>
      </c>
      <c r="B139" s="68">
        <v>208</v>
      </c>
      <c r="C139" s="317" t="s">
        <v>1055</v>
      </c>
      <c r="D139" s="187" t="s">
        <v>3503</v>
      </c>
      <c r="E139" s="187" t="s">
        <v>3504</v>
      </c>
      <c r="F139" s="137" t="s">
        <v>3504</v>
      </c>
      <c r="G139" s="68" t="s">
        <v>3505</v>
      </c>
      <c r="H139" s="161"/>
      <c r="I139" s="521" t="s">
        <v>3506</v>
      </c>
      <c r="J139" s="136"/>
      <c r="K139" s="68" t="s">
        <v>13</v>
      </c>
    </row>
    <row r="140" spans="1:11" ht="50.5">
      <c r="A140" s="68">
        <v>6</v>
      </c>
      <c r="B140" s="68">
        <v>208</v>
      </c>
      <c r="C140" s="317" t="s">
        <v>1055</v>
      </c>
      <c r="D140" s="187" t="s">
        <v>3503</v>
      </c>
      <c r="E140" s="187" t="s">
        <v>3507</v>
      </c>
      <c r="F140" s="137" t="s">
        <v>3507</v>
      </c>
      <c r="G140" s="68" t="s">
        <v>3508</v>
      </c>
      <c r="H140" s="161"/>
      <c r="I140" s="521" t="s">
        <v>3506</v>
      </c>
      <c r="J140" s="136"/>
      <c r="K140" s="68" t="s">
        <v>13</v>
      </c>
    </row>
    <row r="141" spans="1:11" ht="50">
      <c r="A141" s="68">
        <v>6</v>
      </c>
      <c r="B141" s="68">
        <v>209</v>
      </c>
      <c r="C141" s="317" t="s">
        <v>1055</v>
      </c>
      <c r="D141" s="187" t="s">
        <v>3503</v>
      </c>
      <c r="E141" s="187" t="s">
        <v>3509</v>
      </c>
      <c r="F141" s="137" t="s">
        <v>3509</v>
      </c>
      <c r="G141" s="68" t="s">
        <v>3510</v>
      </c>
      <c r="H141" s="161"/>
      <c r="I141" s="521" t="s">
        <v>3506</v>
      </c>
      <c r="J141" s="136"/>
      <c r="K141" s="68" t="s">
        <v>13</v>
      </c>
    </row>
    <row r="142" spans="1:11" ht="48">
      <c r="A142" s="68">
        <v>7</v>
      </c>
      <c r="B142" s="68">
        <v>224</v>
      </c>
      <c r="C142" s="317" t="s">
        <v>1046</v>
      </c>
      <c r="D142" s="187" t="s">
        <v>3511</v>
      </c>
      <c r="E142" s="187" t="s">
        <v>3512</v>
      </c>
      <c r="F142" s="137" t="s">
        <v>3513</v>
      </c>
      <c r="G142" s="68" t="s">
        <v>3514</v>
      </c>
      <c r="H142" s="161"/>
      <c r="I142" s="482" t="s">
        <v>3515</v>
      </c>
      <c r="J142" s="106" t="s">
        <v>3516</v>
      </c>
      <c r="K142" s="68" t="s">
        <v>13</v>
      </c>
    </row>
    <row r="143" spans="1:11" ht="39">
      <c r="A143" s="68">
        <v>7</v>
      </c>
      <c r="B143" s="68">
        <v>224</v>
      </c>
      <c r="C143" s="317" t="s">
        <v>1046</v>
      </c>
      <c r="D143" s="187" t="s">
        <v>3511</v>
      </c>
      <c r="E143" s="187" t="s">
        <v>3512</v>
      </c>
      <c r="F143" s="137" t="s">
        <v>3517</v>
      </c>
      <c r="G143" s="68" t="s">
        <v>3518</v>
      </c>
      <c r="H143" s="161"/>
      <c r="I143" s="482" t="s">
        <v>3519</v>
      </c>
      <c r="J143" s="106" t="s">
        <v>3520</v>
      </c>
      <c r="K143" s="68" t="s">
        <v>13</v>
      </c>
    </row>
    <row r="144" spans="1:11" ht="26">
      <c r="A144" s="68">
        <v>7</v>
      </c>
      <c r="B144" s="68">
        <v>226</v>
      </c>
      <c r="C144" s="317" t="s">
        <v>1046</v>
      </c>
      <c r="D144" s="187" t="s">
        <v>3511</v>
      </c>
      <c r="E144" s="187" t="s">
        <v>3521</v>
      </c>
      <c r="F144" s="137" t="s">
        <v>3522</v>
      </c>
      <c r="G144" s="68" t="s">
        <v>3523</v>
      </c>
      <c r="H144" s="161"/>
      <c r="I144" s="656" t="e">
        <f ca="1">image("http://simulab.ltt.com.au/5/Laboratory/StudyNotes/Graphics/wave.gif")</f>
        <v>#NAME?</v>
      </c>
      <c r="J144" s="106" t="s">
        <v>3524</v>
      </c>
      <c r="K144" s="68" t="s">
        <v>13</v>
      </c>
    </row>
    <row r="145" spans="1:11" ht="67.5" customHeight="1">
      <c r="A145" s="68">
        <v>7</v>
      </c>
      <c r="B145" s="68">
        <v>226</v>
      </c>
      <c r="C145" s="317" t="s">
        <v>1046</v>
      </c>
      <c r="D145" s="187" t="s">
        <v>3511</v>
      </c>
      <c r="E145" s="187" t="s">
        <v>3521</v>
      </c>
      <c r="F145" s="137" t="s">
        <v>3525</v>
      </c>
      <c r="G145" s="68" t="s">
        <v>3526</v>
      </c>
      <c r="H145" s="161"/>
      <c r="I145" s="565"/>
      <c r="J145" s="657" t="s">
        <v>3527</v>
      </c>
      <c r="K145" s="68" t="s">
        <v>13</v>
      </c>
    </row>
    <row r="146" spans="1:11" ht="24" customHeight="1">
      <c r="A146" s="68">
        <v>7</v>
      </c>
      <c r="B146" s="68">
        <v>226</v>
      </c>
      <c r="C146" s="317" t="s">
        <v>1046</v>
      </c>
      <c r="D146" s="187" t="s">
        <v>3511</v>
      </c>
      <c r="E146" s="187" t="s">
        <v>3521</v>
      </c>
      <c r="F146" s="137" t="s">
        <v>3528</v>
      </c>
      <c r="G146" s="68" t="s">
        <v>3529</v>
      </c>
      <c r="H146" s="161"/>
      <c r="I146" s="565"/>
      <c r="J146" s="565"/>
      <c r="K146" s="68" t="s">
        <v>13</v>
      </c>
    </row>
    <row r="147" spans="1:11" ht="24" customHeight="1">
      <c r="A147" s="68">
        <v>7</v>
      </c>
      <c r="B147" s="68">
        <v>226</v>
      </c>
      <c r="C147" s="317" t="s">
        <v>1046</v>
      </c>
      <c r="D147" s="187" t="s">
        <v>3511</v>
      </c>
      <c r="E147" s="187" t="s">
        <v>3521</v>
      </c>
      <c r="F147" s="137" t="s">
        <v>3530</v>
      </c>
      <c r="G147" s="68" t="s">
        <v>3531</v>
      </c>
      <c r="H147" s="161"/>
      <c r="I147" s="565"/>
      <c r="J147" s="565"/>
      <c r="K147" s="68" t="s">
        <v>13</v>
      </c>
    </row>
    <row r="148" spans="1:11" ht="35.25" customHeight="1">
      <c r="A148" s="68">
        <v>7</v>
      </c>
      <c r="B148" s="68">
        <v>225</v>
      </c>
      <c r="C148" s="317" t="s">
        <v>1046</v>
      </c>
      <c r="D148" s="187" t="s">
        <v>3511</v>
      </c>
      <c r="E148" s="187" t="s">
        <v>3521</v>
      </c>
      <c r="F148" s="137" t="s">
        <v>3532</v>
      </c>
      <c r="G148" s="68" t="s">
        <v>3533</v>
      </c>
      <c r="H148" s="494" t="s">
        <v>3534</v>
      </c>
      <c r="I148" s="565"/>
      <c r="J148" s="565"/>
      <c r="K148" s="68" t="s">
        <v>13</v>
      </c>
    </row>
    <row r="149" spans="1:11" ht="122.25" customHeight="1">
      <c r="A149" s="68">
        <v>7</v>
      </c>
      <c r="B149" s="68">
        <v>225</v>
      </c>
      <c r="C149" s="317" t="s">
        <v>1046</v>
      </c>
      <c r="D149" s="187" t="s">
        <v>3511</v>
      </c>
      <c r="E149" s="187" t="s">
        <v>3521</v>
      </c>
      <c r="F149" s="137" t="s">
        <v>3535</v>
      </c>
      <c r="G149" s="68" t="s">
        <v>3536</v>
      </c>
      <c r="H149" s="524" t="s">
        <v>3537</v>
      </c>
      <c r="I149" s="491"/>
      <c r="J149" s="106" t="s">
        <v>3538</v>
      </c>
      <c r="K149" s="68" t="s">
        <v>13</v>
      </c>
    </row>
    <row r="150" spans="1:11" ht="87" customHeight="1">
      <c r="A150" s="68">
        <v>7</v>
      </c>
      <c r="B150" s="68">
        <v>225</v>
      </c>
      <c r="C150" s="317" t="s">
        <v>1046</v>
      </c>
      <c r="D150" s="187" t="s">
        <v>3511</v>
      </c>
      <c r="E150" s="187" t="s">
        <v>3521</v>
      </c>
      <c r="F150" s="137" t="s">
        <v>3539</v>
      </c>
      <c r="G150" s="68" t="s">
        <v>3540</v>
      </c>
      <c r="H150" s="161" t="e">
        <f ca="1">image("https://sutree.com/wp-content/uploads/2017/11/frequency.png")</f>
        <v>#NAME?</v>
      </c>
      <c r="I150" s="491"/>
      <c r="J150" s="106" t="s">
        <v>3541</v>
      </c>
      <c r="K150" s="68" t="s">
        <v>13</v>
      </c>
    </row>
    <row r="151" spans="1:11" ht="129.75" customHeight="1">
      <c r="A151" s="68">
        <v>7</v>
      </c>
      <c r="B151" s="68">
        <v>225</v>
      </c>
      <c r="C151" s="317" t="s">
        <v>1046</v>
      </c>
      <c r="D151" s="187" t="s">
        <v>3511</v>
      </c>
      <c r="E151" s="187" t="s">
        <v>3521</v>
      </c>
      <c r="F151" s="137" t="s">
        <v>3542</v>
      </c>
      <c r="G151" s="68" t="s">
        <v>3543</v>
      </c>
      <c r="H151" s="161" t="e">
        <f ca="1">image("https://www.thermaxxjackets.com/wp-content/uploads/2015/01/Screen-Shot-2015-01-13-at-12.02.22-PM.png")</f>
        <v>#NAME?</v>
      </c>
      <c r="I151" s="491"/>
      <c r="J151" s="106" t="s">
        <v>415</v>
      </c>
      <c r="K151" s="68" t="s">
        <v>13</v>
      </c>
    </row>
    <row r="152" spans="1:11" ht="68.25" customHeight="1">
      <c r="A152" s="68">
        <v>7</v>
      </c>
      <c r="B152" s="68">
        <v>225</v>
      </c>
      <c r="C152" s="317" t="s">
        <v>1046</v>
      </c>
      <c r="D152" s="187" t="s">
        <v>3511</v>
      </c>
      <c r="E152" s="187" t="s">
        <v>3521</v>
      </c>
      <c r="F152" s="137" t="s">
        <v>3544</v>
      </c>
      <c r="G152" s="68" t="s">
        <v>3545</v>
      </c>
      <c r="H152" s="525" t="s">
        <v>3546</v>
      </c>
      <c r="I152" s="491"/>
      <c r="J152" s="136"/>
      <c r="K152" s="68" t="s">
        <v>236</v>
      </c>
    </row>
    <row r="153" spans="1:11" ht="57.75" customHeight="1">
      <c r="A153" s="68">
        <v>7</v>
      </c>
      <c r="B153" s="68">
        <v>226</v>
      </c>
      <c r="C153" s="317" t="s">
        <v>1046</v>
      </c>
      <c r="D153" s="187" t="s">
        <v>3511</v>
      </c>
      <c r="E153" s="187" t="s">
        <v>3547</v>
      </c>
      <c r="F153" s="439" t="s">
        <v>3548</v>
      </c>
      <c r="G153" s="68" t="s">
        <v>3549</v>
      </c>
      <c r="H153" s="161"/>
      <c r="I153" s="656" t="e">
        <f ca="1">image("https://qph.fs.quoracdn.net/main-qimg-256b65bbe25c11287dfdca22721a4b4c",2)</f>
        <v>#NAME?</v>
      </c>
      <c r="J153" s="106" t="s">
        <v>3550</v>
      </c>
      <c r="K153" s="68" t="s">
        <v>13</v>
      </c>
    </row>
    <row r="154" spans="1:11" ht="165.75" customHeight="1">
      <c r="A154" s="68">
        <v>7</v>
      </c>
      <c r="B154" s="68">
        <v>226</v>
      </c>
      <c r="C154" s="317" t="s">
        <v>1046</v>
      </c>
      <c r="D154" s="187" t="s">
        <v>3511</v>
      </c>
      <c r="E154" s="187" t="s">
        <v>3547</v>
      </c>
      <c r="F154" s="439" t="s">
        <v>3551</v>
      </c>
      <c r="G154" s="68" t="s">
        <v>3552</v>
      </c>
      <c r="H154" s="161"/>
      <c r="I154" s="565"/>
      <c r="J154" s="106" t="s">
        <v>3553</v>
      </c>
      <c r="K154" s="68" t="s">
        <v>13</v>
      </c>
    </row>
    <row r="155" spans="1:11" ht="82.5" customHeight="1">
      <c r="A155" s="68">
        <v>7</v>
      </c>
      <c r="B155" s="68">
        <v>226</v>
      </c>
      <c r="C155" s="317" t="s">
        <v>1046</v>
      </c>
      <c r="D155" s="187" t="s">
        <v>3511</v>
      </c>
      <c r="E155" s="187" t="s">
        <v>3554</v>
      </c>
      <c r="F155" s="137" t="s">
        <v>3555</v>
      </c>
      <c r="G155" s="68" t="s">
        <v>3556</v>
      </c>
      <c r="H155" s="161"/>
      <c r="I155" s="506"/>
      <c r="J155" s="136"/>
      <c r="K155" s="68" t="s">
        <v>13</v>
      </c>
    </row>
    <row r="156" spans="1:11" ht="26">
      <c r="A156" s="68">
        <v>7</v>
      </c>
      <c r="B156" s="68">
        <v>227</v>
      </c>
      <c r="C156" s="317" t="s">
        <v>1046</v>
      </c>
      <c r="D156" s="187" t="s">
        <v>3511</v>
      </c>
      <c r="E156" s="187" t="s">
        <v>3554</v>
      </c>
      <c r="F156" s="137" t="s">
        <v>3557</v>
      </c>
      <c r="G156" s="68" t="s">
        <v>3558</v>
      </c>
      <c r="H156" s="161"/>
      <c r="I156" s="491"/>
      <c r="J156" s="136"/>
      <c r="K156" s="68" t="s">
        <v>13</v>
      </c>
    </row>
    <row r="157" spans="1:11" ht="94.5" customHeight="1">
      <c r="A157" s="68">
        <v>7</v>
      </c>
      <c r="B157" s="68">
        <v>227</v>
      </c>
      <c r="C157" s="317" t="s">
        <v>1046</v>
      </c>
      <c r="D157" s="187" t="s">
        <v>3511</v>
      </c>
      <c r="E157" s="187" t="s">
        <v>3554</v>
      </c>
      <c r="F157" s="137" t="s">
        <v>3559</v>
      </c>
      <c r="G157" s="68" t="s">
        <v>3560</v>
      </c>
      <c r="H157" s="161"/>
      <c r="I157" s="656" t="e">
        <f ca="1">image("http://www.physics-and-radio-electronics.com/physics/images/constructiveanddestructiveinterference.png",2)</f>
        <v>#NAME?</v>
      </c>
      <c r="J157" s="106" t="s">
        <v>3561</v>
      </c>
      <c r="K157" s="68" t="s">
        <v>13</v>
      </c>
    </row>
    <row r="158" spans="1:11" ht="94.5" customHeight="1">
      <c r="A158" s="582">
        <v>7</v>
      </c>
      <c r="B158" s="582">
        <v>227</v>
      </c>
      <c r="C158" s="653" t="s">
        <v>1046</v>
      </c>
      <c r="D158" s="604" t="s">
        <v>3511</v>
      </c>
      <c r="E158" s="604" t="s">
        <v>3554</v>
      </c>
      <c r="F158" s="654" t="s">
        <v>3562</v>
      </c>
      <c r="G158" s="582" t="s">
        <v>3563</v>
      </c>
      <c r="H158" s="658"/>
      <c r="I158" s="565"/>
      <c r="J158" s="583" t="s">
        <v>3564</v>
      </c>
      <c r="K158" s="68" t="s">
        <v>13</v>
      </c>
    </row>
    <row r="159" spans="1:11" ht="84">
      <c r="A159" s="565"/>
      <c r="B159" s="565"/>
      <c r="C159" s="565"/>
      <c r="D159" s="565"/>
      <c r="E159" s="565"/>
      <c r="F159" s="565"/>
      <c r="G159" s="565"/>
      <c r="H159" s="565"/>
      <c r="I159" s="482" t="s">
        <v>3565</v>
      </c>
      <c r="J159" s="565"/>
      <c r="K159" s="68" t="s">
        <v>13</v>
      </c>
    </row>
    <row r="160" spans="1:11" ht="72.75" customHeight="1">
      <c r="A160" s="68">
        <v>7</v>
      </c>
      <c r="B160" s="68">
        <v>227</v>
      </c>
      <c r="C160" s="317" t="s">
        <v>1046</v>
      </c>
      <c r="D160" s="187" t="s">
        <v>3511</v>
      </c>
      <c r="E160" s="187" t="s">
        <v>3554</v>
      </c>
      <c r="F160" s="439" t="s">
        <v>3566</v>
      </c>
      <c r="G160" s="68" t="s">
        <v>3567</v>
      </c>
      <c r="H160" s="161"/>
      <c r="I160" s="491"/>
      <c r="J160" s="136"/>
      <c r="K160" s="68" t="s">
        <v>13</v>
      </c>
    </row>
    <row r="161" spans="1:11" ht="78" customHeight="1">
      <c r="A161" s="68">
        <v>7</v>
      </c>
      <c r="B161" s="68">
        <v>228</v>
      </c>
      <c r="C161" s="317" t="s">
        <v>1046</v>
      </c>
      <c r="D161" s="187" t="s">
        <v>3511</v>
      </c>
      <c r="E161" s="187" t="s">
        <v>3568</v>
      </c>
      <c r="F161" s="137" t="s">
        <v>3568</v>
      </c>
      <c r="G161" s="68" t="s">
        <v>3569</v>
      </c>
      <c r="H161" s="161"/>
      <c r="I161" s="656" t="e">
        <f ca="1">image("http://session.masteringphysics.com/problemAsset/1013932/10/1013932A.jpg")</f>
        <v>#NAME?</v>
      </c>
      <c r="J161" s="136"/>
      <c r="K161" s="68" t="s">
        <v>13</v>
      </c>
    </row>
    <row r="162" spans="1:11" ht="78" customHeight="1">
      <c r="A162" s="68">
        <v>7</v>
      </c>
      <c r="B162" s="68">
        <v>228</v>
      </c>
      <c r="C162" s="317" t="s">
        <v>1046</v>
      </c>
      <c r="D162" s="187" t="s">
        <v>3511</v>
      </c>
      <c r="E162" s="187" t="s">
        <v>928</v>
      </c>
      <c r="F162" s="137" t="s">
        <v>928</v>
      </c>
      <c r="G162" s="68" t="s">
        <v>3570</v>
      </c>
      <c r="H162" s="161"/>
      <c r="I162" s="565"/>
      <c r="J162" s="136"/>
      <c r="K162" s="68" t="s">
        <v>13</v>
      </c>
    </row>
    <row r="163" spans="1:11" ht="57" customHeight="1">
      <c r="A163" s="68">
        <v>7</v>
      </c>
      <c r="B163" s="68">
        <v>228</v>
      </c>
      <c r="C163" s="317" t="s">
        <v>1046</v>
      </c>
      <c r="D163" s="187" t="s">
        <v>3511</v>
      </c>
      <c r="E163" s="187" t="s">
        <v>928</v>
      </c>
      <c r="F163" s="137" t="s">
        <v>3571</v>
      </c>
      <c r="G163" s="68" t="s">
        <v>3572</v>
      </c>
      <c r="H163" s="161"/>
      <c r="I163" s="656" t="e">
        <f ca="1">image("https://qph.fs.quoracdn.net/main-qimg-6ad33fc0cd26543e6e9e9c919eff38c8")</f>
        <v>#NAME?</v>
      </c>
      <c r="J163" s="106" t="s">
        <v>3573</v>
      </c>
      <c r="K163" s="68" t="s">
        <v>13</v>
      </c>
    </row>
    <row r="164" spans="1:11" ht="57" customHeight="1">
      <c r="A164" s="68">
        <v>7</v>
      </c>
      <c r="B164" s="68">
        <v>228</v>
      </c>
      <c r="C164" s="317" t="s">
        <v>1046</v>
      </c>
      <c r="D164" s="187" t="s">
        <v>3511</v>
      </c>
      <c r="E164" s="187" t="s">
        <v>928</v>
      </c>
      <c r="F164" s="137" t="s">
        <v>3574</v>
      </c>
      <c r="G164" s="68" t="s">
        <v>3575</v>
      </c>
      <c r="H164" s="161"/>
      <c r="I164" s="565"/>
      <c r="J164" s="106" t="s">
        <v>3576</v>
      </c>
      <c r="K164" s="68" t="s">
        <v>13</v>
      </c>
    </row>
    <row r="165" spans="1:11" ht="132" customHeight="1">
      <c r="A165" s="68">
        <v>7</v>
      </c>
      <c r="B165" s="68">
        <v>228</v>
      </c>
      <c r="C165" s="317" t="s">
        <v>1046</v>
      </c>
      <c r="D165" s="187" t="s">
        <v>3511</v>
      </c>
      <c r="E165" s="187" t="s">
        <v>161</v>
      </c>
      <c r="F165" s="137" t="s">
        <v>161</v>
      </c>
      <c r="G165" s="68" t="s">
        <v>3577</v>
      </c>
      <c r="H165" s="161"/>
      <c r="I165" s="187" t="s">
        <v>3578</v>
      </c>
      <c r="J165" s="136"/>
      <c r="K165" s="68" t="s">
        <v>13</v>
      </c>
    </row>
    <row r="166" spans="1:11" ht="76.5" customHeight="1">
      <c r="A166" s="68">
        <v>7</v>
      </c>
      <c r="B166" s="68">
        <v>229</v>
      </c>
      <c r="C166" s="317" t="s">
        <v>1046</v>
      </c>
      <c r="D166" s="187" t="s">
        <v>3511</v>
      </c>
      <c r="E166" s="187" t="s">
        <v>161</v>
      </c>
      <c r="F166" s="137" t="s">
        <v>3579</v>
      </c>
      <c r="G166" s="68" t="s">
        <v>3580</v>
      </c>
      <c r="H166" s="161"/>
      <c r="I166" s="482" t="s">
        <v>3581</v>
      </c>
      <c r="J166" s="136"/>
      <c r="K166" s="68" t="s">
        <v>13</v>
      </c>
    </row>
    <row r="167" spans="1:11" ht="168.75" customHeight="1">
      <c r="A167" s="68">
        <v>7</v>
      </c>
      <c r="B167" s="68">
        <v>231</v>
      </c>
      <c r="C167" s="317" t="s">
        <v>1051</v>
      </c>
      <c r="D167" s="187" t="s">
        <v>563</v>
      </c>
      <c r="E167" s="187" t="s">
        <v>563</v>
      </c>
      <c r="F167" s="137" t="s">
        <v>563</v>
      </c>
      <c r="G167" s="68" t="s">
        <v>3582</v>
      </c>
      <c r="H167" s="489" t="s">
        <v>3583</v>
      </c>
      <c r="I167" s="482" t="s">
        <v>3584</v>
      </c>
      <c r="J167" s="139" t="s">
        <v>3585</v>
      </c>
      <c r="K167" s="68" t="s">
        <v>13</v>
      </c>
    </row>
    <row r="168" spans="1:11" ht="36">
      <c r="A168" s="68">
        <v>7</v>
      </c>
      <c r="B168" s="68">
        <v>232</v>
      </c>
      <c r="C168" s="317" t="s">
        <v>1051</v>
      </c>
      <c r="D168" s="187" t="s">
        <v>563</v>
      </c>
      <c r="E168" s="187" t="s">
        <v>3586</v>
      </c>
      <c r="F168" s="137" t="s">
        <v>3587</v>
      </c>
      <c r="G168" s="68" t="s">
        <v>3588</v>
      </c>
      <c r="H168" s="161"/>
      <c r="I168" s="482" t="s">
        <v>3589</v>
      </c>
      <c r="J168" s="136"/>
      <c r="K168" s="68" t="s">
        <v>13</v>
      </c>
    </row>
    <row r="169" spans="1:11" ht="266.25" customHeight="1">
      <c r="A169" s="68">
        <v>7</v>
      </c>
      <c r="B169" s="68">
        <v>232</v>
      </c>
      <c r="C169" s="317" t="s">
        <v>1051</v>
      </c>
      <c r="D169" s="187" t="s">
        <v>563</v>
      </c>
      <c r="E169" s="187" t="s">
        <v>925</v>
      </c>
      <c r="F169" s="137" t="s">
        <v>925</v>
      </c>
      <c r="G169" s="68" t="s">
        <v>3590</v>
      </c>
      <c r="H169" s="161" t="e">
        <f ca="1">image("http://physics.pingry.org/Explorations/Acoustics/Doppler/Media/Formula01.gif")</f>
        <v>#NAME?</v>
      </c>
      <c r="I169" s="482" t="s">
        <v>3591</v>
      </c>
      <c r="J169" s="136"/>
      <c r="K169" s="68" t="s">
        <v>47</v>
      </c>
    </row>
    <row r="170" spans="1:11" ht="75.5">
      <c r="A170" s="68">
        <v>7</v>
      </c>
      <c r="B170" s="68">
        <v>234</v>
      </c>
      <c r="C170" s="317" t="s">
        <v>1051</v>
      </c>
      <c r="D170" s="187" t="s">
        <v>563</v>
      </c>
      <c r="E170" s="187" t="s">
        <v>3592</v>
      </c>
      <c r="F170" s="137" t="s">
        <v>3593</v>
      </c>
      <c r="G170" s="68" t="s">
        <v>3594</v>
      </c>
      <c r="H170" s="161"/>
      <c r="I170" s="482" t="s">
        <v>3595</v>
      </c>
      <c r="J170" s="136"/>
      <c r="K170" s="68" t="s">
        <v>13</v>
      </c>
    </row>
    <row r="171" spans="1:11" ht="228.75" customHeight="1">
      <c r="A171" s="68">
        <v>7</v>
      </c>
      <c r="B171" s="68">
        <v>235</v>
      </c>
      <c r="C171" s="317" t="s">
        <v>1051</v>
      </c>
      <c r="D171" s="187" t="s">
        <v>563</v>
      </c>
      <c r="E171" s="187" t="s">
        <v>3596</v>
      </c>
      <c r="F171" s="137" t="s">
        <v>3597</v>
      </c>
      <c r="G171" s="68" t="s">
        <v>3598</v>
      </c>
      <c r="H171" s="526" t="s">
        <v>3599</v>
      </c>
      <c r="I171" s="482" t="s">
        <v>3600</v>
      </c>
      <c r="J171" s="106" t="s">
        <v>3601</v>
      </c>
      <c r="K171" s="68" t="s">
        <v>13</v>
      </c>
    </row>
    <row r="172" spans="1:11" ht="51" customHeight="1">
      <c r="A172" s="68">
        <v>7</v>
      </c>
      <c r="B172" s="68">
        <v>235</v>
      </c>
      <c r="C172" s="317" t="s">
        <v>1051</v>
      </c>
      <c r="D172" s="187" t="s">
        <v>563</v>
      </c>
      <c r="E172" s="187" t="s">
        <v>3596</v>
      </c>
      <c r="F172" s="137" t="s">
        <v>3602</v>
      </c>
      <c r="G172" s="68" t="s">
        <v>3603</v>
      </c>
      <c r="H172" s="161"/>
      <c r="I172" s="491"/>
      <c r="J172" s="106" t="s">
        <v>3604</v>
      </c>
      <c r="K172" s="68" t="s">
        <v>13</v>
      </c>
    </row>
    <row r="173" spans="1:11" ht="178.5" customHeight="1">
      <c r="A173" s="68">
        <v>7</v>
      </c>
      <c r="B173" s="68">
        <v>236</v>
      </c>
      <c r="C173" s="317" t="s">
        <v>1051</v>
      </c>
      <c r="D173" s="187" t="s">
        <v>563</v>
      </c>
      <c r="E173" s="187" t="s">
        <v>3596</v>
      </c>
      <c r="F173" s="137" t="s">
        <v>3605</v>
      </c>
      <c r="G173" s="68" t="s">
        <v>3606</v>
      </c>
      <c r="H173" s="527" t="s">
        <v>3607</v>
      </c>
      <c r="I173" s="491"/>
      <c r="J173" s="136"/>
      <c r="K173" s="68" t="s">
        <v>47</v>
      </c>
    </row>
    <row r="174" spans="1:11" ht="160.5" customHeight="1">
      <c r="A174" s="68">
        <v>7</v>
      </c>
      <c r="B174" s="68">
        <v>238</v>
      </c>
      <c r="C174" s="317" t="s">
        <v>1051</v>
      </c>
      <c r="D174" s="187" t="s">
        <v>563</v>
      </c>
      <c r="E174" s="187" t="s">
        <v>928</v>
      </c>
      <c r="F174" s="137" t="s">
        <v>3608</v>
      </c>
      <c r="G174" s="68" t="s">
        <v>3609</v>
      </c>
      <c r="H174" s="509" t="s">
        <v>3610</v>
      </c>
      <c r="I174" s="506" t="e">
        <f ca="1">image("http://www.physicsclassroom.com/Class/sound/u11l5b1.gif")</f>
        <v>#NAME?</v>
      </c>
      <c r="J174" s="136"/>
      <c r="K174" s="68" t="s">
        <v>47</v>
      </c>
    </row>
    <row r="175" spans="1:11" ht="150" customHeight="1">
      <c r="A175" s="69"/>
      <c r="B175" s="68">
        <v>240</v>
      </c>
      <c r="C175" s="317" t="s">
        <v>1051</v>
      </c>
      <c r="D175" s="187" t="s">
        <v>563</v>
      </c>
      <c r="E175" s="187" t="s">
        <v>928</v>
      </c>
      <c r="F175" s="137" t="s">
        <v>3611</v>
      </c>
      <c r="G175" s="68" t="s">
        <v>3612</v>
      </c>
      <c r="H175" s="509" t="s">
        <v>3613</v>
      </c>
      <c r="I175" s="506" t="e">
        <f ca="1">image("http://hyperphysics.phy-astr.gsu.edu/hbase/Waves/imgwav/ohar.gif")</f>
        <v>#NAME?</v>
      </c>
      <c r="J175" s="136"/>
      <c r="K175" s="68" t="s">
        <v>47</v>
      </c>
    </row>
    <row r="176" spans="1:11" ht="165" customHeight="1">
      <c r="A176" s="68">
        <v>7</v>
      </c>
      <c r="B176" s="68">
        <v>241</v>
      </c>
      <c r="C176" s="317" t="s">
        <v>1051</v>
      </c>
      <c r="D176" s="187" t="s">
        <v>563</v>
      </c>
      <c r="E176" s="187" t="s">
        <v>928</v>
      </c>
      <c r="F176" s="137" t="s">
        <v>3614</v>
      </c>
      <c r="G176" s="68" t="s">
        <v>3615</v>
      </c>
      <c r="H176" s="509" t="s">
        <v>3616</v>
      </c>
      <c r="I176" s="491" t="e">
        <f ca="1">image("http://webpages.ursinus.edu/tcarroll/phys112/labs/img40.gif")</f>
        <v>#NAME?</v>
      </c>
      <c r="J176" s="136"/>
      <c r="K176" s="68" t="s">
        <v>47</v>
      </c>
    </row>
    <row r="177" spans="1:11" ht="87.5">
      <c r="A177" s="68">
        <v>7</v>
      </c>
      <c r="B177" s="68">
        <v>242</v>
      </c>
      <c r="C177" s="317" t="s">
        <v>1051</v>
      </c>
      <c r="D177" s="187" t="s">
        <v>563</v>
      </c>
      <c r="E177" s="187" t="s">
        <v>3617</v>
      </c>
      <c r="F177" s="137" t="s">
        <v>3617</v>
      </c>
      <c r="G177" s="68" t="s">
        <v>3618</v>
      </c>
      <c r="H177" s="161"/>
      <c r="I177" s="521" t="s">
        <v>3619</v>
      </c>
      <c r="J177" s="106" t="s">
        <v>3620</v>
      </c>
      <c r="K177" s="68" t="s">
        <v>13</v>
      </c>
    </row>
    <row r="178" spans="1:11" ht="128.25" customHeight="1">
      <c r="A178" s="68">
        <v>8</v>
      </c>
      <c r="B178" s="68">
        <v>260</v>
      </c>
      <c r="C178" s="317" t="s">
        <v>1051</v>
      </c>
      <c r="D178" s="187" t="s">
        <v>3621</v>
      </c>
      <c r="E178" s="187" t="s">
        <v>3622</v>
      </c>
      <c r="F178" s="137" t="s">
        <v>3622</v>
      </c>
      <c r="G178" s="68" t="s">
        <v>3623</v>
      </c>
      <c r="H178" s="161"/>
      <c r="I178" s="491" t="e">
        <f ca="1">image("http://www.wiebefamily.org/electromagnetic_wave.png",2)</f>
        <v>#NAME?</v>
      </c>
      <c r="J178" s="106" t="s">
        <v>3624</v>
      </c>
      <c r="K178" s="68" t="s">
        <v>13</v>
      </c>
    </row>
    <row r="179" spans="1:11" ht="51">
      <c r="A179" s="68">
        <v>8</v>
      </c>
      <c r="B179" s="68">
        <v>260</v>
      </c>
      <c r="C179" s="317" t="s">
        <v>1051</v>
      </c>
      <c r="D179" s="187" t="s">
        <v>3621</v>
      </c>
      <c r="E179" s="187" t="s">
        <v>3622</v>
      </c>
      <c r="F179" s="137" t="s">
        <v>3625</v>
      </c>
      <c r="G179" s="68" t="s">
        <v>3626</v>
      </c>
      <c r="H179" s="161"/>
      <c r="I179" s="482" t="s">
        <v>3627</v>
      </c>
      <c r="J179" s="136"/>
      <c r="K179" s="68" t="s">
        <v>13</v>
      </c>
    </row>
    <row r="180" spans="1:11" ht="165">
      <c r="A180" s="68">
        <v>8</v>
      </c>
      <c r="B180" s="68">
        <v>261</v>
      </c>
      <c r="C180" s="317" t="s">
        <v>1051</v>
      </c>
      <c r="D180" s="187" t="s">
        <v>3621</v>
      </c>
      <c r="E180" s="187" t="s">
        <v>3622</v>
      </c>
      <c r="F180" s="137" t="s">
        <v>3628</v>
      </c>
      <c r="G180" s="68" t="s">
        <v>3629</v>
      </c>
      <c r="H180" s="502" t="s">
        <v>3630</v>
      </c>
      <c r="I180" s="482"/>
      <c r="J180" s="136"/>
      <c r="K180" s="68" t="s">
        <v>13</v>
      </c>
    </row>
    <row r="181" spans="1:11" ht="37.5">
      <c r="A181" s="68">
        <v>8</v>
      </c>
      <c r="B181" s="68">
        <v>261</v>
      </c>
      <c r="C181" s="317" t="s">
        <v>1051</v>
      </c>
      <c r="D181" s="187" t="s">
        <v>3621</v>
      </c>
      <c r="E181" s="187" t="s">
        <v>3622</v>
      </c>
      <c r="F181" s="137" t="s">
        <v>3631</v>
      </c>
      <c r="G181" s="68" t="s">
        <v>3632</v>
      </c>
      <c r="H181" s="161"/>
      <c r="I181" s="528" t="s">
        <v>3633</v>
      </c>
      <c r="J181" s="136"/>
      <c r="K181" s="68" t="s">
        <v>13</v>
      </c>
    </row>
    <row r="182" spans="1:11" ht="38">
      <c r="A182" s="68">
        <v>8</v>
      </c>
      <c r="B182" s="68">
        <v>262</v>
      </c>
      <c r="C182" s="317" t="s">
        <v>1051</v>
      </c>
      <c r="D182" s="187" t="s">
        <v>3621</v>
      </c>
      <c r="E182" s="187" t="s">
        <v>3622</v>
      </c>
      <c r="F182" s="137" t="s">
        <v>3634</v>
      </c>
      <c r="G182" s="68" t="s">
        <v>3635</v>
      </c>
      <c r="H182" s="161"/>
      <c r="I182" s="528"/>
      <c r="J182" s="136"/>
      <c r="K182" s="68" t="s">
        <v>13</v>
      </c>
    </row>
    <row r="183" spans="1:11" ht="50">
      <c r="A183" s="68">
        <v>8</v>
      </c>
      <c r="B183" s="68">
        <v>262</v>
      </c>
      <c r="C183" s="317" t="s">
        <v>1051</v>
      </c>
      <c r="D183" s="187" t="s">
        <v>586</v>
      </c>
      <c r="E183" s="187" t="s">
        <v>3636</v>
      </c>
      <c r="F183" s="137" t="s">
        <v>3636</v>
      </c>
      <c r="G183" s="68" t="s">
        <v>3637</v>
      </c>
      <c r="H183" s="161"/>
      <c r="I183" s="491"/>
      <c r="J183" s="136"/>
      <c r="K183" s="68" t="s">
        <v>13</v>
      </c>
    </row>
    <row r="184" spans="1:11" ht="150" customHeight="1">
      <c r="A184" s="68">
        <v>8</v>
      </c>
      <c r="B184" s="68">
        <v>263</v>
      </c>
      <c r="C184" s="317" t="s">
        <v>1051</v>
      </c>
      <c r="D184" s="187" t="s">
        <v>586</v>
      </c>
      <c r="E184" s="187" t="s">
        <v>3636</v>
      </c>
      <c r="F184" s="137" t="s">
        <v>3638</v>
      </c>
      <c r="G184" s="68" t="s">
        <v>3639</v>
      </c>
      <c r="H184" s="529" t="s">
        <v>3640</v>
      </c>
      <c r="I184" s="655" t="e">
        <f ca="1">image("https://upload.wikimedia.org/wikipedia/commons/thumb/b/b2/Ray_optics_diagram_incidence_reflection_and_refraction.svg/425px-Ray_optics_diagram_incidence_reflection_and_refraction.svg.png",2)</f>
        <v>#NAME?</v>
      </c>
      <c r="J184" s="136"/>
      <c r="K184" s="68" t="s">
        <v>13</v>
      </c>
    </row>
    <row r="185" spans="1:11" ht="30">
      <c r="A185" s="68">
        <v>8</v>
      </c>
      <c r="B185" s="68">
        <v>263</v>
      </c>
      <c r="C185" s="317" t="s">
        <v>1051</v>
      </c>
      <c r="D185" s="187" t="s">
        <v>586</v>
      </c>
      <c r="E185" s="187" t="s">
        <v>3636</v>
      </c>
      <c r="F185" s="137" t="s">
        <v>3641</v>
      </c>
      <c r="G185" s="68" t="s">
        <v>3642</v>
      </c>
      <c r="H185" s="530"/>
      <c r="I185" s="565"/>
      <c r="J185" s="136"/>
      <c r="K185" s="68" t="s">
        <v>13</v>
      </c>
    </row>
    <row r="186" spans="1:11" ht="49.5" customHeight="1">
      <c r="A186" s="68">
        <v>8</v>
      </c>
      <c r="B186" s="68">
        <v>263</v>
      </c>
      <c r="C186" s="317" t="s">
        <v>1051</v>
      </c>
      <c r="D186" s="187" t="s">
        <v>586</v>
      </c>
      <c r="E186" s="187" t="s">
        <v>3643</v>
      </c>
      <c r="F186" s="137" t="s">
        <v>3643</v>
      </c>
      <c r="G186" s="68" t="s">
        <v>3644</v>
      </c>
      <c r="H186" s="161"/>
      <c r="I186" s="482" t="s">
        <v>3645</v>
      </c>
      <c r="J186" s="106" t="s">
        <v>3646</v>
      </c>
      <c r="K186" s="68" t="s">
        <v>13</v>
      </c>
    </row>
    <row r="187" spans="1:11" ht="95.25" customHeight="1">
      <c r="A187" s="68">
        <v>8</v>
      </c>
      <c r="B187" s="68">
        <v>264</v>
      </c>
      <c r="C187" s="317" t="s">
        <v>1051</v>
      </c>
      <c r="D187" s="187" t="s">
        <v>586</v>
      </c>
      <c r="E187" s="187" t="s">
        <v>931</v>
      </c>
      <c r="F187" s="137" t="s">
        <v>3647</v>
      </c>
      <c r="G187" s="68" t="s">
        <v>3648</v>
      </c>
      <c r="H187" s="161"/>
      <c r="I187" s="491" t="e">
        <f ca="1">image("http://schoolbag.info/physics/physics_math/physics_math.files/image547.jpg",2)</f>
        <v>#NAME?</v>
      </c>
      <c r="J187" s="136"/>
      <c r="K187" s="68" t="s">
        <v>47</v>
      </c>
    </row>
    <row r="188" spans="1:11" ht="124.5" customHeight="1">
      <c r="A188" s="68">
        <v>8</v>
      </c>
      <c r="B188" s="68">
        <v>265</v>
      </c>
      <c r="C188" s="317" t="s">
        <v>1051</v>
      </c>
      <c r="D188" s="187" t="s">
        <v>586</v>
      </c>
      <c r="E188" s="187" t="s">
        <v>931</v>
      </c>
      <c r="F188" s="137" t="s">
        <v>3649</v>
      </c>
      <c r="G188" s="68" t="s">
        <v>3650</v>
      </c>
      <c r="H188" s="161" t="e">
        <f ca="1">image("http://www.ipls.gatech.edu/wp-content/uploads/2017/03/thin-lens-equation.png")</f>
        <v>#NAME?</v>
      </c>
      <c r="I188" s="531" t="s">
        <v>3651</v>
      </c>
      <c r="J188" s="136"/>
      <c r="K188" s="68" t="s">
        <v>13</v>
      </c>
    </row>
    <row r="189" spans="1:11" ht="178.5" customHeight="1">
      <c r="A189" s="68">
        <v>8</v>
      </c>
      <c r="B189" s="68">
        <v>265</v>
      </c>
      <c r="C189" s="317" t="s">
        <v>1051</v>
      </c>
      <c r="D189" s="187" t="s">
        <v>586</v>
      </c>
      <c r="E189" s="187" t="s">
        <v>931</v>
      </c>
      <c r="F189" s="137" t="s">
        <v>3652</v>
      </c>
      <c r="G189" s="68" t="s">
        <v>3653</v>
      </c>
      <c r="H189" s="489" t="s">
        <v>3654</v>
      </c>
      <c r="I189" s="482" t="s">
        <v>3655</v>
      </c>
      <c r="J189" s="136"/>
      <c r="K189" s="68" t="s">
        <v>13</v>
      </c>
    </row>
    <row r="190" spans="1:11" ht="146.25" customHeight="1">
      <c r="A190" s="68">
        <v>8</v>
      </c>
      <c r="B190" s="68">
        <v>266</v>
      </c>
      <c r="C190" s="317" t="s">
        <v>1051</v>
      </c>
      <c r="D190" s="187" t="s">
        <v>586</v>
      </c>
      <c r="E190" s="187" t="s">
        <v>931</v>
      </c>
      <c r="F190" s="137" t="s">
        <v>3656</v>
      </c>
      <c r="G190" s="68" t="s">
        <v>3657</v>
      </c>
      <c r="H190" s="161"/>
      <c r="I190" s="482" t="s">
        <v>3658</v>
      </c>
      <c r="J190" s="106" t="s">
        <v>3659</v>
      </c>
      <c r="K190" s="68" t="s">
        <v>13</v>
      </c>
    </row>
    <row r="191" spans="1:11" ht="81" customHeight="1">
      <c r="A191" s="68">
        <v>8</v>
      </c>
      <c r="B191" s="68">
        <v>266</v>
      </c>
      <c r="C191" s="317" t="s">
        <v>1051</v>
      </c>
      <c r="D191" s="187" t="s">
        <v>586</v>
      </c>
      <c r="E191" s="187" t="s">
        <v>931</v>
      </c>
      <c r="F191" s="137" t="s">
        <v>3660</v>
      </c>
      <c r="G191" s="68" t="s">
        <v>3661</v>
      </c>
      <c r="H191" s="161"/>
      <c r="I191" s="482" t="s">
        <v>3662</v>
      </c>
      <c r="J191" s="106" t="s">
        <v>3663</v>
      </c>
      <c r="K191" s="68" t="s">
        <v>13</v>
      </c>
    </row>
    <row r="192" spans="1:11" ht="159" customHeight="1">
      <c r="A192" s="68">
        <v>8</v>
      </c>
      <c r="B192" s="68">
        <v>267</v>
      </c>
      <c r="C192" s="317" t="s">
        <v>1051</v>
      </c>
      <c r="D192" s="187" t="s">
        <v>586</v>
      </c>
      <c r="E192" s="187" t="s">
        <v>931</v>
      </c>
      <c r="F192" s="137" t="s">
        <v>3664</v>
      </c>
      <c r="G192" s="582" t="e">
        <f ca="1">image("https://d1yboe6750e2cu.cloudfront.net/i/b48941c10d8be0bab91f226155bf17096a8646b6")</f>
        <v>#NAME?</v>
      </c>
      <c r="H192" s="565"/>
      <c r="I192" s="68" t="s">
        <v>3665</v>
      </c>
      <c r="J192" s="136"/>
      <c r="K192" s="68" t="s">
        <v>236</v>
      </c>
    </row>
    <row r="193" spans="1:11" ht="142">
      <c r="A193" s="68">
        <v>8</v>
      </c>
      <c r="B193" s="68">
        <v>268</v>
      </c>
      <c r="C193" s="317" t="s">
        <v>1051</v>
      </c>
      <c r="D193" s="187" t="s">
        <v>586</v>
      </c>
      <c r="E193" s="187" t="s">
        <v>591</v>
      </c>
      <c r="F193" s="137" t="s">
        <v>3666</v>
      </c>
      <c r="G193" s="68" t="s">
        <v>3667</v>
      </c>
      <c r="H193" s="502" t="s">
        <v>3668</v>
      </c>
      <c r="I193" s="482" t="s">
        <v>3669</v>
      </c>
      <c r="J193" s="136"/>
      <c r="K193" s="68" t="s">
        <v>13</v>
      </c>
    </row>
    <row r="194" spans="1:11" ht="198" customHeight="1">
      <c r="A194" s="68">
        <v>8</v>
      </c>
      <c r="B194" s="68">
        <v>269</v>
      </c>
      <c r="C194" s="317" t="s">
        <v>1051</v>
      </c>
      <c r="D194" s="187" t="s">
        <v>586</v>
      </c>
      <c r="E194" s="187" t="s">
        <v>591</v>
      </c>
      <c r="F194" s="137" t="s">
        <v>3670</v>
      </c>
      <c r="G194" s="68" t="s">
        <v>3671</v>
      </c>
      <c r="H194" s="502" t="e">
        <f ca="1">image("http://wikipremed.com/image_science_archive_th/010501_th/152050_41302_68.jpg")</f>
        <v>#NAME?</v>
      </c>
      <c r="I194" s="506" t="e">
        <f ca="1">image("http://optics.creol.ucf.edu/Images/Concepts/SnellLaw1.png",2)</f>
        <v>#NAME?</v>
      </c>
      <c r="J194" s="136"/>
      <c r="K194" s="68" t="s">
        <v>13</v>
      </c>
    </row>
    <row r="195" spans="1:11" ht="96.75" customHeight="1">
      <c r="A195" s="68">
        <v>8</v>
      </c>
      <c r="B195" s="68">
        <v>271</v>
      </c>
      <c r="C195" s="317" t="s">
        <v>1051</v>
      </c>
      <c r="D195" s="187" t="s">
        <v>586</v>
      </c>
      <c r="E195" s="187" t="s">
        <v>591</v>
      </c>
      <c r="F195" s="137" t="s">
        <v>3672</v>
      </c>
      <c r="G195" s="68" t="s">
        <v>3673</v>
      </c>
      <c r="H195" s="502" t="e">
        <f ca="1">image("http://physicsnet.co.uk/wp-content/uploads/2010/08/crit-angle-4.jpg")</f>
        <v>#NAME?</v>
      </c>
      <c r="I195" s="482" t="s">
        <v>3674</v>
      </c>
      <c r="J195" s="136"/>
      <c r="K195" s="68" t="s">
        <v>13</v>
      </c>
    </row>
    <row r="196" spans="1:11" ht="124.5" customHeight="1">
      <c r="A196" s="68">
        <v>8</v>
      </c>
      <c r="B196" s="68">
        <v>271</v>
      </c>
      <c r="C196" s="317" t="s">
        <v>1051</v>
      </c>
      <c r="D196" s="187" t="s">
        <v>586</v>
      </c>
      <c r="E196" s="187" t="s">
        <v>591</v>
      </c>
      <c r="F196" s="137" t="s">
        <v>3675</v>
      </c>
      <c r="G196" s="68" t="s">
        <v>3676</v>
      </c>
      <c r="H196" s="161"/>
      <c r="I196" s="506" t="e">
        <f ca="1">image("https://upload.wikimedia.org/wikipedia/commons/thumb/5/5d/RefractionReflextion.svg/660px-RefractionReflextion.svg.png")</f>
        <v>#NAME?</v>
      </c>
      <c r="J196" s="136"/>
      <c r="K196" s="68" t="s">
        <v>13</v>
      </c>
    </row>
    <row r="197" spans="1:11" ht="25">
      <c r="A197" s="68">
        <v>8</v>
      </c>
      <c r="B197" s="68">
        <v>273</v>
      </c>
      <c r="C197" s="317" t="s">
        <v>1051</v>
      </c>
      <c r="D197" s="187" t="s">
        <v>586</v>
      </c>
      <c r="E197" s="187" t="s">
        <v>3677</v>
      </c>
      <c r="F197" s="137" t="s">
        <v>3678</v>
      </c>
      <c r="G197" s="68" t="s">
        <v>3679</v>
      </c>
      <c r="H197" s="161"/>
      <c r="I197" s="482" t="s">
        <v>3680</v>
      </c>
      <c r="J197" s="106" t="s">
        <v>3681</v>
      </c>
      <c r="K197" s="68" t="s">
        <v>13</v>
      </c>
    </row>
    <row r="198" spans="1:11" ht="25">
      <c r="A198" s="68">
        <v>8</v>
      </c>
      <c r="B198" s="68">
        <v>273</v>
      </c>
      <c r="C198" s="317" t="s">
        <v>1051</v>
      </c>
      <c r="D198" s="187" t="s">
        <v>586</v>
      </c>
      <c r="E198" s="187" t="s">
        <v>3677</v>
      </c>
      <c r="F198" s="137" t="s">
        <v>3682</v>
      </c>
      <c r="G198" s="68" t="s">
        <v>3683</v>
      </c>
      <c r="H198" s="161"/>
      <c r="I198" s="482" t="s">
        <v>3684</v>
      </c>
      <c r="J198" s="106" t="s">
        <v>3685</v>
      </c>
      <c r="K198" s="68" t="s">
        <v>13</v>
      </c>
    </row>
    <row r="199" spans="1:11" ht="198" customHeight="1">
      <c r="A199" s="68">
        <v>8</v>
      </c>
      <c r="B199" s="68">
        <v>274</v>
      </c>
      <c r="C199" s="317" t="s">
        <v>1051</v>
      </c>
      <c r="D199" s="187" t="s">
        <v>586</v>
      </c>
      <c r="E199" s="187" t="s">
        <v>3677</v>
      </c>
      <c r="F199" s="137" t="s">
        <v>3686</v>
      </c>
      <c r="G199" s="582" t="e">
        <f ca="1">image("https://d1yboe6750e2cu.cloudfront.net/i/7e1ae8086062b265260ab8ec03addc7d21be6959")</f>
        <v>#NAME?</v>
      </c>
      <c r="H199" s="565"/>
      <c r="I199" s="482" t="s">
        <v>3687</v>
      </c>
      <c r="J199" s="106"/>
      <c r="K199" s="68" t="s">
        <v>236</v>
      </c>
    </row>
    <row r="200" spans="1:11" ht="72" customHeight="1">
      <c r="A200" s="68">
        <v>8</v>
      </c>
      <c r="B200" s="68">
        <v>273</v>
      </c>
      <c r="C200" s="317" t="s">
        <v>1051</v>
      </c>
      <c r="D200" s="187" t="s">
        <v>586</v>
      </c>
      <c r="E200" s="187" t="s">
        <v>3688</v>
      </c>
      <c r="F200" s="137" t="s">
        <v>3689</v>
      </c>
      <c r="G200" s="68" t="s">
        <v>3690</v>
      </c>
      <c r="H200" s="161" t="e">
        <f ca="1">image("http://spiff.rit.edu/classes/phys312/workshops/w8b/eqn_lensmaker.gif")</f>
        <v>#NAME?</v>
      </c>
      <c r="I200" s="491"/>
      <c r="J200" s="106" t="s">
        <v>3691</v>
      </c>
      <c r="K200" s="68" t="s">
        <v>236</v>
      </c>
    </row>
    <row r="201" spans="1:11" ht="104.25" customHeight="1">
      <c r="A201" s="68">
        <v>8</v>
      </c>
      <c r="B201" s="68">
        <v>275</v>
      </c>
      <c r="C201" s="317" t="s">
        <v>1051</v>
      </c>
      <c r="D201" s="187" t="s">
        <v>586</v>
      </c>
      <c r="E201" s="187" t="s">
        <v>3165</v>
      </c>
      <c r="F201" s="137" t="s">
        <v>3165</v>
      </c>
      <c r="G201" s="68" t="s">
        <v>3692</v>
      </c>
      <c r="H201" s="480" t="s">
        <v>3693</v>
      </c>
      <c r="I201" s="491"/>
      <c r="J201" s="136"/>
      <c r="K201" s="68" t="s">
        <v>13</v>
      </c>
    </row>
    <row r="202" spans="1:11" ht="72" customHeight="1">
      <c r="A202" s="68">
        <v>8</v>
      </c>
      <c r="B202" s="68">
        <v>275</v>
      </c>
      <c r="C202" s="317" t="s">
        <v>1051</v>
      </c>
      <c r="D202" s="187" t="s">
        <v>586</v>
      </c>
      <c r="E202" s="187" t="s">
        <v>3694</v>
      </c>
      <c r="F202" s="137" t="s">
        <v>3695</v>
      </c>
      <c r="G202" s="68" t="s">
        <v>3696</v>
      </c>
      <c r="H202" s="502" t="s">
        <v>3697</v>
      </c>
      <c r="I202" s="482" t="s">
        <v>3698</v>
      </c>
      <c r="J202" s="106" t="s">
        <v>3699</v>
      </c>
      <c r="K202" s="68" t="s">
        <v>47</v>
      </c>
    </row>
    <row r="203" spans="1:11" ht="45.75" customHeight="1">
      <c r="A203" s="68">
        <v>8</v>
      </c>
      <c r="B203" s="68">
        <v>275</v>
      </c>
      <c r="C203" s="317" t="s">
        <v>1051</v>
      </c>
      <c r="D203" s="187" t="s">
        <v>586</v>
      </c>
      <c r="E203" s="187" t="s">
        <v>3694</v>
      </c>
      <c r="F203" s="137" t="s">
        <v>3700</v>
      </c>
      <c r="G203" s="68" t="s">
        <v>3701</v>
      </c>
      <c r="H203" s="502" t="s">
        <v>3702</v>
      </c>
      <c r="I203" s="482" t="s">
        <v>3703</v>
      </c>
      <c r="J203" s="106" t="s">
        <v>3704</v>
      </c>
      <c r="K203" s="68" t="s">
        <v>47</v>
      </c>
    </row>
    <row r="204" spans="1:11" ht="85.5" customHeight="1">
      <c r="A204" s="68">
        <v>8</v>
      </c>
      <c r="B204" s="68">
        <v>277</v>
      </c>
      <c r="C204" s="317" t="s">
        <v>1051</v>
      </c>
      <c r="D204" s="187" t="s">
        <v>586</v>
      </c>
      <c r="E204" s="187" t="s">
        <v>3705</v>
      </c>
      <c r="F204" s="137" t="s">
        <v>3706</v>
      </c>
      <c r="G204" s="68" t="s">
        <v>3707</v>
      </c>
      <c r="H204" s="161"/>
      <c r="I204" s="482"/>
      <c r="J204" s="106" t="s">
        <v>3708</v>
      </c>
      <c r="K204" s="68" t="s">
        <v>13</v>
      </c>
    </row>
    <row r="205" spans="1:11" ht="37.5">
      <c r="A205" s="68">
        <v>8</v>
      </c>
      <c r="B205" s="68">
        <v>278</v>
      </c>
      <c r="C205" s="317" t="s">
        <v>1051</v>
      </c>
      <c r="D205" s="187" t="s">
        <v>586</v>
      </c>
      <c r="E205" s="187" t="s">
        <v>3709</v>
      </c>
      <c r="F205" s="137" t="s">
        <v>3709</v>
      </c>
      <c r="G205" s="68" t="s">
        <v>3710</v>
      </c>
      <c r="H205" s="161"/>
      <c r="I205" s="482" t="s">
        <v>3711</v>
      </c>
      <c r="J205" s="136"/>
      <c r="K205" s="68" t="s">
        <v>13</v>
      </c>
    </row>
    <row r="206" spans="1:11" ht="50">
      <c r="A206" s="68">
        <v>8</v>
      </c>
      <c r="B206" s="68">
        <v>278</v>
      </c>
      <c r="C206" s="317" t="s">
        <v>1051</v>
      </c>
      <c r="D206" s="187" t="s">
        <v>586</v>
      </c>
      <c r="E206" s="187" t="s">
        <v>3712</v>
      </c>
      <c r="F206" s="137" t="s">
        <v>3713</v>
      </c>
      <c r="G206" s="68" t="s">
        <v>3714</v>
      </c>
      <c r="H206" s="161"/>
      <c r="I206" s="482"/>
      <c r="J206" s="106" t="s">
        <v>3715</v>
      </c>
      <c r="K206" s="68" t="s">
        <v>13</v>
      </c>
    </row>
    <row r="207" spans="1:11" ht="50">
      <c r="A207" s="68">
        <v>8</v>
      </c>
      <c r="B207" s="68">
        <v>280</v>
      </c>
      <c r="C207" s="317" t="s">
        <v>1046</v>
      </c>
      <c r="D207" s="187" t="s">
        <v>586</v>
      </c>
      <c r="E207" s="187" t="s">
        <v>601</v>
      </c>
      <c r="F207" s="137" t="s">
        <v>601</v>
      </c>
      <c r="G207" s="68" t="s">
        <v>3716</v>
      </c>
      <c r="H207" s="161"/>
      <c r="I207" s="491"/>
      <c r="J207" s="136"/>
      <c r="K207" s="68" t="s">
        <v>13</v>
      </c>
    </row>
    <row r="208" spans="1:11" ht="115.5">
      <c r="A208" s="68">
        <v>8</v>
      </c>
      <c r="B208" s="68">
        <v>281</v>
      </c>
      <c r="C208" s="317" t="s">
        <v>1046</v>
      </c>
      <c r="D208" s="187" t="s">
        <v>586</v>
      </c>
      <c r="E208" s="187" t="s">
        <v>601</v>
      </c>
      <c r="F208" s="137" t="s">
        <v>3717</v>
      </c>
      <c r="G208" s="68" t="s">
        <v>3718</v>
      </c>
      <c r="H208" s="520" t="s">
        <v>3719</v>
      </c>
      <c r="I208" s="532" t="s">
        <v>3720</v>
      </c>
      <c r="J208" s="106" t="s">
        <v>3721</v>
      </c>
      <c r="K208" s="68" t="s">
        <v>236</v>
      </c>
    </row>
    <row r="209" spans="1:11" ht="38.5">
      <c r="A209" s="68">
        <v>8</v>
      </c>
      <c r="B209" s="68">
        <v>282</v>
      </c>
      <c r="C209" s="317" t="s">
        <v>1046</v>
      </c>
      <c r="D209" s="187" t="s">
        <v>586</v>
      </c>
      <c r="E209" s="187" t="s">
        <v>601</v>
      </c>
      <c r="F209" s="137" t="s">
        <v>3722</v>
      </c>
      <c r="G209" s="68" t="s">
        <v>3723</v>
      </c>
      <c r="H209" s="161"/>
      <c r="I209" s="491"/>
      <c r="J209" s="106" t="s">
        <v>3724</v>
      </c>
      <c r="K209" s="68" t="s">
        <v>13</v>
      </c>
    </row>
    <row r="210" spans="1:11" ht="90">
      <c r="A210" s="68">
        <v>8</v>
      </c>
      <c r="B210" s="68">
        <v>283</v>
      </c>
      <c r="C210" s="317" t="s">
        <v>1046</v>
      </c>
      <c r="D210" s="187" t="s">
        <v>586</v>
      </c>
      <c r="E210" s="187" t="s">
        <v>601</v>
      </c>
      <c r="F210" s="137" t="s">
        <v>3725</v>
      </c>
      <c r="G210" s="68" t="s">
        <v>3726</v>
      </c>
      <c r="H210" s="513" t="s">
        <v>3727</v>
      </c>
      <c r="I210" s="491"/>
      <c r="J210" s="106" t="s">
        <v>3728</v>
      </c>
      <c r="K210" s="68" t="s">
        <v>236</v>
      </c>
    </row>
    <row r="211" spans="1:11" ht="25.5">
      <c r="A211" s="68">
        <v>8</v>
      </c>
      <c r="B211" s="68">
        <v>285</v>
      </c>
      <c r="C211" s="317" t="s">
        <v>1055</v>
      </c>
      <c r="D211" s="187" t="s">
        <v>586</v>
      </c>
      <c r="E211" s="187" t="s">
        <v>3729</v>
      </c>
      <c r="F211" s="137" t="s">
        <v>3730</v>
      </c>
      <c r="G211" s="68" t="s">
        <v>3731</v>
      </c>
      <c r="H211" s="161"/>
      <c r="I211" s="482" t="s">
        <v>3732</v>
      </c>
      <c r="J211" s="136"/>
      <c r="K211" s="68" t="s">
        <v>13</v>
      </c>
    </row>
    <row r="212" spans="1:11" ht="37.5">
      <c r="A212" s="68">
        <v>8</v>
      </c>
      <c r="B212" s="68">
        <v>286</v>
      </c>
      <c r="C212" s="317" t="s">
        <v>1055</v>
      </c>
      <c r="D212" s="187" t="s">
        <v>586</v>
      </c>
      <c r="E212" s="187" t="s">
        <v>3729</v>
      </c>
      <c r="F212" s="137" t="s">
        <v>3733</v>
      </c>
      <c r="G212" s="68" t="s">
        <v>3734</v>
      </c>
      <c r="H212" s="161"/>
      <c r="I212" s="482" t="s">
        <v>3735</v>
      </c>
      <c r="J212" s="136"/>
      <c r="K212" s="68" t="s">
        <v>13</v>
      </c>
    </row>
    <row r="213" spans="1:11" ht="126">
      <c r="A213" s="68">
        <v>9</v>
      </c>
      <c r="B213" s="68">
        <v>301</v>
      </c>
      <c r="C213" s="317" t="s">
        <v>1046</v>
      </c>
      <c r="D213" s="187" t="s">
        <v>605</v>
      </c>
      <c r="E213" s="187" t="s">
        <v>605</v>
      </c>
      <c r="F213" s="137" t="s">
        <v>3736</v>
      </c>
      <c r="G213" s="68" t="s">
        <v>3737</v>
      </c>
      <c r="H213" s="533"/>
      <c r="I213" s="534" t="s">
        <v>3738</v>
      </c>
      <c r="J213" s="106" t="s">
        <v>3739</v>
      </c>
      <c r="K213" s="68" t="s">
        <v>13</v>
      </c>
    </row>
    <row r="214" spans="1:11" ht="160.5" customHeight="1">
      <c r="A214" s="68">
        <v>9</v>
      </c>
      <c r="B214" s="68">
        <v>302</v>
      </c>
      <c r="C214" s="317" t="s">
        <v>1046</v>
      </c>
      <c r="D214" s="187" t="s">
        <v>605</v>
      </c>
      <c r="E214" s="187" t="s">
        <v>3740</v>
      </c>
      <c r="F214" s="137" t="s">
        <v>3741</v>
      </c>
      <c r="G214" s="68" t="s">
        <v>3742</v>
      </c>
      <c r="H214" s="533" t="s">
        <v>3743</v>
      </c>
      <c r="I214" s="535" t="s">
        <v>3744</v>
      </c>
      <c r="J214" s="106" t="s">
        <v>3538</v>
      </c>
      <c r="K214" s="68" t="s">
        <v>13</v>
      </c>
    </row>
    <row r="215" spans="1:11" ht="111.75" customHeight="1">
      <c r="A215" s="68">
        <v>9</v>
      </c>
      <c r="B215" s="68">
        <v>302</v>
      </c>
      <c r="C215" s="317" t="s">
        <v>1046</v>
      </c>
      <c r="D215" s="187" t="s">
        <v>605</v>
      </c>
      <c r="E215" s="187" t="s">
        <v>3740</v>
      </c>
      <c r="F215" s="137" t="s">
        <v>3745</v>
      </c>
      <c r="G215" s="68" t="s">
        <v>3746</v>
      </c>
      <c r="H215" s="480" t="s">
        <v>3747</v>
      </c>
      <c r="I215" s="536" t="s">
        <v>3748</v>
      </c>
      <c r="J215" s="136"/>
      <c r="K215" s="68" t="s">
        <v>13</v>
      </c>
    </row>
    <row r="216" spans="1:11" ht="162.75" customHeight="1">
      <c r="A216" s="68">
        <v>9</v>
      </c>
      <c r="B216" s="68">
        <v>303</v>
      </c>
      <c r="C216" s="317" t="s">
        <v>1046</v>
      </c>
      <c r="D216" s="187" t="s">
        <v>605</v>
      </c>
      <c r="E216" s="187" t="s">
        <v>3749</v>
      </c>
      <c r="F216" s="137" t="s">
        <v>3750</v>
      </c>
      <c r="G216" s="68" t="s">
        <v>3751</v>
      </c>
      <c r="H216" s="480" t="s">
        <v>3752</v>
      </c>
      <c r="I216" s="482" t="s">
        <v>3753</v>
      </c>
      <c r="J216" s="106" t="s">
        <v>3754</v>
      </c>
      <c r="K216" s="68" t="s">
        <v>13</v>
      </c>
    </row>
    <row r="217" spans="1:11" ht="178.5" customHeight="1">
      <c r="A217" s="68">
        <v>9</v>
      </c>
      <c r="B217" s="68">
        <v>303</v>
      </c>
      <c r="C217" s="317" t="s">
        <v>3755</v>
      </c>
      <c r="D217" s="187" t="s">
        <v>605</v>
      </c>
      <c r="E217" s="187" t="s">
        <v>3749</v>
      </c>
      <c r="F217" s="137" t="s">
        <v>3756</v>
      </c>
      <c r="G217" s="68" t="s">
        <v>3757</v>
      </c>
      <c r="H217" s="480" t="s">
        <v>3758</v>
      </c>
      <c r="I217" s="491"/>
      <c r="J217" s="106" t="s">
        <v>3759</v>
      </c>
      <c r="K217" s="68" t="s">
        <v>13</v>
      </c>
    </row>
    <row r="218" spans="1:11" ht="40.5" customHeight="1">
      <c r="A218" s="68">
        <v>9</v>
      </c>
      <c r="B218" s="68">
        <v>305</v>
      </c>
      <c r="C218" s="317" t="s">
        <v>1051</v>
      </c>
      <c r="D218" s="187" t="s">
        <v>3760</v>
      </c>
      <c r="E218" s="187" t="s">
        <v>3760</v>
      </c>
      <c r="F218" s="137" t="s">
        <v>3761</v>
      </c>
      <c r="G218" s="68" t="s">
        <v>3762</v>
      </c>
      <c r="H218" s="161"/>
      <c r="I218" s="491"/>
      <c r="J218" s="136"/>
      <c r="K218" s="68" t="s">
        <v>47</v>
      </c>
    </row>
    <row r="219" spans="1:11" ht="105.75" customHeight="1">
      <c r="A219" s="582">
        <v>9</v>
      </c>
      <c r="B219" s="582">
        <v>305</v>
      </c>
      <c r="C219" s="653" t="s">
        <v>1051</v>
      </c>
      <c r="D219" s="604" t="s">
        <v>3760</v>
      </c>
      <c r="E219" s="604" t="s">
        <v>3760</v>
      </c>
      <c r="F219" s="137" t="s">
        <v>3763</v>
      </c>
      <c r="G219" s="68" t="s">
        <v>3764</v>
      </c>
      <c r="H219" s="658"/>
      <c r="I219" s="655" t="e">
        <f ca="1">image("http://community.asdlib.org/imageandvideoexchangeforum/files/2013/07/Figure10.4.jpg",2)</f>
        <v>#NAME?</v>
      </c>
      <c r="J219" s="583" t="s">
        <v>3765</v>
      </c>
      <c r="K219" s="68" t="s">
        <v>13</v>
      </c>
    </row>
    <row r="220" spans="1:11" ht="55.5" customHeight="1">
      <c r="A220" s="565"/>
      <c r="B220" s="565"/>
      <c r="C220" s="565"/>
      <c r="D220" s="565"/>
      <c r="E220" s="565"/>
      <c r="F220" s="137" t="s">
        <v>3766</v>
      </c>
      <c r="G220" s="68" t="s">
        <v>3767</v>
      </c>
      <c r="H220" s="565"/>
      <c r="I220" s="565"/>
      <c r="J220" s="565"/>
      <c r="K220" s="68" t="s">
        <v>13</v>
      </c>
    </row>
    <row r="221" spans="1:11" ht="26">
      <c r="A221" s="68">
        <v>9</v>
      </c>
      <c r="B221" s="68">
        <v>306</v>
      </c>
      <c r="C221" s="317" t="s">
        <v>1051</v>
      </c>
      <c r="D221" s="187" t="s">
        <v>3760</v>
      </c>
      <c r="E221" s="187" t="s">
        <v>3760</v>
      </c>
      <c r="F221" s="137" t="s">
        <v>3768</v>
      </c>
      <c r="G221" s="68" t="s">
        <v>3769</v>
      </c>
      <c r="H221" s="161"/>
      <c r="I221" s="491"/>
      <c r="J221" s="136"/>
      <c r="K221" s="68" t="s">
        <v>13</v>
      </c>
    </row>
    <row r="222" spans="1:11" ht="130.5" customHeight="1">
      <c r="A222" s="68">
        <v>9</v>
      </c>
      <c r="B222" s="68">
        <v>307</v>
      </c>
      <c r="C222" s="317" t="s">
        <v>1051</v>
      </c>
      <c r="D222" s="187" t="s">
        <v>3760</v>
      </c>
      <c r="E222" s="187" t="s">
        <v>3760</v>
      </c>
      <c r="F222" s="137" t="s">
        <v>3770</v>
      </c>
      <c r="G222" s="68" t="s">
        <v>3771</v>
      </c>
      <c r="H222" s="161"/>
      <c r="I222" s="482" t="s">
        <v>3772</v>
      </c>
      <c r="J222" s="136"/>
      <c r="K222" s="68" t="s">
        <v>13</v>
      </c>
    </row>
    <row r="223" spans="1:11" ht="34.5" customHeight="1">
      <c r="A223" s="68">
        <v>9</v>
      </c>
      <c r="B223" s="68">
        <v>308</v>
      </c>
      <c r="C223" s="317" t="s">
        <v>1055</v>
      </c>
      <c r="D223" s="187" t="s">
        <v>3773</v>
      </c>
      <c r="E223" s="187" t="s">
        <v>3773</v>
      </c>
      <c r="F223" s="137" t="s">
        <v>3774</v>
      </c>
      <c r="G223" s="68" t="s">
        <v>3775</v>
      </c>
      <c r="H223" s="161"/>
      <c r="I223" s="491"/>
      <c r="J223" s="136"/>
      <c r="K223" s="68" t="s">
        <v>13</v>
      </c>
    </row>
    <row r="224" spans="1:11" ht="50.5">
      <c r="A224" s="68">
        <v>9</v>
      </c>
      <c r="B224" s="68">
        <v>308</v>
      </c>
      <c r="C224" s="317" t="s">
        <v>1055</v>
      </c>
      <c r="D224" s="187" t="s">
        <v>3773</v>
      </c>
      <c r="E224" s="187" t="s">
        <v>3773</v>
      </c>
      <c r="F224" s="137" t="s">
        <v>612</v>
      </c>
      <c r="G224" s="68" t="s">
        <v>3776</v>
      </c>
      <c r="H224" s="161"/>
      <c r="I224" s="491"/>
      <c r="J224" s="106" t="s">
        <v>3777</v>
      </c>
      <c r="K224" s="68" t="s">
        <v>13</v>
      </c>
    </row>
    <row r="225" spans="1:11" ht="96">
      <c r="A225" s="68">
        <v>9</v>
      </c>
      <c r="B225" s="68">
        <v>308</v>
      </c>
      <c r="C225" s="317" t="s">
        <v>1055</v>
      </c>
      <c r="D225" s="187" t="s">
        <v>3773</v>
      </c>
      <c r="E225" s="187" t="s">
        <v>3773</v>
      </c>
      <c r="F225" s="137" t="s">
        <v>3778</v>
      </c>
      <c r="G225" s="68" t="s">
        <v>3779</v>
      </c>
      <c r="H225" s="537" t="s">
        <v>3780</v>
      </c>
      <c r="I225" s="482" t="s">
        <v>3781</v>
      </c>
      <c r="J225" s="106" t="s">
        <v>3782</v>
      </c>
      <c r="K225" s="68" t="s">
        <v>13</v>
      </c>
    </row>
    <row r="226" spans="1:11" ht="75" customHeight="1">
      <c r="A226" s="68">
        <v>9</v>
      </c>
      <c r="B226" s="68">
        <v>308</v>
      </c>
      <c r="C226" s="317" t="s">
        <v>1055</v>
      </c>
      <c r="D226" s="187" t="s">
        <v>3773</v>
      </c>
      <c r="E226" s="187" t="s">
        <v>3773</v>
      </c>
      <c r="F226" s="137" t="s">
        <v>3783</v>
      </c>
      <c r="G226" s="68" t="s">
        <v>3784</v>
      </c>
      <c r="H226" s="489" t="s">
        <v>3785</v>
      </c>
      <c r="I226" s="482" t="s">
        <v>3786</v>
      </c>
      <c r="J226" s="136"/>
      <c r="K226" s="68" t="s">
        <v>13</v>
      </c>
    </row>
    <row r="227" spans="1:11" ht="77">
      <c r="A227" s="68">
        <v>9</v>
      </c>
      <c r="B227" s="68">
        <v>310</v>
      </c>
      <c r="C227" s="317" t="s">
        <v>1046</v>
      </c>
      <c r="D227" s="187" t="s">
        <v>3787</v>
      </c>
      <c r="E227" s="187" t="s">
        <v>3787</v>
      </c>
      <c r="F227" s="137" t="s">
        <v>3788</v>
      </c>
      <c r="G227" s="68" t="s">
        <v>3789</v>
      </c>
      <c r="H227" s="161"/>
      <c r="I227" s="538" t="e">
        <f ca="1">image("https://ourscienceclass.files.wordpress.com/2013/07/h.png")</f>
        <v>#NAME?</v>
      </c>
      <c r="J227" s="136"/>
      <c r="K227" s="68" t="s">
        <v>47</v>
      </c>
    </row>
    <row r="228" spans="1:11" ht="60">
      <c r="A228" s="68">
        <v>9</v>
      </c>
      <c r="B228" s="68">
        <v>310</v>
      </c>
      <c r="C228" s="317" t="s">
        <v>1046</v>
      </c>
      <c r="D228" s="187" t="s">
        <v>3787</v>
      </c>
      <c r="E228" s="187" t="s">
        <v>3790</v>
      </c>
      <c r="F228" s="137" t="s">
        <v>3790</v>
      </c>
      <c r="G228" s="68" t="s">
        <v>3791</v>
      </c>
      <c r="H228" s="161"/>
      <c r="I228" s="482" t="s">
        <v>3792</v>
      </c>
      <c r="J228" s="136"/>
      <c r="K228" s="68" t="s">
        <v>13</v>
      </c>
    </row>
    <row r="229" spans="1:11" ht="60">
      <c r="A229" s="68">
        <v>9</v>
      </c>
      <c r="B229" s="68">
        <v>311</v>
      </c>
      <c r="C229" s="317" t="s">
        <v>1046</v>
      </c>
      <c r="D229" s="187" t="s">
        <v>3787</v>
      </c>
      <c r="E229" s="187" t="s">
        <v>3793</v>
      </c>
      <c r="F229" s="137" t="s">
        <v>3793</v>
      </c>
      <c r="G229" s="68" t="s">
        <v>3794</v>
      </c>
      <c r="H229" s="161"/>
      <c r="I229" s="482" t="s">
        <v>3795</v>
      </c>
      <c r="J229" s="136"/>
      <c r="K229" s="68" t="s">
        <v>13</v>
      </c>
    </row>
    <row r="230" spans="1:11" ht="25">
      <c r="A230" s="68">
        <v>9</v>
      </c>
      <c r="B230" s="68">
        <v>312</v>
      </c>
      <c r="C230" s="317" t="s">
        <v>1046</v>
      </c>
      <c r="D230" s="187" t="s">
        <v>3787</v>
      </c>
      <c r="E230" s="187" t="s">
        <v>3796</v>
      </c>
      <c r="F230" s="137" t="s">
        <v>3796</v>
      </c>
      <c r="G230" s="68" t="s">
        <v>3797</v>
      </c>
      <c r="H230" s="161"/>
      <c r="I230" s="491"/>
      <c r="J230" s="136"/>
      <c r="K230" s="68" t="s">
        <v>13</v>
      </c>
    </row>
    <row r="231" spans="1:11" ht="52">
      <c r="A231" s="68">
        <v>9</v>
      </c>
      <c r="B231" s="68">
        <v>313</v>
      </c>
      <c r="C231" s="539" t="s">
        <v>1046</v>
      </c>
      <c r="D231" s="187" t="s">
        <v>3787</v>
      </c>
      <c r="E231" s="187" t="s">
        <v>3798</v>
      </c>
      <c r="F231" s="137" t="s">
        <v>3799</v>
      </c>
      <c r="G231" s="68" t="s">
        <v>3800</v>
      </c>
      <c r="H231" s="161"/>
      <c r="I231" s="491"/>
      <c r="J231" s="136"/>
      <c r="K231" s="68" t="s">
        <v>13</v>
      </c>
    </row>
    <row r="232" spans="1:11" ht="57" customHeight="1">
      <c r="A232" s="68">
        <v>9</v>
      </c>
      <c r="B232" s="68">
        <v>313</v>
      </c>
      <c r="C232" s="539" t="s">
        <v>1046</v>
      </c>
      <c r="D232" s="187" t="s">
        <v>3787</v>
      </c>
      <c r="E232" s="187" t="s">
        <v>3801</v>
      </c>
      <c r="F232" s="137" t="s">
        <v>3802</v>
      </c>
      <c r="G232" s="68" t="s">
        <v>3803</v>
      </c>
      <c r="H232" s="161"/>
      <c r="I232" s="482"/>
      <c r="J232" s="136"/>
      <c r="K232" s="68" t="s">
        <v>13</v>
      </c>
    </row>
    <row r="233" spans="1:11" ht="139.5" customHeight="1">
      <c r="A233" s="68">
        <v>9</v>
      </c>
      <c r="B233" s="68">
        <v>313</v>
      </c>
      <c r="C233" s="539" t="s">
        <v>1046</v>
      </c>
      <c r="D233" s="187" t="s">
        <v>3787</v>
      </c>
      <c r="E233" s="187" t="s">
        <v>3801</v>
      </c>
      <c r="F233" s="137" t="s">
        <v>3804</v>
      </c>
      <c r="G233" s="68" t="s">
        <v>3805</v>
      </c>
      <c r="H233" s="161" t="e">
        <f ca="1">image("http://www.ipodphysics.com/resources/Alpha%20Equ.PNG")</f>
        <v>#NAME?</v>
      </c>
      <c r="I233" s="540" t="s">
        <v>3806</v>
      </c>
      <c r="J233" s="136"/>
      <c r="K233" s="68" t="s">
        <v>47</v>
      </c>
    </row>
    <row r="234" spans="1:11" ht="22.5">
      <c r="A234" s="68">
        <v>9</v>
      </c>
      <c r="B234" s="68">
        <v>313</v>
      </c>
      <c r="C234" s="539" t="s">
        <v>1046</v>
      </c>
      <c r="D234" s="187" t="s">
        <v>3787</v>
      </c>
      <c r="E234" s="187" t="s">
        <v>3807</v>
      </c>
      <c r="F234" s="137" t="s">
        <v>3808</v>
      </c>
      <c r="G234" s="68" t="s">
        <v>3809</v>
      </c>
      <c r="H234" s="161"/>
      <c r="I234" s="491"/>
      <c r="J234" s="136"/>
      <c r="K234" s="68" t="s">
        <v>13</v>
      </c>
    </row>
    <row r="235" spans="1:11" ht="144" customHeight="1">
      <c r="A235" s="68">
        <v>9</v>
      </c>
      <c r="B235" s="68">
        <v>313</v>
      </c>
      <c r="C235" s="539" t="s">
        <v>1046</v>
      </c>
      <c r="D235" s="187" t="s">
        <v>3787</v>
      </c>
      <c r="E235" s="187" t="s">
        <v>3807</v>
      </c>
      <c r="F235" s="137" t="s">
        <v>3810</v>
      </c>
      <c r="G235" s="68" t="s">
        <v>3811</v>
      </c>
      <c r="H235" s="497" t="s">
        <v>3812</v>
      </c>
      <c r="I235" s="541" t="s">
        <v>3813</v>
      </c>
      <c r="J235" s="136"/>
      <c r="K235" s="68" t="s">
        <v>47</v>
      </c>
    </row>
    <row r="236" spans="1:11" ht="25.5">
      <c r="A236" s="68">
        <v>9</v>
      </c>
      <c r="B236" s="68">
        <v>314</v>
      </c>
      <c r="C236" s="539" t="s">
        <v>1046</v>
      </c>
      <c r="D236" s="187" t="s">
        <v>3787</v>
      </c>
      <c r="E236" s="187" t="s">
        <v>3807</v>
      </c>
      <c r="F236" s="137" t="s">
        <v>3814</v>
      </c>
      <c r="G236" s="68" t="s">
        <v>3815</v>
      </c>
      <c r="H236" s="161"/>
      <c r="I236" s="491"/>
      <c r="J236" s="136"/>
      <c r="K236" s="68" t="s">
        <v>13</v>
      </c>
    </row>
    <row r="237" spans="1:11" ht="39.75" customHeight="1">
      <c r="A237" s="68">
        <v>9</v>
      </c>
      <c r="B237" s="68">
        <v>314</v>
      </c>
      <c r="C237" s="539" t="s">
        <v>1046</v>
      </c>
      <c r="D237" s="187" t="s">
        <v>3787</v>
      </c>
      <c r="E237" s="187" t="s">
        <v>3807</v>
      </c>
      <c r="F237" s="137" t="s">
        <v>3816</v>
      </c>
      <c r="G237" s="68" t="s">
        <v>3817</v>
      </c>
      <c r="H237" s="497" t="s">
        <v>3818</v>
      </c>
      <c r="I237" s="540" t="s">
        <v>3819</v>
      </c>
      <c r="J237" s="136"/>
      <c r="K237" s="68" t="s">
        <v>47</v>
      </c>
    </row>
    <row r="238" spans="1:11" ht="39.75" customHeight="1">
      <c r="A238" s="68">
        <v>9</v>
      </c>
      <c r="B238" s="68">
        <v>314</v>
      </c>
      <c r="C238" s="539" t="s">
        <v>1046</v>
      </c>
      <c r="D238" s="187" t="s">
        <v>3787</v>
      </c>
      <c r="E238" s="187" t="s">
        <v>3820</v>
      </c>
      <c r="F238" s="137" t="s">
        <v>3821</v>
      </c>
      <c r="G238" s="68" t="s">
        <v>3822</v>
      </c>
      <c r="H238" s="497" t="s">
        <v>3823</v>
      </c>
      <c r="I238" s="540" t="s">
        <v>3824</v>
      </c>
      <c r="J238" s="136"/>
      <c r="K238" s="68" t="s">
        <v>47</v>
      </c>
    </row>
    <row r="239" spans="1:11" ht="140.5">
      <c r="A239" s="68">
        <v>9</v>
      </c>
      <c r="B239" s="68">
        <v>315</v>
      </c>
      <c r="C239" s="539" t="s">
        <v>1046</v>
      </c>
      <c r="D239" s="187" t="s">
        <v>3787</v>
      </c>
      <c r="E239" s="187" t="s">
        <v>3825</v>
      </c>
      <c r="F239" s="137" t="s">
        <v>3825</v>
      </c>
      <c r="G239" s="68" t="s">
        <v>3826</v>
      </c>
      <c r="H239" s="497" t="s">
        <v>3827</v>
      </c>
      <c r="I239" s="540" t="s">
        <v>3828</v>
      </c>
      <c r="J239" s="106" t="s">
        <v>3829</v>
      </c>
      <c r="K239" s="68" t="s">
        <v>47</v>
      </c>
    </row>
    <row r="240" spans="1:11" ht="99.75" customHeight="1">
      <c r="A240" s="68">
        <v>9</v>
      </c>
      <c r="B240" s="68">
        <v>315</v>
      </c>
      <c r="C240" s="539" t="s">
        <v>1046</v>
      </c>
      <c r="D240" s="187" t="s">
        <v>3787</v>
      </c>
      <c r="E240" s="187" t="s">
        <v>3830</v>
      </c>
      <c r="F240" s="137" t="s">
        <v>3831</v>
      </c>
      <c r="G240" s="68" t="s">
        <v>3832</v>
      </c>
      <c r="H240" s="161" t="e">
        <f ca="1">image("http://physicsnet.co.uk/wp-content/uploads/2010/08/half-life.jpg")</f>
        <v>#NAME?</v>
      </c>
      <c r="I240" s="491"/>
      <c r="J240" s="136"/>
      <c r="K240" s="68" t="s">
        <v>13</v>
      </c>
    </row>
    <row r="241" spans="1:11" ht="184.5" customHeight="1">
      <c r="A241" s="68">
        <v>9</v>
      </c>
      <c r="B241" s="68">
        <v>316</v>
      </c>
      <c r="C241" s="539" t="s">
        <v>1046</v>
      </c>
      <c r="D241" s="187" t="s">
        <v>3787</v>
      </c>
      <c r="E241" s="187" t="s">
        <v>619</v>
      </c>
      <c r="F241" s="137" t="s">
        <v>3833</v>
      </c>
      <c r="G241" s="68" t="s">
        <v>3834</v>
      </c>
      <c r="H241" s="494" t="s">
        <v>3835</v>
      </c>
      <c r="I241" s="542" t="s">
        <v>3836</v>
      </c>
      <c r="J241" s="136"/>
      <c r="K241" s="68" t="s">
        <v>13</v>
      </c>
    </row>
    <row r="242" spans="1:11" ht="18">
      <c r="A242" s="69"/>
      <c r="B242" s="69"/>
      <c r="C242" s="325"/>
      <c r="D242" s="373"/>
      <c r="E242" s="373"/>
      <c r="F242" s="137"/>
      <c r="G242" s="68"/>
      <c r="H242" s="161"/>
      <c r="I242" s="491"/>
      <c r="J242" s="136"/>
      <c r="K242" s="69"/>
    </row>
    <row r="243" spans="1:11" ht="18">
      <c r="A243" s="69"/>
      <c r="B243" s="69"/>
      <c r="C243" s="325"/>
      <c r="D243" s="373"/>
      <c r="E243" s="373"/>
      <c r="F243" s="137"/>
      <c r="G243" s="68"/>
      <c r="H243" s="161"/>
      <c r="I243" s="491"/>
      <c r="J243" s="136"/>
      <c r="K243" s="69"/>
    </row>
    <row r="244" spans="1:11" ht="18">
      <c r="A244" s="69"/>
      <c r="B244" s="69"/>
      <c r="C244" s="325"/>
      <c r="D244" s="373"/>
      <c r="E244" s="373"/>
      <c r="F244" s="137"/>
      <c r="G244" s="68"/>
      <c r="H244" s="161"/>
      <c r="I244" s="491"/>
      <c r="J244" s="136"/>
      <c r="K244" s="69"/>
    </row>
    <row r="245" spans="1:11" ht="18">
      <c r="A245" s="69"/>
      <c r="B245" s="69"/>
      <c r="C245" s="325"/>
      <c r="D245" s="373"/>
      <c r="E245" s="373"/>
      <c r="F245" s="137"/>
      <c r="G245" s="68"/>
      <c r="H245" s="161"/>
      <c r="I245" s="491"/>
      <c r="J245" s="136"/>
      <c r="K245" s="69"/>
    </row>
    <row r="246" spans="1:11" ht="18">
      <c r="A246" s="69"/>
      <c r="B246" s="69"/>
      <c r="C246" s="325"/>
      <c r="D246" s="373"/>
      <c r="E246" s="373"/>
      <c r="F246" s="137"/>
      <c r="G246" s="68"/>
      <c r="H246" s="161"/>
      <c r="I246" s="491"/>
      <c r="J246" s="136"/>
      <c r="K246" s="69"/>
    </row>
    <row r="247" spans="1:11" ht="18">
      <c r="A247" s="69"/>
      <c r="B247" s="69"/>
      <c r="C247" s="325"/>
      <c r="D247" s="373"/>
      <c r="E247" s="373"/>
      <c r="F247" s="137"/>
      <c r="G247" s="68"/>
      <c r="H247" s="161"/>
      <c r="I247" s="491"/>
      <c r="J247" s="136"/>
      <c r="K247" s="69"/>
    </row>
    <row r="248" spans="1:11" ht="18">
      <c r="A248" s="69"/>
      <c r="B248" s="69"/>
      <c r="C248" s="325"/>
      <c r="D248" s="373"/>
      <c r="E248" s="373"/>
      <c r="F248" s="137"/>
      <c r="G248" s="68"/>
      <c r="H248" s="161"/>
      <c r="I248" s="491"/>
      <c r="J248" s="136"/>
      <c r="K248" s="69"/>
    </row>
    <row r="249" spans="1:11" ht="18">
      <c r="A249" s="69"/>
      <c r="B249" s="69"/>
      <c r="C249" s="325"/>
      <c r="D249" s="373"/>
      <c r="E249" s="373"/>
      <c r="F249" s="137"/>
      <c r="G249" s="68"/>
      <c r="H249" s="161"/>
      <c r="I249" s="491"/>
      <c r="J249" s="136"/>
      <c r="K249" s="69"/>
    </row>
    <row r="250" spans="1:11" ht="18">
      <c r="A250" s="69"/>
      <c r="B250" s="69"/>
      <c r="C250" s="325"/>
      <c r="D250" s="373"/>
      <c r="E250" s="373"/>
      <c r="F250" s="137"/>
      <c r="G250" s="68"/>
      <c r="H250" s="161"/>
      <c r="I250" s="491"/>
      <c r="J250" s="136"/>
      <c r="K250" s="69"/>
    </row>
    <row r="251" spans="1:11" ht="18">
      <c r="A251" s="69"/>
      <c r="B251" s="69"/>
      <c r="C251" s="325"/>
      <c r="D251" s="373"/>
      <c r="E251" s="373"/>
      <c r="F251" s="137"/>
      <c r="G251" s="68"/>
      <c r="H251" s="161"/>
      <c r="I251" s="491"/>
      <c r="J251" s="136"/>
      <c r="K251" s="69"/>
    </row>
    <row r="252" spans="1:11" ht="18">
      <c r="A252" s="69"/>
      <c r="B252" s="69"/>
      <c r="C252" s="325"/>
      <c r="D252" s="373"/>
      <c r="E252" s="373"/>
      <c r="F252" s="137"/>
      <c r="G252" s="68"/>
      <c r="H252" s="161"/>
      <c r="I252" s="491"/>
      <c r="J252" s="136"/>
      <c r="K252" s="69"/>
    </row>
    <row r="253" spans="1:11" ht="18">
      <c r="A253" s="69"/>
      <c r="B253" s="69"/>
      <c r="C253" s="325"/>
      <c r="D253" s="373"/>
      <c r="E253" s="373"/>
      <c r="F253" s="137"/>
      <c r="G253" s="68"/>
      <c r="H253" s="161"/>
      <c r="I253" s="491"/>
      <c r="J253" s="136"/>
      <c r="K253" s="69"/>
    </row>
    <row r="254" spans="1:11" ht="18">
      <c r="A254" s="69"/>
      <c r="B254" s="69"/>
      <c r="C254" s="325"/>
      <c r="D254" s="373"/>
      <c r="E254" s="373"/>
      <c r="F254" s="137"/>
      <c r="G254" s="68"/>
      <c r="H254" s="161"/>
      <c r="I254" s="491"/>
      <c r="J254" s="136"/>
      <c r="K254" s="69"/>
    </row>
    <row r="255" spans="1:11" ht="18">
      <c r="A255" s="69"/>
      <c r="B255" s="69"/>
      <c r="C255" s="325"/>
      <c r="D255" s="373"/>
      <c r="E255" s="373"/>
      <c r="F255" s="137"/>
      <c r="G255" s="68"/>
      <c r="H255" s="161"/>
      <c r="I255" s="491"/>
      <c r="J255" s="136"/>
      <c r="K255" s="69"/>
    </row>
    <row r="256" spans="1:11" ht="18">
      <c r="A256" s="69"/>
      <c r="B256" s="69"/>
      <c r="C256" s="325"/>
      <c r="D256" s="373"/>
      <c r="E256" s="373"/>
      <c r="F256" s="137"/>
      <c r="G256" s="68"/>
      <c r="H256" s="161"/>
      <c r="I256" s="491"/>
      <c r="J256" s="136"/>
      <c r="K256" s="69"/>
    </row>
    <row r="257" spans="1:11" ht="18">
      <c r="A257" s="69"/>
      <c r="B257" s="69"/>
      <c r="C257" s="325"/>
      <c r="D257" s="373"/>
      <c r="E257" s="373"/>
      <c r="F257" s="137"/>
      <c r="G257" s="68"/>
      <c r="H257" s="161"/>
      <c r="I257" s="491"/>
      <c r="J257" s="136"/>
      <c r="K257" s="69"/>
    </row>
    <row r="258" spans="1:11" ht="18">
      <c r="A258" s="69"/>
      <c r="B258" s="69"/>
      <c r="C258" s="325"/>
      <c r="D258" s="373"/>
      <c r="E258" s="373"/>
      <c r="F258" s="137"/>
      <c r="G258" s="68"/>
      <c r="H258" s="161"/>
      <c r="I258" s="491"/>
      <c r="J258" s="136"/>
      <c r="K258" s="69"/>
    </row>
    <row r="259" spans="1:11" ht="18">
      <c r="A259" s="69"/>
      <c r="B259" s="69"/>
      <c r="C259" s="325"/>
      <c r="D259" s="373"/>
      <c r="E259" s="373"/>
      <c r="F259" s="137"/>
      <c r="G259" s="68"/>
      <c r="H259" s="161"/>
      <c r="I259" s="491"/>
      <c r="J259" s="136"/>
      <c r="K259" s="69"/>
    </row>
    <row r="260" spans="1:11" ht="18">
      <c r="A260" s="69"/>
      <c r="B260" s="69"/>
      <c r="C260" s="325"/>
      <c r="D260" s="373"/>
      <c r="E260" s="373"/>
      <c r="F260" s="137"/>
      <c r="G260" s="68"/>
      <c r="H260" s="161"/>
      <c r="I260" s="491"/>
      <c r="J260" s="136"/>
      <c r="K260" s="69"/>
    </row>
    <row r="261" spans="1:11" ht="18">
      <c r="A261" s="69"/>
      <c r="B261" s="69"/>
      <c r="C261" s="325"/>
      <c r="D261" s="373"/>
      <c r="E261" s="373"/>
      <c r="F261" s="137"/>
      <c r="G261" s="68"/>
      <c r="H261" s="161"/>
      <c r="I261" s="491"/>
      <c r="J261" s="136"/>
      <c r="K261" s="69"/>
    </row>
    <row r="262" spans="1:11" ht="18">
      <c r="A262" s="69"/>
      <c r="B262" s="69"/>
      <c r="C262" s="325"/>
      <c r="D262" s="373"/>
      <c r="E262" s="373"/>
      <c r="F262" s="137"/>
      <c r="G262" s="68"/>
      <c r="H262" s="161"/>
      <c r="I262" s="491"/>
      <c r="J262" s="136"/>
      <c r="K262" s="69"/>
    </row>
    <row r="263" spans="1:11" ht="18">
      <c r="A263" s="69"/>
      <c r="B263" s="69"/>
      <c r="C263" s="325"/>
      <c r="D263" s="373"/>
      <c r="E263" s="373"/>
      <c r="F263" s="137"/>
      <c r="G263" s="68"/>
      <c r="H263" s="161"/>
      <c r="I263" s="491"/>
      <c r="J263" s="136"/>
      <c r="K263" s="69"/>
    </row>
    <row r="264" spans="1:11" ht="26">
      <c r="A264" s="69"/>
      <c r="B264" s="69"/>
      <c r="C264" s="325"/>
      <c r="D264" s="373"/>
      <c r="E264" s="373"/>
      <c r="F264" s="137" t="s">
        <v>3837</v>
      </c>
      <c r="G264" s="68"/>
      <c r="H264" s="480" t="s">
        <v>3838</v>
      </c>
      <c r="I264" s="491"/>
      <c r="J264" s="136"/>
      <c r="K264" s="69"/>
    </row>
    <row r="265" spans="1:11" ht="18">
      <c r="A265" s="69"/>
      <c r="B265" s="69"/>
      <c r="C265" s="325"/>
      <c r="D265" s="373"/>
      <c r="E265" s="373"/>
      <c r="F265" s="137"/>
      <c r="G265" s="68"/>
      <c r="H265" s="161"/>
      <c r="I265" s="491"/>
      <c r="J265" s="136"/>
      <c r="K265" s="69"/>
    </row>
    <row r="266" spans="1:11" ht="18">
      <c r="A266" s="69"/>
      <c r="B266" s="69"/>
      <c r="C266" s="325"/>
      <c r="D266" s="373"/>
      <c r="E266" s="373"/>
      <c r="F266" s="137"/>
      <c r="G266" s="68"/>
      <c r="H266" s="161"/>
      <c r="I266" s="491"/>
      <c r="J266" s="136"/>
      <c r="K266" s="69"/>
    </row>
    <row r="267" spans="1:11" ht="18">
      <c r="A267" s="69"/>
      <c r="B267" s="69"/>
      <c r="C267" s="325"/>
      <c r="D267" s="373"/>
      <c r="E267" s="373"/>
      <c r="F267" s="137"/>
      <c r="G267" s="68"/>
      <c r="H267" s="161"/>
      <c r="I267" s="491"/>
      <c r="J267" s="136"/>
      <c r="K267" s="69"/>
    </row>
    <row r="268" spans="1:11" ht="18">
      <c r="A268" s="69"/>
      <c r="B268" s="69"/>
      <c r="C268" s="325"/>
      <c r="D268" s="373"/>
      <c r="E268" s="373"/>
      <c r="F268" s="137"/>
      <c r="G268" s="68"/>
      <c r="H268" s="161"/>
      <c r="I268" s="491"/>
      <c r="J268" s="136"/>
      <c r="K268" s="69"/>
    </row>
    <row r="269" spans="1:11" ht="18">
      <c r="A269" s="69"/>
      <c r="B269" s="69"/>
      <c r="C269" s="325"/>
      <c r="D269" s="373"/>
      <c r="E269" s="373"/>
      <c r="F269" s="137"/>
      <c r="G269" s="68"/>
      <c r="H269" s="161"/>
      <c r="I269" s="491"/>
      <c r="J269" s="136"/>
      <c r="K269" s="69"/>
    </row>
    <row r="270" spans="1:11" ht="18">
      <c r="A270" s="69"/>
      <c r="B270" s="69"/>
      <c r="C270" s="325"/>
      <c r="D270" s="373"/>
      <c r="E270" s="373"/>
      <c r="F270" s="137"/>
      <c r="G270" s="68"/>
      <c r="H270" s="161"/>
      <c r="I270" s="491"/>
      <c r="J270" s="136"/>
      <c r="K270" s="69"/>
    </row>
    <row r="271" spans="1:11" ht="18">
      <c r="A271" s="69"/>
      <c r="B271" s="69"/>
      <c r="C271" s="325"/>
      <c r="D271" s="373"/>
      <c r="E271" s="373"/>
      <c r="F271" s="137"/>
      <c r="G271" s="68"/>
      <c r="H271" s="161"/>
      <c r="I271" s="491"/>
      <c r="J271" s="136"/>
      <c r="K271" s="69"/>
    </row>
    <row r="272" spans="1:11" ht="18">
      <c r="A272" s="69"/>
      <c r="B272" s="69"/>
      <c r="C272" s="325"/>
      <c r="D272" s="373"/>
      <c r="E272" s="373"/>
      <c r="F272" s="137"/>
      <c r="G272" s="68"/>
      <c r="H272" s="161"/>
      <c r="I272" s="491"/>
      <c r="J272" s="136"/>
      <c r="K272" s="69"/>
    </row>
    <row r="273" spans="1:11" ht="18">
      <c r="A273" s="69"/>
      <c r="B273" s="69"/>
      <c r="C273" s="325"/>
      <c r="D273" s="373"/>
      <c r="E273" s="373"/>
      <c r="F273" s="137"/>
      <c r="G273" s="68"/>
      <c r="H273" s="161"/>
      <c r="I273" s="491"/>
      <c r="J273" s="136"/>
      <c r="K273" s="69"/>
    </row>
    <row r="274" spans="1:11" ht="18">
      <c r="A274" s="69"/>
      <c r="B274" s="69"/>
      <c r="C274" s="325"/>
      <c r="D274" s="373"/>
      <c r="E274" s="373"/>
      <c r="F274" s="137"/>
      <c r="G274" s="68"/>
      <c r="H274" s="161"/>
      <c r="I274" s="491"/>
      <c r="J274" s="136"/>
      <c r="K274" s="69"/>
    </row>
    <row r="275" spans="1:11" ht="18">
      <c r="A275" s="69"/>
      <c r="B275" s="69"/>
      <c r="C275" s="325"/>
      <c r="D275" s="373"/>
      <c r="E275" s="373"/>
      <c r="F275" s="137"/>
      <c r="G275" s="68"/>
      <c r="H275" s="161"/>
      <c r="I275" s="491"/>
      <c r="J275" s="136"/>
      <c r="K275" s="69"/>
    </row>
    <row r="276" spans="1:11" ht="18">
      <c r="A276" s="69"/>
      <c r="B276" s="69"/>
      <c r="C276" s="325"/>
      <c r="D276" s="373"/>
      <c r="E276" s="373"/>
      <c r="F276" s="137"/>
      <c r="G276" s="68"/>
      <c r="H276" s="161"/>
      <c r="I276" s="491"/>
      <c r="J276" s="136"/>
      <c r="K276" s="69"/>
    </row>
    <row r="277" spans="1:11" ht="18">
      <c r="A277" s="69"/>
      <c r="B277" s="69"/>
      <c r="C277" s="325"/>
      <c r="D277" s="373"/>
      <c r="E277" s="373"/>
      <c r="F277" s="137"/>
      <c r="G277" s="68"/>
      <c r="H277" s="161"/>
      <c r="I277" s="491"/>
      <c r="J277" s="136"/>
      <c r="K277" s="69"/>
    </row>
    <row r="278" spans="1:11" ht="18">
      <c r="A278" s="69"/>
      <c r="B278" s="69"/>
      <c r="C278" s="325"/>
      <c r="D278" s="373"/>
      <c r="E278" s="373"/>
      <c r="F278" s="137"/>
      <c r="G278" s="68"/>
      <c r="H278" s="161"/>
      <c r="I278" s="491"/>
      <c r="J278" s="136"/>
      <c r="K278" s="69"/>
    </row>
    <row r="279" spans="1:11" ht="18">
      <c r="A279" s="69"/>
      <c r="B279" s="69"/>
      <c r="C279" s="325"/>
      <c r="D279" s="373"/>
      <c r="E279" s="373"/>
      <c r="F279" s="137"/>
      <c r="G279" s="68"/>
      <c r="H279" s="161"/>
      <c r="I279" s="491"/>
      <c r="J279" s="136"/>
      <c r="K279" s="69"/>
    </row>
    <row r="280" spans="1:11" ht="18">
      <c r="A280" s="69"/>
      <c r="B280" s="69"/>
      <c r="C280" s="325"/>
      <c r="D280" s="373"/>
      <c r="E280" s="373"/>
      <c r="F280" s="137"/>
      <c r="G280" s="68"/>
      <c r="H280" s="161"/>
      <c r="I280" s="491"/>
      <c r="J280" s="136"/>
      <c r="K280" s="69"/>
    </row>
    <row r="281" spans="1:11" ht="18">
      <c r="A281" s="69"/>
      <c r="B281" s="69"/>
      <c r="C281" s="325"/>
      <c r="D281" s="373"/>
      <c r="E281" s="373"/>
      <c r="F281" s="137"/>
      <c r="G281" s="68"/>
      <c r="H281" s="161"/>
      <c r="I281" s="491"/>
      <c r="J281" s="136"/>
      <c r="K281" s="69"/>
    </row>
    <row r="282" spans="1:11" ht="18">
      <c r="A282" s="69"/>
      <c r="B282" s="69"/>
      <c r="C282" s="325"/>
      <c r="D282" s="373"/>
      <c r="E282" s="373"/>
      <c r="F282" s="137"/>
      <c r="G282" s="68"/>
      <c r="H282" s="161"/>
      <c r="I282" s="491"/>
      <c r="J282" s="136"/>
      <c r="K282" s="69"/>
    </row>
    <row r="283" spans="1:11" ht="18">
      <c r="A283" s="69"/>
      <c r="B283" s="69"/>
      <c r="C283" s="325"/>
      <c r="D283" s="373"/>
      <c r="E283" s="373"/>
      <c r="F283" s="137"/>
      <c r="G283" s="68"/>
      <c r="H283" s="161"/>
      <c r="I283" s="491"/>
      <c r="J283" s="136"/>
      <c r="K283" s="69"/>
    </row>
    <row r="284" spans="1:11" ht="18">
      <c r="A284" s="69"/>
      <c r="B284" s="69"/>
      <c r="C284" s="325"/>
      <c r="D284" s="373"/>
      <c r="E284" s="373"/>
      <c r="F284" s="137"/>
      <c r="G284" s="68"/>
      <c r="H284" s="161"/>
      <c r="I284" s="491"/>
      <c r="J284" s="136"/>
      <c r="K284" s="69"/>
    </row>
    <row r="285" spans="1:11" ht="18">
      <c r="A285" s="69"/>
      <c r="B285" s="69"/>
      <c r="C285" s="325"/>
      <c r="D285" s="373"/>
      <c r="E285" s="373"/>
      <c r="F285" s="137"/>
      <c r="G285" s="68"/>
      <c r="H285" s="161"/>
      <c r="I285" s="491"/>
      <c r="J285" s="136"/>
      <c r="K285" s="69"/>
    </row>
    <row r="286" spans="1:11" ht="18">
      <c r="A286" s="69"/>
      <c r="B286" s="69"/>
      <c r="C286" s="325"/>
      <c r="D286" s="373"/>
      <c r="E286" s="373"/>
      <c r="F286" s="137"/>
      <c r="G286" s="68"/>
      <c r="H286" s="161"/>
      <c r="I286" s="491"/>
      <c r="J286" s="136"/>
      <c r="K286" s="69"/>
    </row>
    <row r="287" spans="1:11" ht="18">
      <c r="A287" s="69"/>
      <c r="B287" s="69"/>
      <c r="C287" s="325"/>
      <c r="D287" s="373"/>
      <c r="E287" s="373"/>
      <c r="F287" s="137"/>
      <c r="G287" s="68"/>
      <c r="H287" s="161"/>
      <c r="I287" s="491"/>
      <c r="J287" s="136"/>
      <c r="K287" s="69"/>
    </row>
    <row r="288" spans="1:11" ht="18">
      <c r="A288" s="69"/>
      <c r="B288" s="69"/>
      <c r="C288" s="325"/>
      <c r="D288" s="373"/>
      <c r="E288" s="373"/>
      <c r="F288" s="137"/>
      <c r="G288" s="68"/>
      <c r="H288" s="161"/>
      <c r="I288" s="491"/>
      <c r="J288" s="136"/>
      <c r="K288" s="69"/>
    </row>
    <row r="289" spans="1:11" ht="18">
      <c r="A289" s="69"/>
      <c r="B289" s="69"/>
      <c r="C289" s="325"/>
      <c r="D289" s="373"/>
      <c r="E289" s="373"/>
      <c r="F289" s="137"/>
      <c r="G289" s="68"/>
      <c r="H289" s="161"/>
      <c r="I289" s="491"/>
      <c r="J289" s="136"/>
      <c r="K289" s="69"/>
    </row>
    <row r="290" spans="1:11" ht="18">
      <c r="A290" s="69"/>
      <c r="B290" s="69"/>
      <c r="C290" s="325"/>
      <c r="D290" s="373"/>
      <c r="E290" s="373"/>
      <c r="F290" s="137"/>
      <c r="G290" s="68"/>
      <c r="H290" s="161"/>
      <c r="I290" s="491"/>
      <c r="J290" s="136"/>
      <c r="K290" s="69"/>
    </row>
    <row r="291" spans="1:11" ht="18">
      <c r="A291" s="69"/>
      <c r="B291" s="69"/>
      <c r="C291" s="325"/>
      <c r="D291" s="373"/>
      <c r="E291" s="373"/>
      <c r="F291" s="137"/>
      <c r="G291" s="68"/>
      <c r="H291" s="161"/>
      <c r="I291" s="491"/>
      <c r="J291" s="136"/>
      <c r="K291" s="69"/>
    </row>
    <row r="292" spans="1:11" ht="18">
      <c r="A292" s="69"/>
      <c r="B292" s="69"/>
      <c r="C292" s="325"/>
      <c r="D292" s="373"/>
      <c r="E292" s="373"/>
      <c r="F292" s="137"/>
      <c r="G292" s="68"/>
      <c r="H292" s="161"/>
      <c r="I292" s="491"/>
      <c r="J292" s="136"/>
      <c r="K292" s="69"/>
    </row>
    <row r="293" spans="1:11" ht="18">
      <c r="A293" s="69"/>
      <c r="B293" s="69"/>
      <c r="C293" s="325"/>
      <c r="D293" s="373"/>
      <c r="E293" s="373"/>
      <c r="F293" s="137"/>
      <c r="G293" s="68"/>
      <c r="H293" s="161"/>
      <c r="I293" s="491"/>
      <c r="J293" s="136"/>
      <c r="K293" s="69"/>
    </row>
    <row r="294" spans="1:11" ht="18">
      <c r="A294" s="69"/>
      <c r="B294" s="69"/>
      <c r="C294" s="325"/>
      <c r="D294" s="373"/>
      <c r="E294" s="373"/>
      <c r="F294" s="137"/>
      <c r="G294" s="68"/>
      <c r="H294" s="161"/>
      <c r="I294" s="491"/>
      <c r="J294" s="136"/>
      <c r="K294" s="69"/>
    </row>
    <row r="295" spans="1:11" ht="18">
      <c r="A295" s="69"/>
      <c r="B295" s="69"/>
      <c r="C295" s="325"/>
      <c r="D295" s="373"/>
      <c r="E295" s="373"/>
      <c r="F295" s="137"/>
      <c r="G295" s="68"/>
      <c r="H295" s="161"/>
      <c r="I295" s="491"/>
      <c r="J295" s="136"/>
      <c r="K295" s="69"/>
    </row>
    <row r="296" spans="1:11" ht="18">
      <c r="A296" s="69"/>
      <c r="B296" s="69"/>
      <c r="C296" s="325"/>
      <c r="D296" s="373"/>
      <c r="E296" s="373"/>
      <c r="F296" s="137"/>
      <c r="G296" s="68"/>
      <c r="H296" s="161"/>
      <c r="I296" s="491"/>
      <c r="J296" s="136"/>
      <c r="K296" s="69"/>
    </row>
    <row r="297" spans="1:11" ht="18">
      <c r="A297" s="69"/>
      <c r="B297" s="69"/>
      <c r="C297" s="325"/>
      <c r="D297" s="373"/>
      <c r="E297" s="373"/>
      <c r="F297" s="137"/>
      <c r="G297" s="68"/>
      <c r="H297" s="161"/>
      <c r="I297" s="491"/>
      <c r="J297" s="136"/>
      <c r="K297" s="69"/>
    </row>
    <row r="298" spans="1:11" ht="18">
      <c r="A298" s="69"/>
      <c r="B298" s="69"/>
      <c r="C298" s="325"/>
      <c r="D298" s="373"/>
      <c r="E298" s="373"/>
      <c r="F298" s="137"/>
      <c r="G298" s="68"/>
      <c r="H298" s="161"/>
      <c r="I298" s="491"/>
      <c r="J298" s="136"/>
      <c r="K298" s="69"/>
    </row>
    <row r="299" spans="1:11" ht="18">
      <c r="A299" s="69"/>
      <c r="B299" s="69"/>
      <c r="C299" s="325"/>
      <c r="D299" s="373"/>
      <c r="E299" s="373"/>
      <c r="F299" s="137"/>
      <c r="G299" s="68"/>
      <c r="H299" s="161"/>
      <c r="I299" s="491"/>
      <c r="J299" s="136"/>
      <c r="K299" s="69"/>
    </row>
    <row r="300" spans="1:11" ht="27" customHeight="1">
      <c r="A300" s="659" t="s">
        <v>3839</v>
      </c>
      <c r="B300" s="577"/>
      <c r="C300" s="577"/>
      <c r="D300" s="577"/>
      <c r="E300" s="577"/>
      <c r="F300" s="577"/>
      <c r="G300" s="577"/>
      <c r="H300" s="577"/>
      <c r="I300" s="577"/>
      <c r="J300" s="577"/>
      <c r="K300" s="612"/>
    </row>
    <row r="301" spans="1:11" ht="89.25" customHeight="1">
      <c r="A301" s="69"/>
      <c r="B301" s="69"/>
      <c r="C301" s="317" t="s">
        <v>1051</v>
      </c>
      <c r="D301" s="187" t="s">
        <v>3839</v>
      </c>
      <c r="E301" s="187" t="s">
        <v>3840</v>
      </c>
      <c r="F301" s="137" t="s">
        <v>3841</v>
      </c>
      <c r="G301" s="68" t="s">
        <v>3842</v>
      </c>
      <c r="H301" s="480"/>
      <c r="I301" s="482" t="s">
        <v>3843</v>
      </c>
      <c r="J301" s="136"/>
      <c r="K301" s="68" t="s">
        <v>47</v>
      </c>
    </row>
    <row r="302" spans="1:11" ht="89.25" customHeight="1">
      <c r="A302" s="69"/>
      <c r="B302" s="69"/>
      <c r="C302" s="317" t="s">
        <v>1051</v>
      </c>
      <c r="D302" s="187" t="s">
        <v>3839</v>
      </c>
      <c r="E302" s="187" t="s">
        <v>3844</v>
      </c>
      <c r="F302" s="137" t="s">
        <v>3845</v>
      </c>
      <c r="G302" s="68" t="s">
        <v>3846</v>
      </c>
      <c r="H302" s="480"/>
      <c r="I302" s="482" t="s">
        <v>3847</v>
      </c>
      <c r="J302" s="136"/>
      <c r="K302" s="68" t="s">
        <v>47</v>
      </c>
    </row>
    <row r="303" spans="1:11" ht="71.25" customHeight="1">
      <c r="A303" s="69"/>
      <c r="B303" s="69"/>
      <c r="C303" s="317" t="s">
        <v>1051</v>
      </c>
      <c r="D303" s="187" t="s">
        <v>3839</v>
      </c>
      <c r="E303" s="187" t="s">
        <v>3844</v>
      </c>
      <c r="F303" s="137" t="s">
        <v>3848</v>
      </c>
      <c r="G303" s="68" t="s">
        <v>3849</v>
      </c>
      <c r="H303" s="161"/>
      <c r="I303" s="491"/>
      <c r="J303" s="136"/>
      <c r="K303" s="68" t="s">
        <v>236</v>
      </c>
    </row>
    <row r="304" spans="1:11" ht="18">
      <c r="A304" s="543"/>
      <c r="B304" s="543"/>
      <c r="C304" s="544"/>
      <c r="D304" s="545"/>
      <c r="E304" s="545"/>
      <c r="F304" s="546"/>
      <c r="G304" s="543"/>
      <c r="H304" s="547"/>
      <c r="I304" s="548" t="s">
        <v>3850</v>
      </c>
      <c r="J304" s="549"/>
      <c r="K304" s="543"/>
    </row>
    <row r="305" spans="1:11" ht="18">
      <c r="A305" s="543"/>
      <c r="B305" s="543"/>
      <c r="C305" s="544"/>
      <c r="D305" s="545"/>
      <c r="E305" s="545"/>
      <c r="F305" s="546"/>
      <c r="G305" s="543"/>
      <c r="H305" s="547"/>
      <c r="I305" s="550"/>
      <c r="J305" s="549"/>
      <c r="K305" s="543"/>
    </row>
    <row r="306" spans="1:11" ht="18">
      <c r="A306" s="543"/>
      <c r="B306" s="543"/>
      <c r="C306" s="544"/>
      <c r="D306" s="545"/>
      <c r="E306" s="545"/>
      <c r="F306" s="546"/>
      <c r="G306" s="543"/>
      <c r="H306" s="551"/>
      <c r="I306" s="552"/>
      <c r="J306" s="549"/>
      <c r="K306" s="543"/>
    </row>
    <row r="307" spans="1:11" ht="18">
      <c r="A307" s="543"/>
      <c r="B307" s="543"/>
      <c r="C307" s="544"/>
      <c r="D307" s="545"/>
      <c r="E307" s="545"/>
      <c r="F307" s="546"/>
      <c r="G307" s="543"/>
      <c r="H307" s="551"/>
      <c r="I307" s="552"/>
      <c r="J307" s="549"/>
      <c r="K307" s="543"/>
    </row>
    <row r="308" spans="1:11" ht="18">
      <c r="A308" s="543"/>
      <c r="B308" s="543"/>
      <c r="C308" s="544"/>
      <c r="D308" s="545"/>
      <c r="E308" s="545"/>
      <c r="F308" s="546"/>
      <c r="G308" s="543"/>
      <c r="H308" s="551"/>
      <c r="I308" s="552"/>
      <c r="J308" s="549"/>
      <c r="K308" s="543"/>
    </row>
    <row r="309" spans="1:11" ht="18">
      <c r="A309" s="543"/>
      <c r="B309" s="543"/>
      <c r="C309" s="544"/>
      <c r="D309" s="545"/>
      <c r="E309" s="545"/>
      <c r="F309" s="546"/>
      <c r="G309" s="543"/>
      <c r="H309" s="551"/>
      <c r="I309" s="552"/>
      <c r="J309" s="549"/>
      <c r="K309" s="543"/>
    </row>
    <row r="310" spans="1:11" ht="18">
      <c r="A310" s="543"/>
      <c r="B310" s="543"/>
      <c r="C310" s="544"/>
      <c r="D310" s="545"/>
      <c r="E310" s="545"/>
      <c r="F310" s="546"/>
      <c r="G310" s="543"/>
      <c r="H310" s="551"/>
      <c r="I310" s="552"/>
      <c r="J310" s="549"/>
      <c r="K310" s="543"/>
    </row>
    <row r="311" spans="1:11" ht="18">
      <c r="A311" s="543"/>
      <c r="B311" s="543"/>
      <c r="C311" s="544"/>
      <c r="D311" s="545"/>
      <c r="E311" s="545"/>
      <c r="F311" s="546"/>
      <c r="G311" s="543"/>
      <c r="H311" s="551"/>
      <c r="I311" s="552"/>
      <c r="J311" s="549"/>
      <c r="K311" s="543"/>
    </row>
  </sheetData>
  <mergeCells count="63">
    <mergeCell ref="K92:K93"/>
    <mergeCell ref="I94:I96"/>
    <mergeCell ref="B74:B77"/>
    <mergeCell ref="C74:C77"/>
    <mergeCell ref="A92:A93"/>
    <mergeCell ref="B92:B93"/>
    <mergeCell ref="C92:C93"/>
    <mergeCell ref="D92:D93"/>
    <mergeCell ref="E92:E93"/>
    <mergeCell ref="J58:J61"/>
    <mergeCell ref="A74:A77"/>
    <mergeCell ref="F92:F93"/>
    <mergeCell ref="G92:G93"/>
    <mergeCell ref="H92:H93"/>
    <mergeCell ref="I92:I93"/>
    <mergeCell ref="J92:J93"/>
    <mergeCell ref="A52:A54"/>
    <mergeCell ref="C52:C54"/>
    <mergeCell ref="D52:D54"/>
    <mergeCell ref="E52:E54"/>
    <mergeCell ref="I58:I61"/>
    <mergeCell ref="D74:D77"/>
    <mergeCell ref="E74:E77"/>
    <mergeCell ref="F74:F77"/>
    <mergeCell ref="G74:G77"/>
    <mergeCell ref="J74:J77"/>
    <mergeCell ref="H75:H76"/>
    <mergeCell ref="I75:I77"/>
    <mergeCell ref="J158:J159"/>
    <mergeCell ref="H219:H220"/>
    <mergeCell ref="I219:I220"/>
    <mergeCell ref="J219:J220"/>
    <mergeCell ref="A300:K300"/>
    <mergeCell ref="G158:G159"/>
    <mergeCell ref="H158:H159"/>
    <mergeCell ref="I161:I162"/>
    <mergeCell ref="I163:I164"/>
    <mergeCell ref="I184:I185"/>
    <mergeCell ref="G192:H192"/>
    <mergeCell ref="G199:H199"/>
    <mergeCell ref="C158:C159"/>
    <mergeCell ref="D158:D159"/>
    <mergeCell ref="F131:F133"/>
    <mergeCell ref="J131:J133"/>
    <mergeCell ref="E158:E159"/>
    <mergeCell ref="F158:F159"/>
    <mergeCell ref="A219:A220"/>
    <mergeCell ref="B219:B220"/>
    <mergeCell ref="C219:C220"/>
    <mergeCell ref="D219:D220"/>
    <mergeCell ref="E219:E220"/>
    <mergeCell ref="I131:I133"/>
    <mergeCell ref="I144:I148"/>
    <mergeCell ref="J145:J148"/>
    <mergeCell ref="I153:I154"/>
    <mergeCell ref="I157:I158"/>
    <mergeCell ref="A158:A159"/>
    <mergeCell ref="B158:B159"/>
    <mergeCell ref="A131:A133"/>
    <mergeCell ref="B131:B133"/>
    <mergeCell ref="C131:C133"/>
    <mergeCell ref="D131:D133"/>
    <mergeCell ref="E131:E133"/>
  </mergeCells>
  <conditionalFormatting sqref="I165">
    <cfRule type="expression" dxfId="11" priority="1">
      <formula>$G$1:$G$94="Weak"</formula>
    </cfRule>
  </conditionalFormatting>
  <conditionalFormatting sqref="I165">
    <cfRule type="expression" dxfId="10" priority="2">
      <formula>$G$1:$G$96="Unsure"</formula>
    </cfRule>
  </conditionalFormatting>
  <conditionalFormatting sqref="I165">
    <cfRule type="expression" dxfId="9" priority="3">
      <formula>$G$1:$G$94="Strong"</formula>
    </cfRule>
  </conditionalFormatting>
  <conditionalFormatting sqref="G51 I51">
    <cfRule type="expression" dxfId="8" priority="4">
      <formula>$J$1:$J$55="Unsure"</formula>
    </cfRule>
  </conditionalFormatting>
  <conditionalFormatting sqref="G51 I51">
    <cfRule type="expression" dxfId="7" priority="5">
      <formula>$J$1:$J$57="Strong"</formula>
    </cfRule>
  </conditionalFormatting>
  <conditionalFormatting sqref="G51 I51">
    <cfRule type="expression" dxfId="6" priority="6">
      <formula>$J$1:$J$57="Weak"</formula>
    </cfRule>
  </conditionalFormatting>
  <conditionalFormatting sqref="A2:K311">
    <cfRule type="expression" dxfId="5" priority="7">
      <formula>$K$1:$K$311="Unsure"</formula>
    </cfRule>
  </conditionalFormatting>
  <conditionalFormatting sqref="A2:K311">
    <cfRule type="expression" dxfId="4" priority="8">
      <formula>$K$1:$K$311="Strong"</formula>
    </cfRule>
  </conditionalFormatting>
  <conditionalFormatting sqref="A2:K311">
    <cfRule type="expression" dxfId="3" priority="9">
      <formula>$K$1:$K$311="Weak"</formula>
    </cfRule>
  </conditionalFormatting>
  <hyperlinks>
    <hyperlink ref="J98" r:id="rId1" xr:uid="{00000000-0004-0000-0B00-000000000000}"/>
    <hyperlink ref="J100" r:id="rId2" xr:uid="{00000000-0004-0000-0B00-000001000000}"/>
    <hyperlink ref="J101" r:id="rId3" xr:uid="{00000000-0004-0000-0B00-000002000000}"/>
    <hyperlink ref="J105" r:id="rId4" xr:uid="{00000000-0004-0000-0B00-000003000000}"/>
    <hyperlink ref="J106" r:id="rId5" xr:uid="{00000000-0004-0000-0B00-000004000000}"/>
    <hyperlink ref="J107" r:id="rId6" xr:uid="{00000000-0004-0000-0B00-000005000000}"/>
    <hyperlink ref="J108" r:id="rId7" xr:uid="{00000000-0004-0000-0B00-000006000000}"/>
    <hyperlink ref="I126" r:id="rId8" xr:uid="{00000000-0004-0000-0B00-000007000000}"/>
    <hyperlink ref="I139" r:id="rId9" xr:uid="{00000000-0004-0000-0B00-000008000000}"/>
    <hyperlink ref="I140" r:id="rId10" xr:uid="{00000000-0004-0000-0B00-000009000000}"/>
    <hyperlink ref="I141" r:id="rId11" xr:uid="{00000000-0004-0000-0B00-00000A000000}"/>
    <hyperlink ref="J145" r:id="rId12" xr:uid="{00000000-0004-0000-0B00-00000B000000}"/>
    <hyperlink ref="J167" r:id="rId13" xr:uid="{00000000-0004-0000-0B00-00000C000000}"/>
    <hyperlink ref="I177" r:id="rId14" xr:uid="{00000000-0004-0000-0B00-00000D000000}"/>
    <hyperlink ref="I233" r:id="rId15" xr:uid="{00000000-0004-0000-0B00-00000E000000}"/>
    <hyperlink ref="I235" r:id="rId16" xr:uid="{00000000-0004-0000-0B00-00000F000000}"/>
    <hyperlink ref="I237" r:id="rId17" xr:uid="{00000000-0004-0000-0B00-000010000000}"/>
    <hyperlink ref="I238" r:id="rId18" xr:uid="{00000000-0004-0000-0B00-000011000000}"/>
    <hyperlink ref="I239" r:id="rId19" xr:uid="{00000000-0004-0000-0B00-000012000000}"/>
    <hyperlink ref="I241" r:id="rId20" xr:uid="{00000000-0004-0000-0B00-000013000000}"/>
    <hyperlink ref="I304" r:id="rId21" xr:uid="{00000000-0004-0000-0B00-00001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B7B7B7"/>
    <outlinePr summaryBelow="0" summaryRight="0"/>
  </sheetPr>
  <dimension ref="A1:I58"/>
  <sheetViews>
    <sheetView workbookViewId="0">
      <pane ySplit="1" topLeftCell="A2" activePane="bottomLeft" state="frozen"/>
      <selection pane="bottomLeft" activeCell="B3" sqref="B3"/>
    </sheetView>
  </sheetViews>
  <sheetFormatPr defaultColWidth="14.453125" defaultRowHeight="15.75" customHeight="1"/>
  <cols>
    <col min="1" max="1" width="16.54296875" customWidth="1"/>
    <col min="2" max="2" width="7" customWidth="1"/>
    <col min="3" max="3" width="6.81640625" customWidth="1"/>
    <col min="4" max="4" width="14" customWidth="1"/>
    <col min="5" max="5" width="20.81640625" customWidth="1"/>
    <col min="6" max="6" width="73" customWidth="1"/>
    <col min="7" max="7" width="33" customWidth="1"/>
    <col min="8" max="8" width="17.81640625" customWidth="1"/>
    <col min="9" max="9" width="17.08984375" customWidth="1"/>
  </cols>
  <sheetData>
    <row r="1" spans="1:9" ht="26">
      <c r="A1" s="338" t="s">
        <v>3851</v>
      </c>
      <c r="B1" s="338" t="s">
        <v>1943</v>
      </c>
      <c r="C1" s="338" t="s">
        <v>1944</v>
      </c>
      <c r="D1" s="338" t="s">
        <v>1043</v>
      </c>
      <c r="E1" s="338" t="s">
        <v>1</v>
      </c>
      <c r="F1" s="478" t="s">
        <v>3852</v>
      </c>
      <c r="G1" s="338" t="s">
        <v>3017</v>
      </c>
      <c r="H1" s="338" t="s">
        <v>955</v>
      </c>
      <c r="I1" s="338" t="s">
        <v>6</v>
      </c>
    </row>
    <row r="2" spans="1:9" ht="39.75" customHeight="1">
      <c r="A2" s="187" t="s">
        <v>3853</v>
      </c>
      <c r="B2" s="68">
        <v>1</v>
      </c>
      <c r="C2" s="68">
        <v>6</v>
      </c>
      <c r="D2" s="68" t="s">
        <v>1046</v>
      </c>
      <c r="E2" s="187" t="s">
        <v>3032</v>
      </c>
      <c r="F2" s="515" t="s">
        <v>3854</v>
      </c>
      <c r="G2" s="553"/>
      <c r="H2" s="482"/>
      <c r="I2" s="68" t="s">
        <v>13</v>
      </c>
    </row>
    <row r="3" spans="1:9" ht="39.75" customHeight="1">
      <c r="A3" s="187" t="s">
        <v>3853</v>
      </c>
      <c r="B3" s="68">
        <v>1</v>
      </c>
      <c r="C3" s="68">
        <v>9</v>
      </c>
      <c r="D3" s="68" t="s">
        <v>1055</v>
      </c>
      <c r="E3" s="187" t="s">
        <v>3855</v>
      </c>
      <c r="F3" s="515" t="s">
        <v>3856</v>
      </c>
      <c r="G3" s="553" t="s">
        <v>3857</v>
      </c>
      <c r="H3" s="482"/>
      <c r="I3" s="68" t="s">
        <v>13</v>
      </c>
    </row>
    <row r="4" spans="1:9" ht="39.75" customHeight="1">
      <c r="A4" s="187" t="s">
        <v>3853</v>
      </c>
      <c r="B4" s="68">
        <v>1</v>
      </c>
      <c r="C4" s="68">
        <v>16</v>
      </c>
      <c r="D4" s="68" t="s">
        <v>1046</v>
      </c>
      <c r="E4" s="187" t="s">
        <v>3059</v>
      </c>
      <c r="F4" s="515" t="s">
        <v>3858</v>
      </c>
      <c r="G4" s="553"/>
      <c r="H4" s="482"/>
      <c r="I4" s="68" t="s">
        <v>13</v>
      </c>
    </row>
    <row r="5" spans="1:9" ht="130.5" customHeight="1">
      <c r="A5" s="187" t="s">
        <v>3853</v>
      </c>
      <c r="B5" s="68">
        <v>1</v>
      </c>
      <c r="C5" s="68">
        <v>17</v>
      </c>
      <c r="D5" s="68" t="s">
        <v>1046</v>
      </c>
      <c r="E5" s="187" t="s">
        <v>3059</v>
      </c>
      <c r="F5" s="515" t="s">
        <v>3859</v>
      </c>
      <c r="G5" s="554" t="e">
        <f ca="1">image("https://study.com/cimages/multimages/16/friction_forces.jpg",2)</f>
        <v>#NAME?</v>
      </c>
      <c r="H5" s="482"/>
      <c r="I5" s="68" t="s">
        <v>13</v>
      </c>
    </row>
    <row r="6" spans="1:9" ht="39.75" customHeight="1">
      <c r="A6" s="187" t="s">
        <v>3853</v>
      </c>
      <c r="B6" s="68">
        <v>1</v>
      </c>
      <c r="C6" s="68">
        <v>18</v>
      </c>
      <c r="D6" s="68" t="s">
        <v>1046</v>
      </c>
      <c r="E6" s="187" t="s">
        <v>3860</v>
      </c>
      <c r="F6" s="515" t="s">
        <v>3861</v>
      </c>
      <c r="G6" s="554" t="s">
        <v>3862</v>
      </c>
      <c r="H6" s="482"/>
      <c r="I6" s="68" t="s">
        <v>13</v>
      </c>
    </row>
    <row r="7" spans="1:9" ht="39.75" customHeight="1">
      <c r="A7" s="187" t="s">
        <v>3853</v>
      </c>
      <c r="B7" s="68">
        <v>1</v>
      </c>
      <c r="C7" s="68">
        <v>31</v>
      </c>
      <c r="D7" s="68" t="s">
        <v>1046</v>
      </c>
      <c r="E7" s="187" t="s">
        <v>3109</v>
      </c>
      <c r="F7" s="515" t="s">
        <v>3863</v>
      </c>
      <c r="G7" s="554"/>
      <c r="H7" s="482"/>
      <c r="I7" s="68" t="s">
        <v>13</v>
      </c>
    </row>
    <row r="8" spans="1:9" ht="39.75" customHeight="1">
      <c r="A8" s="187" t="s">
        <v>3853</v>
      </c>
      <c r="B8" s="68">
        <v>1</v>
      </c>
      <c r="C8" s="68">
        <v>32</v>
      </c>
      <c r="D8" s="68" t="s">
        <v>1046</v>
      </c>
      <c r="E8" s="187" t="s">
        <v>3113</v>
      </c>
      <c r="F8" s="515" t="s">
        <v>3864</v>
      </c>
      <c r="G8" s="554"/>
      <c r="H8" s="482"/>
      <c r="I8" s="68" t="s">
        <v>47</v>
      </c>
    </row>
    <row r="9" spans="1:9" ht="39.75" customHeight="1">
      <c r="A9" s="187" t="s">
        <v>3853</v>
      </c>
      <c r="B9" s="68">
        <v>2</v>
      </c>
      <c r="C9" s="68">
        <v>50</v>
      </c>
      <c r="D9" s="68" t="s">
        <v>1064</v>
      </c>
      <c r="E9" s="187" t="s">
        <v>461</v>
      </c>
      <c r="F9" s="515" t="s">
        <v>3865</v>
      </c>
      <c r="G9" s="553"/>
      <c r="H9" s="482"/>
      <c r="I9" s="68" t="s">
        <v>47</v>
      </c>
    </row>
    <row r="10" spans="1:9" ht="39.75" customHeight="1">
      <c r="A10" s="187" t="s">
        <v>3853</v>
      </c>
      <c r="B10" s="68">
        <v>2</v>
      </c>
      <c r="C10" s="68">
        <v>50</v>
      </c>
      <c r="D10" s="68" t="s">
        <v>1064</v>
      </c>
      <c r="E10" s="187" t="s">
        <v>461</v>
      </c>
      <c r="F10" s="515" t="s">
        <v>3866</v>
      </c>
      <c r="G10" s="553" t="s">
        <v>3867</v>
      </c>
      <c r="H10" s="482"/>
      <c r="I10" s="68" t="s">
        <v>13</v>
      </c>
    </row>
    <row r="11" spans="1:9" ht="39.75" customHeight="1">
      <c r="A11" s="187" t="s">
        <v>3853</v>
      </c>
      <c r="B11" s="68">
        <v>2</v>
      </c>
      <c r="C11" s="68">
        <v>54</v>
      </c>
      <c r="D11" s="68" t="s">
        <v>1064</v>
      </c>
      <c r="E11" s="187" t="s">
        <v>3144</v>
      </c>
      <c r="F11" s="555" t="s">
        <v>3868</v>
      </c>
      <c r="G11" s="553"/>
      <c r="H11" s="482"/>
      <c r="I11" s="68" t="s">
        <v>13</v>
      </c>
    </row>
    <row r="12" spans="1:9" ht="28.5" customHeight="1">
      <c r="A12" s="187" t="s">
        <v>3853</v>
      </c>
      <c r="B12" s="68">
        <v>2</v>
      </c>
      <c r="C12" s="68">
        <v>56</v>
      </c>
      <c r="D12" s="68" t="s">
        <v>1064</v>
      </c>
      <c r="E12" s="187" t="s">
        <v>3153</v>
      </c>
      <c r="F12" s="555" t="s">
        <v>3869</v>
      </c>
      <c r="G12" s="553"/>
      <c r="H12" s="482"/>
      <c r="I12" s="68" t="s">
        <v>13</v>
      </c>
    </row>
    <row r="13" spans="1:9" ht="39.75" customHeight="1">
      <c r="A13" s="187" t="s">
        <v>3853</v>
      </c>
      <c r="B13" s="68">
        <v>2</v>
      </c>
      <c r="C13" s="68">
        <v>58</v>
      </c>
      <c r="D13" s="68" t="s">
        <v>1064</v>
      </c>
      <c r="E13" s="187" t="s">
        <v>3158</v>
      </c>
      <c r="F13" s="515" t="s">
        <v>3870</v>
      </c>
      <c r="G13" s="553"/>
      <c r="H13" s="482"/>
      <c r="I13" s="68" t="s">
        <v>13</v>
      </c>
    </row>
    <row r="14" spans="1:9" ht="39.75" customHeight="1">
      <c r="A14" s="187" t="s">
        <v>3853</v>
      </c>
      <c r="B14" s="68">
        <v>2</v>
      </c>
      <c r="C14" s="68">
        <v>65</v>
      </c>
      <c r="D14" s="68" t="s">
        <v>1055</v>
      </c>
      <c r="E14" s="187" t="s">
        <v>474</v>
      </c>
      <c r="F14" s="515" t="s">
        <v>3871</v>
      </c>
      <c r="G14" s="553"/>
      <c r="H14" s="482"/>
      <c r="I14" s="68" t="s">
        <v>13</v>
      </c>
    </row>
    <row r="15" spans="1:9" ht="39.75" customHeight="1">
      <c r="A15" s="187" t="s">
        <v>3853</v>
      </c>
      <c r="B15" s="68">
        <v>3</v>
      </c>
      <c r="C15" s="68">
        <v>82</v>
      </c>
      <c r="D15" s="68" t="s">
        <v>1046</v>
      </c>
      <c r="E15" s="187" t="s">
        <v>3184</v>
      </c>
      <c r="F15" s="515" t="s">
        <v>3872</v>
      </c>
      <c r="G15" s="553"/>
      <c r="H15" s="482"/>
      <c r="I15" s="68" t="s">
        <v>13</v>
      </c>
    </row>
    <row r="16" spans="1:9" ht="39.75" customHeight="1">
      <c r="A16" s="187" t="s">
        <v>3853</v>
      </c>
      <c r="B16" s="68">
        <v>3</v>
      </c>
      <c r="C16" s="68">
        <v>82</v>
      </c>
      <c r="D16" s="68" t="s">
        <v>1046</v>
      </c>
      <c r="E16" s="187" t="s">
        <v>294</v>
      </c>
      <c r="F16" s="515" t="s">
        <v>3873</v>
      </c>
      <c r="G16" s="553"/>
      <c r="H16" s="482"/>
      <c r="I16" s="68" t="s">
        <v>13</v>
      </c>
    </row>
    <row r="17" spans="1:9" ht="60.75" customHeight="1">
      <c r="A17" s="187" t="s">
        <v>3853</v>
      </c>
      <c r="B17" s="68">
        <v>3</v>
      </c>
      <c r="C17" s="68">
        <v>88</v>
      </c>
      <c r="D17" s="68" t="s">
        <v>1051</v>
      </c>
      <c r="E17" s="187" t="s">
        <v>487</v>
      </c>
      <c r="F17" s="515" t="s">
        <v>3874</v>
      </c>
      <c r="G17" s="553"/>
      <c r="H17" s="482"/>
      <c r="I17" s="68" t="s">
        <v>47</v>
      </c>
    </row>
    <row r="18" spans="1:9" ht="39.75" customHeight="1">
      <c r="A18" s="187" t="s">
        <v>3853</v>
      </c>
      <c r="B18" s="68">
        <v>3</v>
      </c>
      <c r="C18" s="68">
        <v>88</v>
      </c>
      <c r="D18" s="68" t="s">
        <v>1051</v>
      </c>
      <c r="E18" s="187" t="s">
        <v>3875</v>
      </c>
      <c r="F18" s="515" t="s">
        <v>3876</v>
      </c>
      <c r="G18" s="553"/>
      <c r="H18" s="482" t="s">
        <v>3877</v>
      </c>
      <c r="I18" s="68" t="s">
        <v>13</v>
      </c>
    </row>
    <row r="19" spans="1:9" ht="39.75" customHeight="1">
      <c r="A19" s="187" t="s">
        <v>3853</v>
      </c>
      <c r="B19" s="68">
        <v>3</v>
      </c>
      <c r="C19" s="68">
        <v>89</v>
      </c>
      <c r="D19" s="68" t="s">
        <v>1051</v>
      </c>
      <c r="E19" s="187" t="s">
        <v>3875</v>
      </c>
      <c r="F19" s="515" t="s">
        <v>3878</v>
      </c>
      <c r="G19" s="553"/>
      <c r="H19" s="482"/>
      <c r="I19" s="68" t="s">
        <v>13</v>
      </c>
    </row>
    <row r="20" spans="1:9" ht="39.75" customHeight="1">
      <c r="A20" s="187" t="s">
        <v>3853</v>
      </c>
      <c r="B20" s="68">
        <v>4</v>
      </c>
      <c r="C20" s="68">
        <v>120</v>
      </c>
      <c r="D20" s="68" t="s">
        <v>1064</v>
      </c>
      <c r="E20" s="187" t="s">
        <v>3289</v>
      </c>
      <c r="F20" s="515" t="s">
        <v>3879</v>
      </c>
      <c r="G20" s="553" t="s">
        <v>3880</v>
      </c>
      <c r="H20" s="482"/>
      <c r="I20" s="68" t="s">
        <v>13</v>
      </c>
    </row>
    <row r="21" spans="1:9" ht="39.75" customHeight="1">
      <c r="A21" s="187" t="s">
        <v>3853</v>
      </c>
      <c r="B21" s="68">
        <v>4</v>
      </c>
      <c r="C21" s="68">
        <v>121</v>
      </c>
      <c r="D21" s="68" t="s">
        <v>1064</v>
      </c>
      <c r="E21" s="187" t="s">
        <v>3296</v>
      </c>
      <c r="F21" s="515" t="s">
        <v>3881</v>
      </c>
      <c r="G21" s="553" t="s">
        <v>3882</v>
      </c>
      <c r="H21" s="482"/>
      <c r="I21" s="68" t="s">
        <v>13</v>
      </c>
    </row>
    <row r="22" spans="1:9" ht="39.75" customHeight="1">
      <c r="A22" s="187" t="s">
        <v>3853</v>
      </c>
      <c r="B22" s="68">
        <v>4</v>
      </c>
      <c r="C22" s="68">
        <v>125</v>
      </c>
      <c r="D22" s="68" t="s">
        <v>1051</v>
      </c>
      <c r="E22" s="187" t="s">
        <v>3883</v>
      </c>
      <c r="F22" s="515" t="s">
        <v>3884</v>
      </c>
      <c r="G22" s="553"/>
      <c r="H22" s="482"/>
      <c r="I22" s="68" t="s">
        <v>13</v>
      </c>
    </row>
    <row r="23" spans="1:9" ht="94.5" customHeight="1">
      <c r="A23" s="187" t="s">
        <v>3853</v>
      </c>
      <c r="B23" s="68">
        <v>4</v>
      </c>
      <c r="C23" s="68">
        <v>129</v>
      </c>
      <c r="D23" s="68" t="s">
        <v>1051</v>
      </c>
      <c r="E23" s="187" t="s">
        <v>3349</v>
      </c>
      <c r="F23" s="515" t="s">
        <v>3885</v>
      </c>
      <c r="G23" s="553" t="e">
        <f ca="1">image("http://theory.uwinnipeg.ca/mod_tech/img103.gif")</f>
        <v>#NAME?</v>
      </c>
      <c r="H23" s="482" t="s">
        <v>3886</v>
      </c>
      <c r="I23" s="68" t="s">
        <v>13</v>
      </c>
    </row>
    <row r="24" spans="1:9" ht="39.75" customHeight="1">
      <c r="A24" s="187" t="s">
        <v>3853</v>
      </c>
      <c r="B24" s="68">
        <v>5</v>
      </c>
      <c r="C24" s="68">
        <v>150</v>
      </c>
      <c r="D24" s="68" t="s">
        <v>1046</v>
      </c>
      <c r="E24" s="187" t="s">
        <v>3371</v>
      </c>
      <c r="F24" s="515" t="s">
        <v>3887</v>
      </c>
      <c r="G24" s="553"/>
      <c r="H24" s="482"/>
      <c r="I24" s="68" t="s">
        <v>13</v>
      </c>
    </row>
    <row r="25" spans="1:9" ht="39.75" customHeight="1">
      <c r="A25" s="187" t="s">
        <v>3853</v>
      </c>
      <c r="B25" s="68">
        <v>5</v>
      </c>
      <c r="C25" s="68">
        <v>153</v>
      </c>
      <c r="D25" s="68" t="s">
        <v>1064</v>
      </c>
      <c r="E25" s="187" t="s">
        <v>3387</v>
      </c>
      <c r="F25" s="515" t="s">
        <v>3888</v>
      </c>
      <c r="G25" s="553" t="s">
        <v>3889</v>
      </c>
      <c r="H25" s="482"/>
      <c r="I25" s="68" t="s">
        <v>13</v>
      </c>
    </row>
    <row r="26" spans="1:9" ht="39.75" customHeight="1">
      <c r="A26" s="187" t="s">
        <v>3853</v>
      </c>
      <c r="B26" s="68">
        <v>5</v>
      </c>
      <c r="C26" s="68">
        <v>154</v>
      </c>
      <c r="D26" s="68" t="s">
        <v>1064</v>
      </c>
      <c r="E26" s="187" t="s">
        <v>3387</v>
      </c>
      <c r="F26" s="515" t="s">
        <v>3890</v>
      </c>
      <c r="G26" s="556" t="s">
        <v>3891</v>
      </c>
      <c r="H26" s="482"/>
      <c r="I26" s="68" t="s">
        <v>13</v>
      </c>
    </row>
    <row r="27" spans="1:9" ht="57.75" customHeight="1">
      <c r="A27" s="187" t="s">
        <v>3853</v>
      </c>
      <c r="B27" s="68">
        <v>5</v>
      </c>
      <c r="C27" s="68">
        <v>154</v>
      </c>
      <c r="D27" s="68" t="s">
        <v>1064</v>
      </c>
      <c r="E27" s="187" t="s">
        <v>3387</v>
      </c>
      <c r="F27" s="515" t="s">
        <v>3892</v>
      </c>
      <c r="G27" s="553" t="e">
        <f ca="1">image("https://i.stack.imgur.com/JxCq5.png",2)</f>
        <v>#NAME?</v>
      </c>
      <c r="H27" s="482"/>
      <c r="I27" s="68" t="s">
        <v>13</v>
      </c>
    </row>
    <row r="28" spans="1:9" ht="31.5" customHeight="1">
      <c r="A28" s="187" t="s">
        <v>3853</v>
      </c>
      <c r="B28" s="68">
        <v>5</v>
      </c>
      <c r="C28" s="68">
        <v>156</v>
      </c>
      <c r="D28" s="68" t="s">
        <v>1046</v>
      </c>
      <c r="E28" s="187" t="s">
        <v>3397</v>
      </c>
      <c r="F28" s="515" t="s">
        <v>3893</v>
      </c>
      <c r="G28" s="553"/>
      <c r="H28" s="482"/>
      <c r="I28" s="68" t="s">
        <v>13</v>
      </c>
    </row>
    <row r="29" spans="1:9" ht="39.75" customHeight="1">
      <c r="A29" s="187" t="s">
        <v>3853</v>
      </c>
      <c r="B29" s="68">
        <v>5</v>
      </c>
      <c r="C29" s="68">
        <v>156</v>
      </c>
      <c r="D29" s="68" t="s">
        <v>1046</v>
      </c>
      <c r="E29" s="187" t="s">
        <v>3397</v>
      </c>
      <c r="F29" s="515" t="s">
        <v>3894</v>
      </c>
      <c r="G29" s="553"/>
      <c r="H29" s="482"/>
      <c r="I29" s="68" t="s">
        <v>13</v>
      </c>
    </row>
    <row r="30" spans="1:9" ht="39.75" customHeight="1">
      <c r="A30" s="187" t="s">
        <v>3853</v>
      </c>
      <c r="B30" s="68">
        <v>5</v>
      </c>
      <c r="C30" s="68">
        <v>158</v>
      </c>
      <c r="D30" s="68" t="s">
        <v>1055</v>
      </c>
      <c r="E30" s="187" t="s">
        <v>919</v>
      </c>
      <c r="F30" s="515" t="s">
        <v>3895</v>
      </c>
      <c r="G30" s="557" t="s">
        <v>3896</v>
      </c>
      <c r="H30" s="482"/>
      <c r="I30" s="68" t="s">
        <v>47</v>
      </c>
    </row>
    <row r="31" spans="1:9" ht="39.75" customHeight="1">
      <c r="A31" s="187" t="s">
        <v>3853</v>
      </c>
      <c r="B31" s="68">
        <v>5</v>
      </c>
      <c r="C31" s="68">
        <v>165</v>
      </c>
      <c r="D31" s="68" t="s">
        <v>1064</v>
      </c>
      <c r="E31" s="187" t="s">
        <v>555</v>
      </c>
      <c r="F31" s="515" t="s">
        <v>3897</v>
      </c>
      <c r="G31" s="553"/>
      <c r="H31" s="482"/>
      <c r="I31" s="68" t="s">
        <v>13</v>
      </c>
    </row>
    <row r="32" spans="1:9" ht="39.75" customHeight="1">
      <c r="A32" s="187" t="s">
        <v>3853</v>
      </c>
      <c r="B32" s="68">
        <v>5</v>
      </c>
      <c r="C32" s="68">
        <v>168</v>
      </c>
      <c r="D32" s="68" t="s">
        <v>1064</v>
      </c>
      <c r="E32" s="187" t="s">
        <v>3437</v>
      </c>
      <c r="F32" s="515" t="s">
        <v>3898</v>
      </c>
      <c r="G32" s="553"/>
      <c r="H32" s="482"/>
      <c r="I32" s="68" t="s">
        <v>13</v>
      </c>
    </row>
    <row r="33" spans="1:9" ht="39.75" customHeight="1">
      <c r="A33" s="187" t="s">
        <v>3853</v>
      </c>
      <c r="B33" s="68">
        <v>6</v>
      </c>
      <c r="C33" s="68">
        <v>192</v>
      </c>
      <c r="D33" s="68" t="s">
        <v>1064</v>
      </c>
      <c r="E33" s="187" t="s">
        <v>3457</v>
      </c>
      <c r="F33" s="515" t="s">
        <v>3899</v>
      </c>
      <c r="G33" s="553"/>
      <c r="H33" s="482" t="s">
        <v>3900</v>
      </c>
      <c r="I33" s="68" t="s">
        <v>13</v>
      </c>
    </row>
    <row r="34" spans="1:9" ht="39.75" customHeight="1">
      <c r="A34" s="187" t="s">
        <v>3853</v>
      </c>
      <c r="B34" s="68">
        <v>6</v>
      </c>
      <c r="C34" s="68">
        <v>192</v>
      </c>
      <c r="D34" s="68" t="s">
        <v>1064</v>
      </c>
      <c r="E34" s="187" t="s">
        <v>3462</v>
      </c>
      <c r="F34" s="515" t="s">
        <v>3901</v>
      </c>
      <c r="G34" s="553"/>
      <c r="H34" s="482" t="s">
        <v>3204</v>
      </c>
      <c r="I34" s="68" t="s">
        <v>13</v>
      </c>
    </row>
    <row r="35" spans="1:9" ht="39.75" customHeight="1">
      <c r="A35" s="187" t="s">
        <v>3853</v>
      </c>
      <c r="B35" s="68">
        <v>6</v>
      </c>
      <c r="C35" s="68">
        <v>197</v>
      </c>
      <c r="D35" s="68" t="s">
        <v>1064</v>
      </c>
      <c r="E35" s="187" t="s">
        <v>3902</v>
      </c>
      <c r="F35" s="515" t="s">
        <v>3903</v>
      </c>
      <c r="G35" s="553"/>
      <c r="H35" s="482"/>
      <c r="I35" s="68" t="s">
        <v>47</v>
      </c>
    </row>
    <row r="36" spans="1:9" ht="39.75" customHeight="1">
      <c r="A36" s="187" t="s">
        <v>3853</v>
      </c>
      <c r="B36" s="68">
        <v>6</v>
      </c>
      <c r="C36" s="68">
        <v>199</v>
      </c>
      <c r="D36" s="68" t="s">
        <v>1064</v>
      </c>
      <c r="E36" s="187" t="s">
        <v>3904</v>
      </c>
      <c r="F36" s="515" t="s">
        <v>3905</v>
      </c>
      <c r="G36" s="553"/>
      <c r="H36" s="482"/>
      <c r="I36" s="68" t="s">
        <v>47</v>
      </c>
    </row>
    <row r="37" spans="1:9" ht="39.75" customHeight="1">
      <c r="A37" s="187" t="s">
        <v>3853</v>
      </c>
      <c r="B37" s="68">
        <v>6</v>
      </c>
      <c r="C37" s="68">
        <v>203</v>
      </c>
      <c r="D37" s="68" t="s">
        <v>1064</v>
      </c>
      <c r="E37" s="187" t="s">
        <v>3906</v>
      </c>
      <c r="F37" s="515" t="s">
        <v>3907</v>
      </c>
      <c r="G37" s="553"/>
      <c r="H37" s="482"/>
      <c r="I37" s="68" t="s">
        <v>47</v>
      </c>
    </row>
    <row r="38" spans="1:9" ht="39.75" customHeight="1">
      <c r="A38" s="187" t="s">
        <v>3853</v>
      </c>
      <c r="B38" s="68">
        <v>6</v>
      </c>
      <c r="C38" s="68">
        <v>204</v>
      </c>
      <c r="D38" s="68" t="s">
        <v>1064</v>
      </c>
      <c r="E38" s="187" t="s">
        <v>3908</v>
      </c>
      <c r="F38" s="515" t="s">
        <v>3909</v>
      </c>
      <c r="G38" s="553"/>
      <c r="H38" s="482"/>
      <c r="I38" s="68" t="s">
        <v>13</v>
      </c>
    </row>
    <row r="39" spans="1:9" ht="39.75" customHeight="1">
      <c r="A39" s="187" t="s">
        <v>3853</v>
      </c>
      <c r="B39" s="68">
        <v>7</v>
      </c>
      <c r="C39" s="68">
        <v>224</v>
      </c>
      <c r="D39" s="68" t="s">
        <v>1046</v>
      </c>
      <c r="E39" s="187" t="s">
        <v>3512</v>
      </c>
      <c r="F39" s="515" t="s">
        <v>3910</v>
      </c>
      <c r="G39" s="553"/>
      <c r="H39" s="482"/>
      <c r="I39" s="68" t="s">
        <v>13</v>
      </c>
    </row>
    <row r="40" spans="1:9" ht="39.75" customHeight="1">
      <c r="A40" s="187" t="s">
        <v>3853</v>
      </c>
      <c r="B40" s="68">
        <v>7</v>
      </c>
      <c r="C40" s="68">
        <v>227</v>
      </c>
      <c r="D40" s="68" t="s">
        <v>1046</v>
      </c>
      <c r="E40" s="187" t="s">
        <v>3911</v>
      </c>
      <c r="F40" s="515" t="s">
        <v>3912</v>
      </c>
      <c r="G40" s="553"/>
      <c r="H40" s="482"/>
      <c r="I40" s="68" t="s">
        <v>13</v>
      </c>
    </row>
    <row r="41" spans="1:9" ht="39.75" customHeight="1">
      <c r="A41" s="187" t="s">
        <v>3853</v>
      </c>
      <c r="B41" s="68">
        <v>7</v>
      </c>
      <c r="C41" s="68">
        <v>231</v>
      </c>
      <c r="D41" s="68" t="s">
        <v>1051</v>
      </c>
      <c r="E41" s="187" t="s">
        <v>563</v>
      </c>
      <c r="F41" s="515" t="s">
        <v>3913</v>
      </c>
      <c r="G41" s="553"/>
      <c r="H41" s="482"/>
      <c r="I41" s="68" t="s">
        <v>47</v>
      </c>
    </row>
    <row r="42" spans="1:9" ht="39.75" customHeight="1">
      <c r="A42" s="187" t="s">
        <v>3853</v>
      </c>
      <c r="B42" s="68">
        <v>8</v>
      </c>
      <c r="C42" s="68">
        <v>264</v>
      </c>
      <c r="D42" s="68" t="s">
        <v>1051</v>
      </c>
      <c r="E42" s="187" t="s">
        <v>931</v>
      </c>
      <c r="F42" s="515" t="s">
        <v>3914</v>
      </c>
      <c r="G42" s="553"/>
      <c r="H42" s="482"/>
      <c r="I42" s="68" t="s">
        <v>236</v>
      </c>
    </row>
    <row r="43" spans="1:9" ht="39.75" customHeight="1">
      <c r="A43" s="187" t="s">
        <v>3853</v>
      </c>
      <c r="B43" s="68">
        <v>8</v>
      </c>
      <c r="C43" s="68">
        <v>266</v>
      </c>
      <c r="D43" s="68" t="s">
        <v>1051</v>
      </c>
      <c r="E43" s="187" t="s">
        <v>3915</v>
      </c>
      <c r="F43" s="515" t="s">
        <v>3916</v>
      </c>
      <c r="G43" s="553"/>
      <c r="H43" s="482"/>
      <c r="I43" s="68" t="s">
        <v>236</v>
      </c>
    </row>
    <row r="44" spans="1:9" ht="39.75" customHeight="1">
      <c r="A44" s="187" t="s">
        <v>3853</v>
      </c>
      <c r="B44" s="68">
        <v>8</v>
      </c>
      <c r="C44" s="68">
        <v>267</v>
      </c>
      <c r="D44" s="68" t="s">
        <v>1051</v>
      </c>
      <c r="E44" s="187" t="s">
        <v>931</v>
      </c>
      <c r="F44" s="515" t="s">
        <v>3917</v>
      </c>
      <c r="G44" s="553"/>
      <c r="H44" s="482"/>
      <c r="I44" s="68" t="s">
        <v>236</v>
      </c>
    </row>
    <row r="45" spans="1:9" ht="39.75" customHeight="1">
      <c r="A45" s="187" t="s">
        <v>3853</v>
      </c>
      <c r="B45" s="68">
        <v>8</v>
      </c>
      <c r="C45" s="68">
        <v>267</v>
      </c>
      <c r="D45" s="68" t="s">
        <v>1051</v>
      </c>
      <c r="E45" s="187" t="s">
        <v>3918</v>
      </c>
      <c r="F45" s="515" t="s">
        <v>3919</v>
      </c>
      <c r="G45" s="553"/>
      <c r="H45" s="482"/>
      <c r="I45" s="68" t="s">
        <v>236</v>
      </c>
    </row>
    <row r="46" spans="1:9" ht="39.75" customHeight="1">
      <c r="A46" s="187" t="s">
        <v>3853</v>
      </c>
      <c r="B46" s="68">
        <v>8</v>
      </c>
      <c r="C46" s="68">
        <v>270</v>
      </c>
      <c r="D46" s="68" t="s">
        <v>1051</v>
      </c>
      <c r="E46" s="187" t="s">
        <v>591</v>
      </c>
      <c r="F46" s="515" t="s">
        <v>3920</v>
      </c>
      <c r="G46" s="553"/>
      <c r="H46" s="482"/>
      <c r="I46" s="68" t="s">
        <v>13</v>
      </c>
    </row>
    <row r="47" spans="1:9" ht="58.5" customHeight="1">
      <c r="A47" s="187" t="s">
        <v>3853</v>
      </c>
      <c r="B47" s="68">
        <v>8</v>
      </c>
      <c r="C47" s="68">
        <v>272</v>
      </c>
      <c r="D47" s="68" t="s">
        <v>1051</v>
      </c>
      <c r="E47" s="187" t="s">
        <v>3675</v>
      </c>
      <c r="F47" s="515" t="s">
        <v>3921</v>
      </c>
      <c r="G47" s="553" t="e">
        <f ca="1">image("https://upload.wikimedia.org/wikipedia/commons/thumb/5/5d/RefractionReflextion.svg/660px-RefractionReflextion.svg.png")</f>
        <v>#NAME?</v>
      </c>
      <c r="H47" s="482"/>
      <c r="I47" s="68" t="s">
        <v>13</v>
      </c>
    </row>
    <row r="48" spans="1:9" ht="39.75" customHeight="1">
      <c r="A48" s="187" t="s">
        <v>3853</v>
      </c>
      <c r="B48" s="68">
        <v>8</v>
      </c>
      <c r="C48" s="68">
        <v>274</v>
      </c>
      <c r="D48" s="68" t="s">
        <v>1051</v>
      </c>
      <c r="E48" s="187" t="s">
        <v>3922</v>
      </c>
      <c r="F48" s="515" t="s">
        <v>3923</v>
      </c>
      <c r="G48" s="553"/>
      <c r="H48" s="482"/>
      <c r="I48" s="68" t="s">
        <v>236</v>
      </c>
    </row>
    <row r="49" spans="1:9" ht="39.75" customHeight="1">
      <c r="A49" s="187" t="s">
        <v>3853</v>
      </c>
      <c r="B49" s="68">
        <v>8</v>
      </c>
      <c r="C49" s="68">
        <v>274</v>
      </c>
      <c r="D49" s="68" t="s">
        <v>1051</v>
      </c>
      <c r="E49" s="187" t="s">
        <v>3924</v>
      </c>
      <c r="F49" s="515" t="s">
        <v>3925</v>
      </c>
      <c r="G49" s="553"/>
      <c r="H49" s="482"/>
      <c r="I49" s="68" t="s">
        <v>236</v>
      </c>
    </row>
    <row r="50" spans="1:9" ht="39.75" customHeight="1">
      <c r="A50" s="187" t="s">
        <v>3853</v>
      </c>
      <c r="B50" s="68">
        <v>8</v>
      </c>
      <c r="C50" s="68">
        <v>286</v>
      </c>
      <c r="D50" s="68" t="s">
        <v>1055</v>
      </c>
      <c r="E50" s="187" t="s">
        <v>3729</v>
      </c>
      <c r="F50" s="515" t="s">
        <v>3926</v>
      </c>
      <c r="G50" s="553"/>
      <c r="H50" s="482"/>
      <c r="I50" s="68" t="s">
        <v>13</v>
      </c>
    </row>
    <row r="51" spans="1:9" ht="39.75" customHeight="1">
      <c r="A51" s="187" t="s">
        <v>3853</v>
      </c>
      <c r="B51" s="68">
        <v>9</v>
      </c>
      <c r="C51" s="68">
        <v>302</v>
      </c>
      <c r="D51" s="68" t="s">
        <v>1046</v>
      </c>
      <c r="E51" s="187" t="s">
        <v>605</v>
      </c>
      <c r="F51" s="515" t="s">
        <v>3927</v>
      </c>
      <c r="G51" s="553"/>
      <c r="H51" s="482"/>
      <c r="I51" s="68" t="s">
        <v>13</v>
      </c>
    </row>
    <row r="52" spans="1:9" ht="39.75" customHeight="1">
      <c r="A52" s="187" t="s">
        <v>3853</v>
      </c>
      <c r="B52" s="68">
        <v>9</v>
      </c>
      <c r="C52" s="68">
        <v>313</v>
      </c>
      <c r="D52" s="68" t="s">
        <v>1046</v>
      </c>
      <c r="E52" s="187" t="s">
        <v>3801</v>
      </c>
      <c r="F52" s="515" t="s">
        <v>3928</v>
      </c>
      <c r="G52" s="553"/>
      <c r="H52" s="482"/>
      <c r="I52" s="68" t="s">
        <v>47</v>
      </c>
    </row>
    <row r="53" spans="1:9" ht="39.75" customHeight="1">
      <c r="A53" s="187" t="s">
        <v>3853</v>
      </c>
      <c r="B53" s="68">
        <v>9</v>
      </c>
      <c r="C53" s="68">
        <v>314</v>
      </c>
      <c r="D53" s="68" t="s">
        <v>1046</v>
      </c>
      <c r="E53" s="187" t="s">
        <v>3807</v>
      </c>
      <c r="F53" s="515" t="s">
        <v>3929</v>
      </c>
      <c r="G53" s="553"/>
      <c r="H53" s="482"/>
      <c r="I53" s="68" t="s">
        <v>13</v>
      </c>
    </row>
    <row r="54" spans="1:9" ht="39.75" customHeight="1">
      <c r="A54" s="187" t="s">
        <v>3853</v>
      </c>
      <c r="B54" s="68">
        <v>9</v>
      </c>
      <c r="C54" s="68">
        <v>314</v>
      </c>
      <c r="D54" s="68" t="s">
        <v>1046</v>
      </c>
      <c r="E54" s="187" t="s">
        <v>3820</v>
      </c>
      <c r="F54" s="555" t="s">
        <v>3930</v>
      </c>
      <c r="G54" s="553"/>
      <c r="H54" s="482"/>
      <c r="I54" s="68" t="s">
        <v>13</v>
      </c>
    </row>
    <row r="55" spans="1:9" ht="39.75" customHeight="1">
      <c r="A55" s="187"/>
      <c r="B55" s="68"/>
      <c r="C55" s="68"/>
      <c r="D55" s="68"/>
      <c r="E55" s="187"/>
      <c r="F55" s="515"/>
      <c r="G55" s="553"/>
      <c r="H55" s="482"/>
      <c r="I55" s="68"/>
    </row>
    <row r="56" spans="1:9" ht="39.75" customHeight="1">
      <c r="A56" s="187"/>
      <c r="B56" s="68"/>
      <c r="C56" s="68"/>
      <c r="D56" s="68"/>
      <c r="E56" s="187"/>
      <c r="F56" s="515"/>
      <c r="G56" s="553"/>
      <c r="H56" s="482"/>
      <c r="I56" s="68"/>
    </row>
    <row r="57" spans="1:9" ht="39.75" customHeight="1">
      <c r="A57" s="187"/>
      <c r="B57" s="68"/>
      <c r="C57" s="68"/>
      <c r="D57" s="68"/>
      <c r="E57" s="187"/>
      <c r="F57" s="515"/>
      <c r="G57" s="553"/>
      <c r="H57" s="482"/>
      <c r="I57" s="68"/>
    </row>
    <row r="58" spans="1:9" ht="39.75" customHeight="1">
      <c r="A58" s="187"/>
      <c r="B58" s="68"/>
      <c r="C58" s="68"/>
      <c r="D58" s="68"/>
      <c r="E58" s="187"/>
      <c r="F58" s="515"/>
      <c r="G58" s="553"/>
      <c r="H58" s="482"/>
      <c r="I58" s="68"/>
    </row>
  </sheetData>
  <autoFilter ref="A1:I54" xr:uid="{00000000-0009-0000-0000-00000C000000}"/>
  <conditionalFormatting sqref="A2:I58">
    <cfRule type="expression" dxfId="2" priority="1">
      <formula>$I$1:$I$57="Unsure"</formula>
    </cfRule>
  </conditionalFormatting>
  <conditionalFormatting sqref="A2:I58">
    <cfRule type="expression" dxfId="1" priority="2">
      <formula>$I$1:$I$58="Strong"</formula>
    </cfRule>
  </conditionalFormatting>
  <conditionalFormatting sqref="A2:I58">
    <cfRule type="expression" dxfId="0" priority="3">
      <formula>$I$1:$I$58="Weak"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outlinePr summaryBelow="0" summaryRight="0"/>
  </sheetPr>
  <dimension ref="A1:F103"/>
  <sheetViews>
    <sheetView tabSelected="1" topLeftCell="B1" workbookViewId="0">
      <pane ySplit="1" topLeftCell="A93" activePane="bottomLeft" state="frozen"/>
      <selection pane="bottomLeft" activeCell="D93" sqref="D93:D94"/>
    </sheetView>
  </sheetViews>
  <sheetFormatPr defaultColWidth="14.453125" defaultRowHeight="15.75" customHeight="1"/>
  <cols>
    <col min="1" max="1" width="15.08984375" customWidth="1"/>
    <col min="2" max="2" width="21.54296875" customWidth="1"/>
    <col min="3" max="3" width="44.7265625" customWidth="1"/>
    <col min="4" max="4" width="87.08984375" customWidth="1"/>
    <col min="5" max="5" width="17" customWidth="1"/>
    <col min="6" max="6" width="14.7265625" customWidth="1"/>
  </cols>
  <sheetData>
    <row r="1" spans="1:6" ht="26">
      <c r="A1" s="95" t="s">
        <v>0</v>
      </c>
      <c r="B1" s="96" t="s">
        <v>1</v>
      </c>
      <c r="C1" s="97" t="s">
        <v>633</v>
      </c>
      <c r="D1" s="96" t="s">
        <v>634</v>
      </c>
      <c r="E1" s="98" t="s">
        <v>635</v>
      </c>
      <c r="F1" s="99" t="s">
        <v>636</v>
      </c>
    </row>
    <row r="2" spans="1:6" ht="36.75" customHeight="1">
      <c r="A2" s="576" t="s">
        <v>637</v>
      </c>
      <c r="B2" s="577"/>
      <c r="C2" s="577"/>
      <c r="D2" s="577"/>
      <c r="E2" s="577"/>
      <c r="F2" s="578"/>
    </row>
    <row r="3" spans="1:6" ht="105.75" customHeight="1">
      <c r="A3" s="100" t="s">
        <v>638</v>
      </c>
      <c r="B3" s="101" t="s">
        <v>639</v>
      </c>
      <c r="C3" s="88" t="s">
        <v>640</v>
      </c>
      <c r="D3" s="101" t="s">
        <v>641</v>
      </c>
      <c r="E3" s="102"/>
      <c r="F3" s="103" t="s">
        <v>13</v>
      </c>
    </row>
    <row r="4" spans="1:6" ht="105.75" customHeight="1">
      <c r="A4" s="100" t="s">
        <v>642</v>
      </c>
      <c r="B4" s="101" t="s">
        <v>643</v>
      </c>
      <c r="C4" s="88" t="s">
        <v>644</v>
      </c>
      <c r="D4" s="101" t="s">
        <v>645</v>
      </c>
      <c r="E4" s="102"/>
      <c r="F4" s="103" t="s">
        <v>47</v>
      </c>
    </row>
    <row r="5" spans="1:6" ht="38">
      <c r="A5" s="104" t="s">
        <v>642</v>
      </c>
      <c r="B5" s="68" t="s">
        <v>646</v>
      </c>
      <c r="C5" s="105" t="s">
        <v>647</v>
      </c>
      <c r="D5" s="68" t="s">
        <v>648</v>
      </c>
      <c r="E5" s="106"/>
      <c r="F5" s="107" t="s">
        <v>13</v>
      </c>
    </row>
    <row r="6" spans="1:6" ht="25.5">
      <c r="A6" s="108" t="s">
        <v>642</v>
      </c>
      <c r="B6" s="109" t="s">
        <v>649</v>
      </c>
      <c r="C6" s="110" t="s">
        <v>650</v>
      </c>
      <c r="D6" s="109" t="s">
        <v>651</v>
      </c>
      <c r="E6" s="111"/>
      <c r="F6" s="112" t="s">
        <v>13</v>
      </c>
    </row>
    <row r="7" spans="1:6" ht="48.75" customHeight="1">
      <c r="A7" s="113" t="s">
        <v>652</v>
      </c>
      <c r="B7" s="114" t="s">
        <v>653</v>
      </c>
      <c r="C7" s="115" t="s">
        <v>654</v>
      </c>
      <c r="D7" s="114" t="s">
        <v>655</v>
      </c>
      <c r="E7" s="116"/>
      <c r="F7" s="117" t="s">
        <v>13</v>
      </c>
    </row>
    <row r="8" spans="1:6" ht="53.25" customHeight="1">
      <c r="A8" s="104" t="s">
        <v>652</v>
      </c>
      <c r="B8" s="68" t="s">
        <v>656</v>
      </c>
      <c r="C8" s="105" t="s">
        <v>657</v>
      </c>
      <c r="D8" s="68" t="s">
        <v>658</v>
      </c>
      <c r="E8" s="106"/>
      <c r="F8" s="107" t="s">
        <v>13</v>
      </c>
    </row>
    <row r="9" spans="1:6" ht="36.75" customHeight="1">
      <c r="A9" s="118" t="s">
        <v>652</v>
      </c>
      <c r="B9" s="119" t="s">
        <v>659</v>
      </c>
      <c r="C9" s="120" t="s">
        <v>660</v>
      </c>
      <c r="D9" s="119" t="s">
        <v>661</v>
      </c>
      <c r="E9" s="121"/>
      <c r="F9" s="122" t="s">
        <v>13</v>
      </c>
    </row>
    <row r="10" spans="1:6" ht="68.25" customHeight="1">
      <c r="A10" s="123" t="s">
        <v>662</v>
      </c>
      <c r="B10" s="124" t="s">
        <v>663</v>
      </c>
      <c r="C10" s="125" t="s">
        <v>664</v>
      </c>
      <c r="D10" s="124" t="s">
        <v>665</v>
      </c>
      <c r="E10" s="126"/>
      <c r="F10" s="127" t="s">
        <v>13</v>
      </c>
    </row>
    <row r="11" spans="1:6" ht="66.75" customHeight="1">
      <c r="A11" s="100" t="s">
        <v>666</v>
      </c>
      <c r="B11" s="101" t="s">
        <v>667</v>
      </c>
      <c r="C11" s="88" t="s">
        <v>668</v>
      </c>
      <c r="D11" s="101" t="s">
        <v>669</v>
      </c>
      <c r="E11" s="102"/>
      <c r="F11" s="103" t="s">
        <v>13</v>
      </c>
    </row>
    <row r="12" spans="1:6" ht="37.5" customHeight="1">
      <c r="A12" s="104" t="s">
        <v>666</v>
      </c>
      <c r="B12" s="68" t="s">
        <v>670</v>
      </c>
      <c r="C12" s="128" t="s">
        <v>671</v>
      </c>
      <c r="D12" s="68" t="s">
        <v>672</v>
      </c>
      <c r="E12" s="106"/>
      <c r="F12" s="107" t="s">
        <v>13</v>
      </c>
    </row>
    <row r="13" spans="1:6" ht="45" customHeight="1">
      <c r="A13" s="104" t="s">
        <v>666</v>
      </c>
      <c r="B13" s="68" t="s">
        <v>673</v>
      </c>
      <c r="C13" s="128" t="s">
        <v>674</v>
      </c>
      <c r="D13" s="68" t="s">
        <v>675</v>
      </c>
      <c r="E13" s="106"/>
      <c r="F13" s="107" t="s">
        <v>13</v>
      </c>
    </row>
    <row r="14" spans="1:6" ht="39">
      <c r="A14" s="104" t="s">
        <v>666</v>
      </c>
      <c r="B14" s="68" t="s">
        <v>676</v>
      </c>
      <c r="C14" s="128" t="s">
        <v>677</v>
      </c>
      <c r="D14" s="68" t="s">
        <v>678</v>
      </c>
      <c r="E14" s="106"/>
      <c r="F14" s="107" t="s">
        <v>13</v>
      </c>
    </row>
    <row r="15" spans="1:6" ht="25.5">
      <c r="A15" s="108" t="s">
        <v>666</v>
      </c>
      <c r="B15" s="109" t="s">
        <v>679</v>
      </c>
      <c r="C15" s="110" t="s">
        <v>680</v>
      </c>
      <c r="D15" s="109" t="s">
        <v>681</v>
      </c>
      <c r="E15" s="111" t="s">
        <v>682</v>
      </c>
      <c r="F15" s="112" t="s">
        <v>13</v>
      </c>
    </row>
    <row r="16" spans="1:6" ht="38.25" customHeight="1">
      <c r="A16" s="104" t="s">
        <v>683</v>
      </c>
      <c r="B16" s="68" t="s">
        <v>684</v>
      </c>
      <c r="C16" s="128" t="s">
        <v>685</v>
      </c>
      <c r="D16" s="68" t="s">
        <v>686</v>
      </c>
      <c r="E16" s="106"/>
      <c r="F16" s="107" t="s">
        <v>13</v>
      </c>
    </row>
    <row r="17" spans="1:6" ht="129" customHeight="1">
      <c r="A17" s="108" t="s">
        <v>683</v>
      </c>
      <c r="B17" s="109" t="s">
        <v>687</v>
      </c>
      <c r="C17" s="110" t="s">
        <v>688</v>
      </c>
      <c r="D17" s="109" t="s">
        <v>689</v>
      </c>
      <c r="E17" s="111" t="s">
        <v>690</v>
      </c>
      <c r="F17" s="112" t="s">
        <v>13</v>
      </c>
    </row>
    <row r="18" spans="1:6" ht="34.5" customHeight="1">
      <c r="A18" s="129" t="s">
        <v>691</v>
      </c>
      <c r="B18" s="130" t="s">
        <v>692</v>
      </c>
      <c r="C18" s="131" t="s">
        <v>693</v>
      </c>
      <c r="D18" s="130" t="s">
        <v>694</v>
      </c>
      <c r="E18" s="132" t="s">
        <v>695</v>
      </c>
      <c r="F18" s="133" t="s">
        <v>13</v>
      </c>
    </row>
    <row r="19" spans="1:6" ht="13">
      <c r="A19" s="100" t="s">
        <v>696</v>
      </c>
      <c r="B19" s="101" t="s">
        <v>697</v>
      </c>
      <c r="C19" s="134" t="s">
        <v>698</v>
      </c>
      <c r="D19" s="101" t="s">
        <v>699</v>
      </c>
      <c r="E19" s="102"/>
      <c r="F19" s="103" t="s">
        <v>13</v>
      </c>
    </row>
    <row r="20" spans="1:6" ht="42" customHeight="1">
      <c r="A20" s="108" t="s">
        <v>696</v>
      </c>
      <c r="B20" s="109" t="s">
        <v>700</v>
      </c>
      <c r="C20" s="93" t="s">
        <v>701</v>
      </c>
      <c r="D20" s="109" t="s">
        <v>702</v>
      </c>
      <c r="E20" s="111"/>
      <c r="F20" s="112" t="s">
        <v>13</v>
      </c>
    </row>
    <row r="21" spans="1:6" ht="90">
      <c r="A21" s="129" t="s">
        <v>703</v>
      </c>
      <c r="B21" s="130" t="s">
        <v>704</v>
      </c>
      <c r="C21" s="135" t="s">
        <v>705</v>
      </c>
      <c r="D21" s="130" t="s">
        <v>706</v>
      </c>
      <c r="E21" s="132" t="s">
        <v>707</v>
      </c>
      <c r="F21" s="133" t="s">
        <v>13</v>
      </c>
    </row>
    <row r="22" spans="1:6" ht="103.5">
      <c r="A22" s="129" t="s">
        <v>708</v>
      </c>
      <c r="B22" s="130" t="s">
        <v>709</v>
      </c>
      <c r="C22" s="135" t="s">
        <v>710</v>
      </c>
      <c r="D22" s="130" t="s">
        <v>711</v>
      </c>
      <c r="E22" s="132"/>
      <c r="F22" s="133" t="s">
        <v>13</v>
      </c>
    </row>
    <row r="23" spans="1:6" ht="100">
      <c r="A23" s="129" t="s">
        <v>712</v>
      </c>
      <c r="B23" s="130" t="s">
        <v>713</v>
      </c>
      <c r="C23" s="131" t="s">
        <v>714</v>
      </c>
      <c r="D23" s="130" t="s">
        <v>715</v>
      </c>
      <c r="E23" s="132"/>
      <c r="F23" s="133" t="s">
        <v>13</v>
      </c>
    </row>
    <row r="24" spans="1:6" ht="50">
      <c r="A24" s="100" t="s">
        <v>716</v>
      </c>
      <c r="B24" s="101" t="s">
        <v>717</v>
      </c>
      <c r="C24" s="134" t="s">
        <v>718</v>
      </c>
      <c r="D24" s="101" t="s">
        <v>719</v>
      </c>
      <c r="E24" s="102"/>
      <c r="F24" s="103" t="s">
        <v>13</v>
      </c>
    </row>
    <row r="25" spans="1:6" ht="38.25" customHeight="1">
      <c r="A25" s="100" t="s">
        <v>716</v>
      </c>
      <c r="B25" s="101" t="s">
        <v>720</v>
      </c>
      <c r="C25" s="134" t="s">
        <v>721</v>
      </c>
      <c r="D25" s="101" t="s">
        <v>722</v>
      </c>
      <c r="E25" s="102"/>
      <c r="F25" s="103" t="s">
        <v>13</v>
      </c>
    </row>
    <row r="26" spans="1:6" ht="63" customHeight="1">
      <c r="A26" s="100" t="s">
        <v>723</v>
      </c>
      <c r="B26" s="101" t="s">
        <v>724</v>
      </c>
      <c r="C26" s="88" t="s">
        <v>725</v>
      </c>
      <c r="D26" s="101" t="s">
        <v>726</v>
      </c>
      <c r="E26" s="102"/>
      <c r="F26" s="103" t="s">
        <v>13</v>
      </c>
    </row>
    <row r="27" spans="1:6" ht="63" customHeight="1">
      <c r="A27" s="104" t="s">
        <v>727</v>
      </c>
      <c r="B27" s="68" t="s">
        <v>728</v>
      </c>
      <c r="C27" s="128" t="s">
        <v>729</v>
      </c>
      <c r="D27" s="68" t="s">
        <v>730</v>
      </c>
      <c r="E27" s="106"/>
      <c r="F27" s="107" t="s">
        <v>13</v>
      </c>
    </row>
    <row r="28" spans="1:6" ht="47.25" customHeight="1">
      <c r="A28" s="108" t="s">
        <v>731</v>
      </c>
      <c r="B28" s="109" t="s">
        <v>732</v>
      </c>
      <c r="C28" s="110" t="s">
        <v>733</v>
      </c>
      <c r="D28" s="109" t="s">
        <v>734</v>
      </c>
      <c r="E28" s="111"/>
      <c r="F28" s="112" t="s">
        <v>13</v>
      </c>
    </row>
    <row r="29" spans="1:6" ht="39" customHeight="1">
      <c r="A29" s="104" t="s">
        <v>735</v>
      </c>
      <c r="B29" s="68" t="s">
        <v>736</v>
      </c>
      <c r="C29" s="105" t="s">
        <v>737</v>
      </c>
      <c r="D29" s="68" t="s">
        <v>738</v>
      </c>
      <c r="E29" s="106" t="s">
        <v>739</v>
      </c>
      <c r="F29" s="107" t="s">
        <v>13</v>
      </c>
    </row>
    <row r="30" spans="1:6" ht="69.75" customHeight="1">
      <c r="A30" s="104" t="s">
        <v>735</v>
      </c>
      <c r="B30" s="68" t="s">
        <v>740</v>
      </c>
      <c r="C30" s="105" t="s">
        <v>741</v>
      </c>
      <c r="D30" s="68" t="s">
        <v>742</v>
      </c>
      <c r="E30" s="136"/>
      <c r="F30" s="107" t="s">
        <v>13</v>
      </c>
    </row>
    <row r="31" spans="1:6" ht="69.75" customHeight="1">
      <c r="A31" s="104" t="s">
        <v>735</v>
      </c>
      <c r="B31" s="68" t="s">
        <v>740</v>
      </c>
      <c r="C31" s="128" t="s">
        <v>743</v>
      </c>
      <c r="D31" s="137" t="s">
        <v>744</v>
      </c>
      <c r="E31" s="136"/>
      <c r="F31" s="107" t="s">
        <v>13</v>
      </c>
    </row>
    <row r="32" spans="1:6" ht="45.75" customHeight="1">
      <c r="A32" s="104" t="s">
        <v>735</v>
      </c>
      <c r="B32" s="68" t="s">
        <v>745</v>
      </c>
      <c r="C32" s="105" t="s">
        <v>746</v>
      </c>
      <c r="D32" s="68" t="s">
        <v>747</v>
      </c>
      <c r="E32" s="136"/>
      <c r="F32" s="107" t="s">
        <v>13</v>
      </c>
    </row>
    <row r="33" spans="1:6" ht="43.5" customHeight="1">
      <c r="A33" s="104" t="s">
        <v>735</v>
      </c>
      <c r="B33" s="68" t="s">
        <v>748</v>
      </c>
      <c r="C33" s="128" t="s">
        <v>749</v>
      </c>
      <c r="D33" s="68" t="s">
        <v>750</v>
      </c>
      <c r="E33" s="136"/>
      <c r="F33" s="107" t="s">
        <v>13</v>
      </c>
    </row>
    <row r="34" spans="1:6" ht="34.5" customHeight="1">
      <c r="A34" s="104" t="s">
        <v>751</v>
      </c>
      <c r="B34" s="68" t="s">
        <v>752</v>
      </c>
      <c r="C34" s="128" t="s">
        <v>753</v>
      </c>
      <c r="D34" s="68" t="s">
        <v>754</v>
      </c>
      <c r="E34" s="136"/>
      <c r="F34" s="107" t="s">
        <v>13</v>
      </c>
    </row>
    <row r="35" spans="1:6" ht="63.75" customHeight="1">
      <c r="A35" s="104" t="s">
        <v>751</v>
      </c>
      <c r="B35" s="68" t="s">
        <v>755</v>
      </c>
      <c r="C35" s="138" t="s">
        <v>756</v>
      </c>
      <c r="D35" s="68" t="s">
        <v>757</v>
      </c>
      <c r="E35" s="136"/>
      <c r="F35" s="107" t="s">
        <v>13</v>
      </c>
    </row>
    <row r="36" spans="1:6" ht="21" customHeight="1">
      <c r="A36" s="104" t="s">
        <v>751</v>
      </c>
      <c r="B36" s="68" t="s">
        <v>758</v>
      </c>
      <c r="C36" s="128" t="s">
        <v>759</v>
      </c>
      <c r="D36" s="68" t="s">
        <v>760</v>
      </c>
      <c r="E36" s="136"/>
      <c r="F36" s="107" t="s">
        <v>13</v>
      </c>
    </row>
    <row r="37" spans="1:6" ht="48.75" customHeight="1">
      <c r="A37" s="104" t="s">
        <v>761</v>
      </c>
      <c r="B37" s="68" t="s">
        <v>762</v>
      </c>
      <c r="C37" s="105" t="s">
        <v>763</v>
      </c>
      <c r="D37" s="68" t="s">
        <v>764</v>
      </c>
      <c r="E37" s="136"/>
      <c r="F37" s="107" t="s">
        <v>13</v>
      </c>
    </row>
    <row r="38" spans="1:6" ht="87.75" customHeight="1">
      <c r="A38" s="104" t="s">
        <v>761</v>
      </c>
      <c r="B38" s="68" t="s">
        <v>765</v>
      </c>
      <c r="C38" s="105" t="s">
        <v>766</v>
      </c>
      <c r="D38" s="68" t="s">
        <v>767</v>
      </c>
      <c r="E38" s="136"/>
      <c r="F38" s="107" t="s">
        <v>13</v>
      </c>
    </row>
    <row r="39" spans="1:6" ht="102.75" customHeight="1">
      <c r="A39" s="104" t="s">
        <v>92</v>
      </c>
      <c r="B39" s="68" t="s">
        <v>768</v>
      </c>
      <c r="C39" s="128" t="s">
        <v>769</v>
      </c>
      <c r="D39" s="68" t="s">
        <v>770</v>
      </c>
      <c r="E39" s="136"/>
      <c r="F39" s="107" t="s">
        <v>236</v>
      </c>
    </row>
    <row r="40" spans="1:6" ht="39.75" customHeight="1">
      <c r="A40" s="100" t="s">
        <v>771</v>
      </c>
      <c r="B40" s="101" t="s">
        <v>772</v>
      </c>
      <c r="C40" s="88" t="s">
        <v>773</v>
      </c>
      <c r="D40" s="101" t="s">
        <v>774</v>
      </c>
      <c r="E40" s="102" t="s">
        <v>775</v>
      </c>
      <c r="F40" s="103" t="s">
        <v>47</v>
      </c>
    </row>
    <row r="41" spans="1:6" ht="86.25" customHeight="1">
      <c r="A41" s="108" t="s">
        <v>776</v>
      </c>
      <c r="B41" s="109" t="s">
        <v>777</v>
      </c>
      <c r="C41" s="110" t="s">
        <v>778</v>
      </c>
      <c r="D41" s="109" t="s">
        <v>779</v>
      </c>
      <c r="E41" s="111"/>
      <c r="F41" s="112" t="s">
        <v>13</v>
      </c>
    </row>
    <row r="42" spans="1:6" ht="117" customHeight="1">
      <c r="A42" s="104" t="s">
        <v>780</v>
      </c>
      <c r="B42" s="68" t="s">
        <v>700</v>
      </c>
      <c r="C42" s="105" t="s">
        <v>781</v>
      </c>
      <c r="D42" s="68" t="s">
        <v>782</v>
      </c>
      <c r="E42" s="136"/>
      <c r="F42" s="107" t="s">
        <v>13</v>
      </c>
    </row>
    <row r="43" spans="1:6" ht="33" customHeight="1">
      <c r="A43" s="104" t="s">
        <v>783</v>
      </c>
      <c r="B43" s="68" t="s">
        <v>784</v>
      </c>
      <c r="C43" s="105" t="s">
        <v>785</v>
      </c>
      <c r="D43" s="68" t="s">
        <v>786</v>
      </c>
      <c r="E43" s="136"/>
      <c r="F43" s="107" t="s">
        <v>13</v>
      </c>
    </row>
    <row r="44" spans="1:6" ht="90.75" customHeight="1">
      <c r="A44" s="104" t="s">
        <v>787</v>
      </c>
      <c r="B44" s="68" t="s">
        <v>788</v>
      </c>
      <c r="C44" s="105" t="s">
        <v>789</v>
      </c>
      <c r="D44" s="68" t="s">
        <v>790</v>
      </c>
      <c r="E44" s="139" t="s">
        <v>791</v>
      </c>
      <c r="F44" s="107" t="s">
        <v>236</v>
      </c>
    </row>
    <row r="45" spans="1:6" ht="60.75" customHeight="1">
      <c r="A45" s="104" t="s">
        <v>792</v>
      </c>
      <c r="B45" s="68" t="s">
        <v>793</v>
      </c>
      <c r="C45" s="105" t="s">
        <v>794</v>
      </c>
      <c r="D45" s="68" t="s">
        <v>795</v>
      </c>
      <c r="E45" s="136"/>
      <c r="F45" s="107" t="s">
        <v>13</v>
      </c>
    </row>
    <row r="46" spans="1:6" ht="90.75" customHeight="1">
      <c r="A46" s="104" t="s">
        <v>792</v>
      </c>
      <c r="B46" s="68" t="s">
        <v>796</v>
      </c>
      <c r="C46" s="105" t="s">
        <v>797</v>
      </c>
      <c r="D46" s="68" t="s">
        <v>798</v>
      </c>
      <c r="E46" s="136"/>
      <c r="F46" s="107" t="s">
        <v>47</v>
      </c>
    </row>
    <row r="47" spans="1:6" ht="43.5" customHeight="1">
      <c r="A47" s="104" t="s">
        <v>792</v>
      </c>
      <c r="B47" s="68" t="s">
        <v>799</v>
      </c>
      <c r="C47" s="105" t="s">
        <v>800</v>
      </c>
      <c r="D47" s="68" t="s">
        <v>801</v>
      </c>
      <c r="E47" s="136"/>
      <c r="F47" s="107" t="s">
        <v>13</v>
      </c>
    </row>
    <row r="48" spans="1:6" ht="72.75" customHeight="1">
      <c r="A48" s="100" t="s">
        <v>802</v>
      </c>
      <c r="B48" s="101" t="s">
        <v>803</v>
      </c>
      <c r="C48" s="88" t="s">
        <v>804</v>
      </c>
      <c r="D48" s="101" t="s">
        <v>805</v>
      </c>
      <c r="E48" s="102"/>
      <c r="F48" s="103" t="s">
        <v>47</v>
      </c>
    </row>
    <row r="49" spans="1:6" ht="98.25" customHeight="1">
      <c r="A49" s="104" t="s">
        <v>802</v>
      </c>
      <c r="B49" s="68" t="s">
        <v>806</v>
      </c>
      <c r="C49" s="105" t="s">
        <v>807</v>
      </c>
      <c r="D49" s="68" t="s">
        <v>808</v>
      </c>
      <c r="E49" s="106" t="s">
        <v>809</v>
      </c>
      <c r="F49" s="107" t="s">
        <v>47</v>
      </c>
    </row>
    <row r="50" spans="1:6" ht="36" customHeight="1">
      <c r="A50" s="104" t="s">
        <v>802</v>
      </c>
      <c r="B50" s="68" t="s">
        <v>810</v>
      </c>
      <c r="C50" s="128" t="s">
        <v>811</v>
      </c>
      <c r="D50" s="68" t="s">
        <v>812</v>
      </c>
      <c r="E50" s="106" t="s">
        <v>809</v>
      </c>
      <c r="F50" s="107" t="s">
        <v>47</v>
      </c>
    </row>
    <row r="51" spans="1:6" ht="69.75" customHeight="1">
      <c r="A51" s="108" t="s">
        <v>92</v>
      </c>
      <c r="B51" s="109" t="s">
        <v>813</v>
      </c>
      <c r="C51" s="110" t="s">
        <v>814</v>
      </c>
      <c r="D51" s="140" t="s">
        <v>815</v>
      </c>
      <c r="E51" s="111"/>
      <c r="F51" s="112" t="s">
        <v>13</v>
      </c>
    </row>
    <row r="52" spans="1:6" ht="41.25" customHeight="1">
      <c r="A52" s="579" t="s">
        <v>816</v>
      </c>
      <c r="B52" s="577"/>
      <c r="C52" s="577"/>
      <c r="D52" s="577"/>
      <c r="E52" s="577"/>
      <c r="F52" s="578"/>
    </row>
    <row r="53" spans="1:6" ht="26">
      <c r="A53" s="104" t="s">
        <v>27</v>
      </c>
      <c r="B53" s="68" t="s">
        <v>817</v>
      </c>
      <c r="C53" s="105" t="s">
        <v>818</v>
      </c>
      <c r="D53" s="68" t="s">
        <v>819</v>
      </c>
      <c r="E53" s="136"/>
      <c r="F53" s="107" t="s">
        <v>236</v>
      </c>
    </row>
    <row r="54" spans="1:6" ht="70">
      <c r="A54" s="104" t="s">
        <v>820</v>
      </c>
      <c r="B54" s="68" t="s">
        <v>821</v>
      </c>
      <c r="C54" s="105" t="s">
        <v>822</v>
      </c>
      <c r="D54" s="68" t="s">
        <v>823</v>
      </c>
      <c r="E54" s="139" t="s">
        <v>824</v>
      </c>
      <c r="F54" s="107" t="s">
        <v>47</v>
      </c>
    </row>
    <row r="55" spans="1:6" ht="74.25" customHeight="1">
      <c r="A55" s="104" t="s">
        <v>825</v>
      </c>
      <c r="B55" s="68" t="s">
        <v>826</v>
      </c>
      <c r="C55" s="105" t="s">
        <v>827</v>
      </c>
      <c r="D55" s="68" t="s">
        <v>828</v>
      </c>
      <c r="E55" s="136"/>
      <c r="F55" s="107" t="s">
        <v>13</v>
      </c>
    </row>
    <row r="56" spans="1:6" ht="81" customHeight="1">
      <c r="A56" s="104" t="s">
        <v>825</v>
      </c>
      <c r="B56" s="137" t="s">
        <v>829</v>
      </c>
      <c r="C56" s="141" t="s">
        <v>830</v>
      </c>
      <c r="D56" s="68" t="s">
        <v>831</v>
      </c>
      <c r="E56" s="136"/>
      <c r="F56" s="107" t="s">
        <v>13</v>
      </c>
    </row>
    <row r="57" spans="1:6" ht="94.5" customHeight="1">
      <c r="A57" s="104" t="s">
        <v>832</v>
      </c>
      <c r="B57" s="68" t="s">
        <v>833</v>
      </c>
      <c r="C57" s="128" t="s">
        <v>834</v>
      </c>
      <c r="D57" s="68" t="s">
        <v>835</v>
      </c>
      <c r="E57" s="136"/>
      <c r="F57" s="107" t="s">
        <v>47</v>
      </c>
    </row>
    <row r="58" spans="1:6" ht="94.5" customHeight="1">
      <c r="A58" s="104" t="s">
        <v>836</v>
      </c>
      <c r="B58" s="68" t="s">
        <v>837</v>
      </c>
      <c r="C58" s="128" t="s">
        <v>838</v>
      </c>
      <c r="D58" s="68" t="s">
        <v>839</v>
      </c>
      <c r="E58" s="136"/>
      <c r="F58" s="107" t="s">
        <v>13</v>
      </c>
    </row>
    <row r="59" spans="1:6" ht="38.25" customHeight="1">
      <c r="A59" s="142" t="s">
        <v>840</v>
      </c>
      <c r="B59" s="143" t="s">
        <v>841</v>
      </c>
      <c r="C59" s="144" t="s">
        <v>842</v>
      </c>
      <c r="D59" s="145" t="s">
        <v>843</v>
      </c>
      <c r="E59" s="146"/>
      <c r="F59" s="147" t="s">
        <v>236</v>
      </c>
    </row>
    <row r="60" spans="1:6" ht="26">
      <c r="A60" s="142" t="s">
        <v>844</v>
      </c>
      <c r="B60" s="143" t="s">
        <v>845</v>
      </c>
      <c r="C60" s="144" t="s">
        <v>846</v>
      </c>
      <c r="D60" s="148" t="s">
        <v>847</v>
      </c>
      <c r="E60" s="146"/>
      <c r="F60" s="147" t="s">
        <v>47</v>
      </c>
    </row>
    <row r="61" spans="1:6" ht="91">
      <c r="A61" s="142" t="s">
        <v>844</v>
      </c>
      <c r="B61" s="143" t="s">
        <v>848</v>
      </c>
      <c r="C61" s="144" t="s">
        <v>849</v>
      </c>
      <c r="D61" s="143" t="s">
        <v>850</v>
      </c>
      <c r="E61" s="146"/>
      <c r="F61" s="147" t="s">
        <v>47</v>
      </c>
    </row>
    <row r="62" spans="1:6" ht="148.5" customHeight="1">
      <c r="A62" s="149" t="s">
        <v>844</v>
      </c>
      <c r="B62" s="150" t="s">
        <v>851</v>
      </c>
      <c r="C62" s="151" t="s">
        <v>852</v>
      </c>
      <c r="D62" s="150" t="s">
        <v>853</v>
      </c>
      <c r="E62" s="152"/>
      <c r="F62" s="153" t="s">
        <v>13</v>
      </c>
    </row>
    <row r="63" spans="1:6" ht="38.25" customHeight="1">
      <c r="A63" s="580" t="s">
        <v>854</v>
      </c>
      <c r="B63" s="577"/>
      <c r="C63" s="577"/>
      <c r="D63" s="577"/>
      <c r="E63" s="577"/>
      <c r="F63" s="578"/>
    </row>
    <row r="64" spans="1:6" ht="66" customHeight="1">
      <c r="A64" s="104" t="s">
        <v>119</v>
      </c>
      <c r="B64" s="68" t="s">
        <v>855</v>
      </c>
      <c r="C64" s="128" t="s">
        <v>856</v>
      </c>
      <c r="D64" s="68" t="s">
        <v>857</v>
      </c>
      <c r="E64" s="136"/>
      <c r="F64" s="107" t="s">
        <v>13</v>
      </c>
    </row>
    <row r="65" spans="1:6" ht="57" customHeight="1">
      <c r="A65" s="104" t="s">
        <v>119</v>
      </c>
      <c r="B65" s="68" t="s">
        <v>128</v>
      </c>
      <c r="C65" s="128" t="s">
        <v>858</v>
      </c>
      <c r="D65" s="68" t="s">
        <v>859</v>
      </c>
      <c r="E65" s="136"/>
      <c r="F65" s="107" t="s">
        <v>47</v>
      </c>
    </row>
    <row r="66" spans="1:6" ht="57" customHeight="1">
      <c r="A66" s="104" t="s">
        <v>119</v>
      </c>
      <c r="B66" s="68" t="s">
        <v>860</v>
      </c>
      <c r="C66" s="128" t="s">
        <v>861</v>
      </c>
      <c r="D66" s="68" t="s">
        <v>862</v>
      </c>
      <c r="E66" s="136"/>
      <c r="F66" s="107" t="s">
        <v>236</v>
      </c>
    </row>
    <row r="67" spans="1:6" ht="57" customHeight="1">
      <c r="A67" s="104" t="s">
        <v>119</v>
      </c>
      <c r="B67" s="68" t="s">
        <v>146</v>
      </c>
      <c r="C67" s="128" t="s">
        <v>863</v>
      </c>
      <c r="D67" s="68" t="s">
        <v>864</v>
      </c>
      <c r="E67" s="136"/>
      <c r="F67" s="107" t="s">
        <v>13</v>
      </c>
    </row>
    <row r="68" spans="1:6" ht="130.5" customHeight="1">
      <c r="A68" s="104" t="s">
        <v>119</v>
      </c>
      <c r="B68" s="68" t="s">
        <v>865</v>
      </c>
      <c r="C68" s="154" t="e">
        <f ca="1">image("https://upload.wikimedia.org/wikipedia/commons/thumb/9/90/Diatomic_molecules_periodic_table.svg/450px-Diatomic_molecules_periodic_table.svg.png")</f>
        <v>#NAME?</v>
      </c>
      <c r="D68" s="68" t="s">
        <v>866</v>
      </c>
      <c r="E68" s="136"/>
      <c r="F68" s="107" t="s">
        <v>13</v>
      </c>
    </row>
    <row r="69" spans="1:6" ht="45.75" customHeight="1">
      <c r="A69" s="104" t="s">
        <v>119</v>
      </c>
      <c r="B69" s="68" t="s">
        <v>867</v>
      </c>
      <c r="C69" s="155" t="s">
        <v>868</v>
      </c>
      <c r="D69" s="68" t="s">
        <v>869</v>
      </c>
      <c r="E69" s="136"/>
      <c r="F69" s="107" t="s">
        <v>13</v>
      </c>
    </row>
    <row r="70" spans="1:6" ht="33" customHeight="1">
      <c r="A70" s="581" t="s">
        <v>119</v>
      </c>
      <c r="B70" s="582" t="s">
        <v>870</v>
      </c>
      <c r="C70" s="155" t="s">
        <v>871</v>
      </c>
      <c r="D70" s="582" t="s">
        <v>872</v>
      </c>
      <c r="E70" s="583"/>
      <c r="F70" s="107" t="s">
        <v>13</v>
      </c>
    </row>
    <row r="71" spans="1:6" ht="33" customHeight="1">
      <c r="A71" s="567"/>
      <c r="B71" s="565"/>
      <c r="C71" s="155" t="s">
        <v>873</v>
      </c>
      <c r="D71" s="565"/>
      <c r="E71" s="565"/>
      <c r="F71" s="107" t="s">
        <v>13</v>
      </c>
    </row>
    <row r="72" spans="1:6" ht="45" customHeight="1">
      <c r="A72" s="104" t="s">
        <v>119</v>
      </c>
      <c r="B72" s="68" t="s">
        <v>874</v>
      </c>
      <c r="C72" s="155" t="s">
        <v>875</v>
      </c>
      <c r="D72" s="68" t="s">
        <v>876</v>
      </c>
      <c r="E72" s="136"/>
      <c r="F72" s="107" t="s">
        <v>13</v>
      </c>
    </row>
    <row r="73" spans="1:6" ht="45" customHeight="1">
      <c r="A73" s="104" t="s">
        <v>119</v>
      </c>
      <c r="B73" s="68" t="s">
        <v>877</v>
      </c>
      <c r="C73" s="156" t="s">
        <v>878</v>
      </c>
      <c r="D73" s="68" t="s">
        <v>879</v>
      </c>
      <c r="E73" s="136"/>
      <c r="F73" s="107" t="s">
        <v>13</v>
      </c>
    </row>
    <row r="74" spans="1:6" ht="45" customHeight="1">
      <c r="A74" s="104" t="s">
        <v>119</v>
      </c>
      <c r="B74" s="68" t="s">
        <v>880</v>
      </c>
      <c r="C74" s="157" t="s">
        <v>881</v>
      </c>
      <c r="D74" s="158" t="s">
        <v>882</v>
      </c>
      <c r="E74" s="136"/>
      <c r="F74" s="107" t="s">
        <v>236</v>
      </c>
    </row>
    <row r="75" spans="1:6" ht="45" customHeight="1">
      <c r="A75" s="104" t="s">
        <v>119</v>
      </c>
      <c r="B75" s="68" t="s">
        <v>883</v>
      </c>
      <c r="C75" s="157" t="s">
        <v>884</v>
      </c>
      <c r="D75" s="68" t="s">
        <v>885</v>
      </c>
      <c r="E75" s="136"/>
      <c r="F75" s="107" t="s">
        <v>13</v>
      </c>
    </row>
    <row r="76" spans="1:6" ht="66" customHeight="1">
      <c r="A76" s="104" t="s">
        <v>119</v>
      </c>
      <c r="B76" s="68" t="s">
        <v>886</v>
      </c>
      <c r="C76" s="128" t="s">
        <v>887</v>
      </c>
      <c r="D76" s="68" t="s">
        <v>888</v>
      </c>
      <c r="E76" s="136"/>
      <c r="F76" s="107" t="s">
        <v>13</v>
      </c>
    </row>
    <row r="77" spans="1:6" ht="35.25" customHeight="1">
      <c r="A77" s="581" t="s">
        <v>119</v>
      </c>
      <c r="B77" s="582" t="s">
        <v>889</v>
      </c>
      <c r="C77" s="128" t="s">
        <v>890</v>
      </c>
      <c r="D77" s="582" t="s">
        <v>891</v>
      </c>
      <c r="E77" s="583"/>
      <c r="F77" s="107" t="s">
        <v>13</v>
      </c>
    </row>
    <row r="78" spans="1:6" ht="35.25" customHeight="1">
      <c r="A78" s="567"/>
      <c r="B78" s="565"/>
      <c r="C78" s="128" t="s">
        <v>892</v>
      </c>
      <c r="D78" s="565"/>
      <c r="E78" s="565"/>
      <c r="F78" s="107" t="s">
        <v>13</v>
      </c>
    </row>
    <row r="79" spans="1:6" ht="35.25" customHeight="1">
      <c r="A79" s="104" t="s">
        <v>893</v>
      </c>
      <c r="B79" s="68" t="s">
        <v>889</v>
      </c>
      <c r="C79" s="128" t="s">
        <v>894</v>
      </c>
      <c r="D79" s="68" t="s">
        <v>895</v>
      </c>
      <c r="E79" s="136"/>
      <c r="F79" s="107" t="s">
        <v>13</v>
      </c>
    </row>
    <row r="80" spans="1:6" ht="35.25" customHeight="1">
      <c r="A80" s="104" t="s">
        <v>893</v>
      </c>
      <c r="B80" s="68" t="s">
        <v>889</v>
      </c>
      <c r="C80" s="128" t="s">
        <v>896</v>
      </c>
      <c r="D80" s="68" t="s">
        <v>897</v>
      </c>
      <c r="E80" s="136"/>
      <c r="F80" s="107" t="s">
        <v>13</v>
      </c>
    </row>
    <row r="81" spans="1:6" ht="35.25" customHeight="1">
      <c r="A81" s="104" t="s">
        <v>893</v>
      </c>
      <c r="B81" s="68" t="s">
        <v>898</v>
      </c>
      <c r="C81" s="128" t="s">
        <v>899</v>
      </c>
      <c r="D81" s="68" t="s">
        <v>900</v>
      </c>
      <c r="E81" s="136"/>
      <c r="F81" s="107" t="s">
        <v>47</v>
      </c>
    </row>
    <row r="82" spans="1:6" ht="26.25" customHeight="1">
      <c r="A82" s="104" t="s">
        <v>396</v>
      </c>
      <c r="B82" s="68" t="s">
        <v>901</v>
      </c>
      <c r="C82" s="159" t="s">
        <v>902</v>
      </c>
      <c r="D82" s="68" t="s">
        <v>903</v>
      </c>
      <c r="E82" s="136"/>
      <c r="F82" s="107" t="s">
        <v>47</v>
      </c>
    </row>
    <row r="83" spans="1:6" ht="26.25" customHeight="1">
      <c r="A83" s="104" t="s">
        <v>396</v>
      </c>
      <c r="B83" s="68" t="s">
        <v>904</v>
      </c>
      <c r="C83" s="159" t="s">
        <v>905</v>
      </c>
      <c r="D83" s="68" t="s">
        <v>906</v>
      </c>
      <c r="E83" s="136"/>
      <c r="F83" s="107" t="s">
        <v>13</v>
      </c>
    </row>
    <row r="84" spans="1:6" ht="26.25" customHeight="1">
      <c r="A84" s="104" t="s">
        <v>396</v>
      </c>
      <c r="B84" s="68" t="s">
        <v>907</v>
      </c>
      <c r="C84" s="160" t="s">
        <v>908</v>
      </c>
      <c r="D84" s="68" t="s">
        <v>909</v>
      </c>
      <c r="E84" s="136"/>
      <c r="F84" s="107" t="s">
        <v>13</v>
      </c>
    </row>
    <row r="85" spans="1:6" ht="26.25" customHeight="1">
      <c r="A85" s="104" t="s">
        <v>396</v>
      </c>
      <c r="B85" s="68" t="s">
        <v>910</v>
      </c>
      <c r="C85" s="159" t="s">
        <v>911</v>
      </c>
      <c r="D85" s="137" t="s">
        <v>912</v>
      </c>
      <c r="E85" s="136"/>
      <c r="F85" s="107" t="s">
        <v>13</v>
      </c>
    </row>
    <row r="86" spans="1:6" ht="57" customHeight="1">
      <c r="A86" s="104" t="s">
        <v>396</v>
      </c>
      <c r="B86" s="68" t="s">
        <v>910</v>
      </c>
      <c r="C86" s="128" t="s">
        <v>913</v>
      </c>
      <c r="D86" s="137" t="s">
        <v>914</v>
      </c>
      <c r="E86" s="136"/>
      <c r="F86" s="107" t="s">
        <v>236</v>
      </c>
    </row>
    <row r="87" spans="1:6" ht="57" customHeight="1">
      <c r="A87" s="104" t="s">
        <v>396</v>
      </c>
      <c r="B87" s="68" t="s">
        <v>388</v>
      </c>
      <c r="C87" s="128" t="s">
        <v>915</v>
      </c>
      <c r="D87" s="137" t="s">
        <v>916</v>
      </c>
      <c r="E87" s="136"/>
      <c r="F87" s="107" t="s">
        <v>236</v>
      </c>
    </row>
    <row r="88" spans="1:6" ht="42" customHeight="1">
      <c r="A88" s="590" t="s">
        <v>444</v>
      </c>
      <c r="B88" s="577"/>
      <c r="C88" s="577"/>
      <c r="D88" s="577"/>
      <c r="E88" s="577"/>
      <c r="F88" s="578"/>
    </row>
    <row r="89" spans="1:6" ht="52">
      <c r="A89" s="104" t="s">
        <v>444</v>
      </c>
      <c r="B89" s="68" t="s">
        <v>484</v>
      </c>
      <c r="C89" s="105" t="s">
        <v>917</v>
      </c>
      <c r="D89" s="68" t="s">
        <v>918</v>
      </c>
      <c r="E89" s="136"/>
      <c r="F89" s="107" t="s">
        <v>47</v>
      </c>
    </row>
    <row r="90" spans="1:6" ht="134.25" customHeight="1">
      <c r="A90" s="104" t="s">
        <v>444</v>
      </c>
      <c r="B90" s="68" t="s">
        <v>919</v>
      </c>
      <c r="C90" s="105" t="s">
        <v>920</v>
      </c>
      <c r="D90" s="68" t="s">
        <v>921</v>
      </c>
      <c r="E90" s="136"/>
      <c r="F90" s="107" t="s">
        <v>13</v>
      </c>
    </row>
    <row r="91" spans="1:6" ht="90">
      <c r="A91" s="581" t="s">
        <v>444</v>
      </c>
      <c r="B91" s="582" t="s">
        <v>922</v>
      </c>
      <c r="C91" s="584" t="s">
        <v>923</v>
      </c>
      <c r="D91" s="68" t="s">
        <v>924</v>
      </c>
      <c r="E91" s="585"/>
      <c r="F91" s="107" t="s">
        <v>13</v>
      </c>
    </row>
    <row r="92" spans="1:6" ht="123" customHeight="1">
      <c r="A92" s="567"/>
      <c r="B92" s="565"/>
      <c r="C92" s="565"/>
      <c r="D92" s="161" t="e">
        <f ca="1">image("http://physicsrulezz.com/wp-content/uploads/2018/02/RtHandRule.gif")</f>
        <v>#NAME?</v>
      </c>
      <c r="E92" s="565"/>
      <c r="F92" s="107" t="s">
        <v>13</v>
      </c>
    </row>
    <row r="93" spans="1:6" ht="123" customHeight="1">
      <c r="A93" s="586" t="s">
        <v>444</v>
      </c>
      <c r="B93" s="587" t="s">
        <v>925</v>
      </c>
      <c r="C93" s="164" t="e">
        <f ca="1">image("http://physics.pingry.org/Explorations/Acoustics/Doppler/Media/Formula01.gif")</f>
        <v>#NAME?</v>
      </c>
      <c r="D93" s="588" t="s">
        <v>926</v>
      </c>
      <c r="E93" s="589"/>
      <c r="F93" s="167" t="s">
        <v>47</v>
      </c>
    </row>
    <row r="94" spans="1:6" ht="52.5" customHeight="1">
      <c r="A94" s="567"/>
      <c r="B94" s="565"/>
      <c r="C94" s="168" t="s">
        <v>927</v>
      </c>
      <c r="D94" s="565"/>
      <c r="E94" s="565"/>
      <c r="F94" s="167" t="s">
        <v>47</v>
      </c>
    </row>
    <row r="95" spans="1:6" ht="45" customHeight="1">
      <c r="A95" s="162" t="s">
        <v>444</v>
      </c>
      <c r="B95" s="163" t="s">
        <v>928</v>
      </c>
      <c r="C95" s="168" t="s">
        <v>929</v>
      </c>
      <c r="D95" s="165" t="s">
        <v>930</v>
      </c>
      <c r="E95" s="166"/>
      <c r="F95" s="167" t="s">
        <v>13</v>
      </c>
    </row>
    <row r="96" spans="1:6" ht="19.5" customHeight="1">
      <c r="A96" s="162" t="s">
        <v>444</v>
      </c>
      <c r="B96" s="163" t="s">
        <v>931</v>
      </c>
      <c r="C96" s="168" t="s">
        <v>932</v>
      </c>
      <c r="D96" s="165" t="s">
        <v>933</v>
      </c>
      <c r="E96" s="169" t="s">
        <v>934</v>
      </c>
      <c r="F96" s="167" t="s">
        <v>13</v>
      </c>
    </row>
    <row r="97" spans="1:6" ht="63" customHeight="1">
      <c r="A97" s="104" t="s">
        <v>935</v>
      </c>
      <c r="B97" s="68" t="s">
        <v>936</v>
      </c>
      <c r="C97" s="128" t="s">
        <v>937</v>
      </c>
      <c r="D97" s="68" t="s">
        <v>938</v>
      </c>
      <c r="E97" s="106"/>
      <c r="F97" s="107" t="s">
        <v>47</v>
      </c>
    </row>
    <row r="98" spans="1:6" ht="63" customHeight="1">
      <c r="A98" s="104" t="s">
        <v>935</v>
      </c>
      <c r="B98" s="68" t="s">
        <v>939</v>
      </c>
      <c r="C98" s="128" t="s">
        <v>940</v>
      </c>
      <c r="D98" s="68" t="s">
        <v>941</v>
      </c>
      <c r="E98" s="106"/>
      <c r="F98" s="107" t="s">
        <v>47</v>
      </c>
    </row>
    <row r="99" spans="1:6" ht="63" customHeight="1">
      <c r="A99" s="104" t="s">
        <v>935</v>
      </c>
      <c r="B99" s="68" t="s">
        <v>942</v>
      </c>
      <c r="C99" s="128" t="s">
        <v>943</v>
      </c>
      <c r="D99" s="68" t="s">
        <v>944</v>
      </c>
      <c r="E99" s="106"/>
      <c r="F99" s="107" t="s">
        <v>47</v>
      </c>
    </row>
    <row r="100" spans="1:6" ht="63" customHeight="1">
      <c r="A100" s="104" t="s">
        <v>935</v>
      </c>
      <c r="B100" s="68" t="s">
        <v>945</v>
      </c>
      <c r="C100" s="128" t="s">
        <v>946</v>
      </c>
      <c r="D100" s="68" t="s">
        <v>947</v>
      </c>
      <c r="E100" s="106"/>
      <c r="F100" s="107" t="s">
        <v>47</v>
      </c>
    </row>
    <row r="101" spans="1:6" ht="63" customHeight="1">
      <c r="A101" s="104" t="s">
        <v>935</v>
      </c>
      <c r="B101" s="68" t="s">
        <v>948</v>
      </c>
      <c r="C101" s="105" t="s">
        <v>949</v>
      </c>
      <c r="D101" s="68" t="s">
        <v>950</v>
      </c>
      <c r="E101" s="106"/>
      <c r="F101" s="107" t="s">
        <v>13</v>
      </c>
    </row>
    <row r="102" spans="1:6" ht="13">
      <c r="A102" s="170"/>
      <c r="B102" s="69"/>
      <c r="C102" s="171"/>
      <c r="D102" s="69"/>
      <c r="E102" s="136"/>
      <c r="F102" s="172"/>
    </row>
    <row r="103" spans="1:6" ht="13">
      <c r="A103" s="173"/>
      <c r="B103" s="174"/>
      <c r="C103" s="175"/>
      <c r="D103" s="174"/>
      <c r="E103" s="176"/>
      <c r="F103" s="177"/>
    </row>
  </sheetData>
  <mergeCells count="20">
    <mergeCell ref="A77:A78"/>
    <mergeCell ref="B77:B78"/>
    <mergeCell ref="D77:D78"/>
    <mergeCell ref="E77:E78"/>
    <mergeCell ref="A88:F88"/>
    <mergeCell ref="C91:C92"/>
    <mergeCell ref="E91:E92"/>
    <mergeCell ref="A93:A94"/>
    <mergeCell ref="B93:B94"/>
    <mergeCell ref="D93:D94"/>
    <mergeCell ref="E93:E94"/>
    <mergeCell ref="A91:A92"/>
    <mergeCell ref="B91:B92"/>
    <mergeCell ref="A2:F2"/>
    <mergeCell ref="A52:F52"/>
    <mergeCell ref="A63:F63"/>
    <mergeCell ref="A70:A71"/>
    <mergeCell ref="B70:B71"/>
    <mergeCell ref="D70:D71"/>
    <mergeCell ref="E70:E71"/>
  </mergeCells>
  <conditionalFormatting sqref="B91 C91:E96">
    <cfRule type="expression" dxfId="50" priority="1">
      <formula>$K$1:$K$172="Unsure"</formula>
    </cfRule>
  </conditionalFormatting>
  <conditionalFormatting sqref="B91 C91:E96">
    <cfRule type="expression" dxfId="49" priority="2">
      <formula>$K$1:$K$172="Strong"</formula>
    </cfRule>
  </conditionalFormatting>
  <conditionalFormatting sqref="B91 C91:E96">
    <cfRule type="expression" dxfId="48" priority="3">
      <formula>$K$1:$K$172="Weak"</formula>
    </cfRule>
  </conditionalFormatting>
  <conditionalFormatting sqref="A1:F4 A5:F51 A97:F101">
    <cfRule type="expression" dxfId="47" priority="4">
      <formula>$F$4:$F$47="Strong"</formula>
    </cfRule>
  </conditionalFormatting>
  <conditionalFormatting sqref="A1:F4 A5:F51 A97:F101">
    <cfRule type="expression" dxfId="46" priority="5">
      <formula>$F$4:$F$47="Weak"</formula>
    </cfRule>
  </conditionalFormatting>
  <conditionalFormatting sqref="A1:F4 A5:F51 A97:F101">
    <cfRule type="expression" dxfId="45" priority="6">
      <formula>$F$4:$F$47="Unsure"</formula>
    </cfRule>
  </conditionalFormatting>
  <conditionalFormatting sqref="A2:F4 A5:F103">
    <cfRule type="expression" dxfId="44" priority="7">
      <formula>$F$1:$F$103="Weak"</formula>
    </cfRule>
  </conditionalFormatting>
  <conditionalFormatting sqref="A2:F4 A5:F103">
    <cfRule type="expression" dxfId="43" priority="8">
      <formula>$F$1:$F$103="Strong"</formula>
    </cfRule>
  </conditionalFormatting>
  <conditionalFormatting sqref="A2:F4 A5:F103">
    <cfRule type="expression" dxfId="42" priority="9">
      <formula>$F$1:$F$103="Unsure"</formula>
    </cfRule>
  </conditionalFormatting>
  <hyperlinks>
    <hyperlink ref="E44" r:id="rId1" xr:uid="{00000000-0004-0000-0100-000000000000}"/>
    <hyperlink ref="E5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ummaryRight="0"/>
  </sheetPr>
  <dimension ref="A1:F41"/>
  <sheetViews>
    <sheetView workbookViewId="0">
      <pane ySplit="1" topLeftCell="A2" activePane="bottomLeft" state="frozen"/>
      <selection pane="bottomLeft" activeCell="B3" sqref="B3"/>
    </sheetView>
  </sheetViews>
  <sheetFormatPr defaultColWidth="14.453125" defaultRowHeight="15.75" customHeight="1"/>
  <cols>
    <col min="1" max="1" width="22.453125" customWidth="1"/>
    <col min="2" max="2" width="21.26953125" customWidth="1"/>
    <col min="3" max="3" width="57.54296875" customWidth="1"/>
    <col min="4" max="4" width="50.81640625" customWidth="1"/>
    <col min="5" max="5" width="25" customWidth="1"/>
    <col min="6" max="6" width="18.54296875" customWidth="1"/>
  </cols>
  <sheetData>
    <row r="1" spans="1:6" ht="13">
      <c r="A1" s="178" t="s">
        <v>951</v>
      </c>
      <c r="B1" s="179" t="s">
        <v>952</v>
      </c>
      <c r="C1" s="179" t="s">
        <v>953</v>
      </c>
      <c r="D1" s="179" t="s">
        <v>954</v>
      </c>
      <c r="E1" s="180" t="s">
        <v>955</v>
      </c>
      <c r="F1" s="181" t="s">
        <v>6</v>
      </c>
    </row>
    <row r="2" spans="1:6" ht="26">
      <c r="A2" s="182" t="s">
        <v>956</v>
      </c>
      <c r="B2" s="183" t="s">
        <v>957</v>
      </c>
      <c r="C2" s="101" t="s">
        <v>958</v>
      </c>
      <c r="D2" s="184" t="s">
        <v>959</v>
      </c>
      <c r="E2" s="102" t="s">
        <v>960</v>
      </c>
      <c r="F2" s="185" t="s">
        <v>236</v>
      </c>
    </row>
    <row r="3" spans="1:6" ht="26">
      <c r="A3" s="186" t="s">
        <v>956</v>
      </c>
      <c r="B3" s="137" t="s">
        <v>961</v>
      </c>
      <c r="C3" s="68" t="s">
        <v>962</v>
      </c>
      <c r="D3" s="187" t="s">
        <v>963</v>
      </c>
      <c r="E3" s="106" t="s">
        <v>960</v>
      </c>
      <c r="F3" s="188" t="s">
        <v>236</v>
      </c>
    </row>
    <row r="4" spans="1:6" ht="49.5" customHeight="1">
      <c r="A4" s="186" t="s">
        <v>956</v>
      </c>
      <c r="B4" s="137" t="s">
        <v>964</v>
      </c>
      <c r="C4" s="68" t="s">
        <v>965</v>
      </c>
      <c r="D4" s="187" t="s">
        <v>966</v>
      </c>
      <c r="E4" s="106" t="s">
        <v>967</v>
      </c>
      <c r="F4" s="188" t="s">
        <v>47</v>
      </c>
    </row>
    <row r="5" spans="1:6" ht="36.75" customHeight="1">
      <c r="A5" s="186" t="s">
        <v>956</v>
      </c>
      <c r="B5" s="137" t="s">
        <v>968</v>
      </c>
      <c r="C5" s="68" t="s">
        <v>969</v>
      </c>
      <c r="D5" s="187" t="s">
        <v>970</v>
      </c>
      <c r="E5" s="106"/>
      <c r="F5" s="188" t="s">
        <v>13</v>
      </c>
    </row>
    <row r="6" spans="1:6" ht="36.75" customHeight="1">
      <c r="A6" s="186" t="s">
        <v>956</v>
      </c>
      <c r="B6" s="137" t="s">
        <v>971</v>
      </c>
      <c r="C6" s="68" t="s">
        <v>972</v>
      </c>
      <c r="D6" s="187" t="s">
        <v>973</v>
      </c>
      <c r="E6" s="106"/>
      <c r="F6" s="188" t="s">
        <v>236</v>
      </c>
    </row>
    <row r="7" spans="1:6" ht="13">
      <c r="A7" s="186" t="s">
        <v>956</v>
      </c>
      <c r="B7" s="137" t="s">
        <v>974</v>
      </c>
      <c r="C7" s="68" t="s">
        <v>975</v>
      </c>
      <c r="D7" s="187" t="s">
        <v>976</v>
      </c>
      <c r="E7" s="106"/>
      <c r="F7" s="188" t="s">
        <v>13</v>
      </c>
    </row>
    <row r="8" spans="1:6" ht="13">
      <c r="A8" s="186" t="s">
        <v>956</v>
      </c>
      <c r="B8" s="137" t="s">
        <v>977</v>
      </c>
      <c r="C8" s="68" t="s">
        <v>978</v>
      </c>
      <c r="D8" s="187" t="s">
        <v>976</v>
      </c>
      <c r="E8" s="106"/>
      <c r="F8" s="188" t="s">
        <v>13</v>
      </c>
    </row>
    <row r="9" spans="1:6" ht="13">
      <c r="A9" s="186" t="s">
        <v>956</v>
      </c>
      <c r="B9" s="137" t="s">
        <v>979</v>
      </c>
      <c r="C9" s="68" t="s">
        <v>980</v>
      </c>
      <c r="D9" s="187" t="s">
        <v>976</v>
      </c>
      <c r="E9" s="106" t="s">
        <v>981</v>
      </c>
      <c r="F9" s="188" t="s">
        <v>236</v>
      </c>
    </row>
    <row r="10" spans="1:6" ht="13">
      <c r="A10" s="186" t="s">
        <v>956</v>
      </c>
      <c r="B10" s="137" t="s">
        <v>982</v>
      </c>
      <c r="C10" s="68" t="s">
        <v>983</v>
      </c>
      <c r="D10" s="187" t="s">
        <v>976</v>
      </c>
      <c r="E10" s="106" t="s">
        <v>981</v>
      </c>
      <c r="F10" s="188" t="s">
        <v>13</v>
      </c>
    </row>
    <row r="11" spans="1:6" ht="13">
      <c r="A11" s="186" t="s">
        <v>956</v>
      </c>
      <c r="B11" s="137" t="s">
        <v>984</v>
      </c>
      <c r="C11" s="68" t="s">
        <v>985</v>
      </c>
      <c r="D11" s="187" t="s">
        <v>976</v>
      </c>
      <c r="E11" s="106" t="s">
        <v>981</v>
      </c>
      <c r="F11" s="188" t="s">
        <v>13</v>
      </c>
    </row>
    <row r="12" spans="1:6" ht="13">
      <c r="A12" s="186" t="s">
        <v>956</v>
      </c>
      <c r="B12" s="137" t="s">
        <v>986</v>
      </c>
      <c r="C12" s="68" t="s">
        <v>987</v>
      </c>
      <c r="D12" s="187" t="s">
        <v>976</v>
      </c>
      <c r="E12" s="106" t="s">
        <v>981</v>
      </c>
      <c r="F12" s="188" t="s">
        <v>236</v>
      </c>
    </row>
    <row r="13" spans="1:6" ht="13">
      <c r="A13" s="186" t="s">
        <v>956</v>
      </c>
      <c r="B13" s="137" t="s">
        <v>988</v>
      </c>
      <c r="C13" s="68" t="s">
        <v>989</v>
      </c>
      <c r="D13" s="187" t="s">
        <v>990</v>
      </c>
      <c r="E13" s="136"/>
      <c r="F13" s="188" t="s">
        <v>47</v>
      </c>
    </row>
    <row r="14" spans="1:6" ht="13">
      <c r="A14" s="186" t="s">
        <v>956</v>
      </c>
      <c r="B14" s="137" t="s">
        <v>991</v>
      </c>
      <c r="C14" s="68" t="s">
        <v>992</v>
      </c>
      <c r="D14" s="187" t="s">
        <v>990</v>
      </c>
      <c r="E14" s="136"/>
      <c r="F14" s="188" t="s">
        <v>236</v>
      </c>
    </row>
    <row r="15" spans="1:6" ht="37.5">
      <c r="A15" s="186" t="s">
        <v>956</v>
      </c>
      <c r="B15" s="137" t="s">
        <v>993</v>
      </c>
      <c r="C15" s="68" t="s">
        <v>994</v>
      </c>
      <c r="D15" s="187" t="s">
        <v>995</v>
      </c>
      <c r="E15" s="106" t="s">
        <v>976</v>
      </c>
      <c r="F15" s="188" t="s">
        <v>13</v>
      </c>
    </row>
    <row r="16" spans="1:6" ht="26">
      <c r="A16" s="186" t="s">
        <v>956</v>
      </c>
      <c r="B16" s="137" t="s">
        <v>996</v>
      </c>
      <c r="C16" s="68"/>
      <c r="D16" s="187" t="s">
        <v>997</v>
      </c>
      <c r="E16" s="136"/>
      <c r="F16" s="188" t="s">
        <v>13</v>
      </c>
    </row>
    <row r="17" spans="1:6" ht="13">
      <c r="A17" s="186" t="s">
        <v>956</v>
      </c>
      <c r="B17" s="137" t="s">
        <v>998</v>
      </c>
      <c r="C17" s="68" t="s">
        <v>999</v>
      </c>
      <c r="D17" s="187" t="s">
        <v>1000</v>
      </c>
      <c r="E17" s="106" t="s">
        <v>1001</v>
      </c>
      <c r="F17" s="188" t="s">
        <v>13</v>
      </c>
    </row>
    <row r="18" spans="1:6" ht="13">
      <c r="A18" s="186" t="s">
        <v>956</v>
      </c>
      <c r="B18" s="137" t="s">
        <v>1002</v>
      </c>
      <c r="C18" s="68" t="s">
        <v>1003</v>
      </c>
      <c r="D18" s="187" t="s">
        <v>1004</v>
      </c>
      <c r="E18" s="136"/>
      <c r="F18" s="188" t="s">
        <v>13</v>
      </c>
    </row>
    <row r="19" spans="1:6" ht="13">
      <c r="A19" s="186" t="s">
        <v>956</v>
      </c>
      <c r="B19" s="137" t="s">
        <v>1005</v>
      </c>
      <c r="C19" s="68" t="s">
        <v>1006</v>
      </c>
      <c r="D19" s="187" t="s">
        <v>1007</v>
      </c>
      <c r="E19" s="189"/>
      <c r="F19" s="188" t="s">
        <v>13</v>
      </c>
    </row>
    <row r="20" spans="1:6" ht="13">
      <c r="A20" s="190" t="s">
        <v>956</v>
      </c>
      <c r="B20" s="191" t="s">
        <v>1008</v>
      </c>
      <c r="C20" s="109" t="s">
        <v>1009</v>
      </c>
      <c r="D20" s="192"/>
      <c r="E20" s="193"/>
      <c r="F20" s="194" t="s">
        <v>13</v>
      </c>
    </row>
    <row r="21" spans="1:6" ht="39">
      <c r="A21" s="182" t="s">
        <v>1010</v>
      </c>
      <c r="B21" s="183" t="s">
        <v>1011</v>
      </c>
      <c r="C21" s="101" t="s">
        <v>1012</v>
      </c>
      <c r="D21" s="184" t="s">
        <v>1013</v>
      </c>
      <c r="E21" s="195"/>
      <c r="F21" s="185" t="s">
        <v>236</v>
      </c>
    </row>
    <row r="22" spans="1:6" ht="13">
      <c r="A22" s="186" t="s">
        <v>1010</v>
      </c>
      <c r="B22" s="137" t="s">
        <v>1014</v>
      </c>
      <c r="C22" s="68" t="s">
        <v>1015</v>
      </c>
      <c r="D22" s="187" t="s">
        <v>1016</v>
      </c>
      <c r="E22" s="196"/>
      <c r="F22" s="188" t="s">
        <v>13</v>
      </c>
    </row>
    <row r="23" spans="1:6" ht="13">
      <c r="A23" s="190" t="s">
        <v>1010</v>
      </c>
      <c r="B23" s="191" t="s">
        <v>1017</v>
      </c>
      <c r="C23" s="109" t="s">
        <v>1018</v>
      </c>
      <c r="D23" s="192" t="s">
        <v>1019</v>
      </c>
      <c r="E23" s="197"/>
      <c r="F23" s="194" t="s">
        <v>13</v>
      </c>
    </row>
    <row r="24" spans="1:6" ht="26">
      <c r="A24" s="182" t="s">
        <v>1020</v>
      </c>
      <c r="B24" s="183" t="s">
        <v>1021</v>
      </c>
      <c r="C24" s="101" t="s">
        <v>1012</v>
      </c>
      <c r="D24" s="184" t="s">
        <v>1022</v>
      </c>
      <c r="E24" s="195"/>
      <c r="F24" s="185" t="s">
        <v>236</v>
      </c>
    </row>
    <row r="25" spans="1:6" ht="13">
      <c r="A25" s="186" t="s">
        <v>1020</v>
      </c>
      <c r="B25" s="137" t="s">
        <v>1023</v>
      </c>
      <c r="C25" s="68" t="s">
        <v>1024</v>
      </c>
      <c r="D25" s="187" t="s">
        <v>1025</v>
      </c>
      <c r="E25" s="196"/>
      <c r="F25" s="188" t="s">
        <v>236</v>
      </c>
    </row>
    <row r="26" spans="1:6" ht="13">
      <c r="A26" s="186" t="s">
        <v>1020</v>
      </c>
      <c r="B26" s="137" t="s">
        <v>1026</v>
      </c>
      <c r="C26" s="68" t="s">
        <v>1027</v>
      </c>
      <c r="D26" s="187"/>
      <c r="E26" s="106" t="s">
        <v>1028</v>
      </c>
      <c r="F26" s="188" t="s">
        <v>236</v>
      </c>
    </row>
    <row r="27" spans="1:6" ht="13">
      <c r="A27" s="186" t="s">
        <v>1020</v>
      </c>
      <c r="B27" s="137" t="s">
        <v>1029</v>
      </c>
      <c r="C27" s="68" t="s">
        <v>1027</v>
      </c>
      <c r="D27" s="187"/>
      <c r="E27" s="106" t="s">
        <v>1028</v>
      </c>
      <c r="F27" s="188" t="s">
        <v>236</v>
      </c>
    </row>
    <row r="28" spans="1:6" ht="13">
      <c r="A28" s="190" t="s">
        <v>1020</v>
      </c>
      <c r="B28" s="191" t="s">
        <v>1030</v>
      </c>
      <c r="C28" s="109" t="s">
        <v>1031</v>
      </c>
      <c r="D28" s="192" t="s">
        <v>1025</v>
      </c>
      <c r="E28" s="197"/>
      <c r="F28" s="194" t="s">
        <v>47</v>
      </c>
    </row>
    <row r="29" spans="1:6" ht="24.75" customHeight="1">
      <c r="A29" s="182" t="s">
        <v>1032</v>
      </c>
      <c r="B29" s="183" t="s">
        <v>1033</v>
      </c>
      <c r="C29" s="101" t="s">
        <v>1034</v>
      </c>
      <c r="D29" s="184"/>
      <c r="E29" s="195"/>
      <c r="F29" s="185" t="s">
        <v>13</v>
      </c>
    </row>
    <row r="30" spans="1:6" ht="13">
      <c r="A30" s="186" t="s">
        <v>1032</v>
      </c>
      <c r="B30" s="137" t="s">
        <v>1035</v>
      </c>
      <c r="C30" s="68" t="s">
        <v>1036</v>
      </c>
      <c r="D30" s="187"/>
      <c r="E30" s="196"/>
      <c r="F30" s="188" t="s">
        <v>13</v>
      </c>
    </row>
    <row r="31" spans="1:6" ht="25">
      <c r="A31" s="186" t="s">
        <v>1032</v>
      </c>
      <c r="B31" s="137" t="s">
        <v>1037</v>
      </c>
      <c r="C31" s="68" t="s">
        <v>1038</v>
      </c>
      <c r="D31" s="187"/>
      <c r="E31" s="196"/>
      <c r="F31" s="188" t="s">
        <v>13</v>
      </c>
    </row>
    <row r="32" spans="1:6" ht="13">
      <c r="A32" s="190" t="s">
        <v>1032</v>
      </c>
      <c r="B32" s="191" t="s">
        <v>1039</v>
      </c>
      <c r="C32" s="109" t="s">
        <v>1040</v>
      </c>
      <c r="D32" s="192"/>
      <c r="E32" s="197"/>
      <c r="F32" s="194" t="s">
        <v>13</v>
      </c>
    </row>
    <row r="33" spans="1:6" ht="13">
      <c r="A33" s="187"/>
      <c r="B33" s="137"/>
      <c r="C33" s="68"/>
      <c r="D33" s="187"/>
      <c r="E33" s="196"/>
      <c r="F33" s="198"/>
    </row>
    <row r="34" spans="1:6" ht="13">
      <c r="A34" s="187"/>
      <c r="B34" s="137"/>
      <c r="C34" s="68"/>
      <c r="D34" s="187"/>
      <c r="E34" s="136"/>
      <c r="F34" s="198"/>
    </row>
    <row r="35" spans="1:6" ht="13">
      <c r="A35" s="187"/>
      <c r="B35" s="137"/>
      <c r="C35" s="68"/>
      <c r="D35" s="187"/>
      <c r="E35" s="189"/>
      <c r="F35" s="198"/>
    </row>
    <row r="36" spans="1:6" ht="13">
      <c r="A36" s="187"/>
      <c r="B36" s="137"/>
      <c r="C36" s="68"/>
      <c r="D36" s="187"/>
      <c r="E36" s="189"/>
      <c r="F36" s="198"/>
    </row>
    <row r="37" spans="1:6" ht="13">
      <c r="A37" s="187"/>
      <c r="B37" s="137"/>
      <c r="C37" s="68"/>
      <c r="D37" s="187"/>
      <c r="E37" s="106"/>
      <c r="F37" s="198"/>
    </row>
    <row r="38" spans="1:6" ht="13">
      <c r="A38" s="187"/>
      <c r="B38" s="137"/>
      <c r="C38" s="68"/>
      <c r="D38" s="187"/>
      <c r="E38" s="106"/>
      <c r="F38" s="198"/>
    </row>
    <row r="39" spans="1:6" ht="13">
      <c r="A39" s="187"/>
      <c r="B39" s="199"/>
      <c r="C39" s="200"/>
      <c r="D39" s="201"/>
      <c r="E39" s="196"/>
      <c r="F39" s="202"/>
    </row>
    <row r="40" spans="1:6" ht="13">
      <c r="A40" s="187"/>
      <c r="B40" s="137"/>
      <c r="C40" s="68"/>
      <c r="D40" s="187"/>
      <c r="E40" s="196"/>
      <c r="F40" s="198"/>
    </row>
    <row r="41" spans="1:6" ht="13">
      <c r="A41" s="187"/>
      <c r="B41" s="137"/>
      <c r="C41" s="68"/>
      <c r="D41" s="187"/>
      <c r="E41" s="196"/>
      <c r="F41" s="198"/>
    </row>
  </sheetData>
  <conditionalFormatting sqref="A1:F31 A32:F41">
    <cfRule type="expression" dxfId="41" priority="1">
      <formula>$F$2:$F$41="Unsure"</formula>
    </cfRule>
  </conditionalFormatting>
  <conditionalFormatting sqref="A1:F31 A32:F41">
    <cfRule type="expression" dxfId="40" priority="2">
      <formula>$F$2:$F$41="Strong"</formula>
    </cfRule>
  </conditionalFormatting>
  <conditionalFormatting sqref="A1:F31 A32:F41">
    <cfRule type="expression" dxfId="39" priority="3">
      <formula>$F$2:$F$41="Weak"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I252"/>
  <sheetViews>
    <sheetView workbookViewId="0">
      <pane ySplit="1" topLeftCell="A2" activePane="bottomLeft" state="frozen"/>
      <selection pane="bottomLeft" activeCell="B3" sqref="B3"/>
    </sheetView>
  </sheetViews>
  <sheetFormatPr defaultColWidth="14.453125" defaultRowHeight="15.75" customHeight="1"/>
  <cols>
    <col min="1" max="1" width="11" customWidth="1"/>
    <col min="2" max="2" width="8.453125" customWidth="1"/>
    <col min="3" max="3" width="14" customWidth="1"/>
    <col min="4" max="4" width="15.7265625" customWidth="1"/>
    <col min="5" max="5" width="16.26953125" customWidth="1"/>
    <col min="6" max="6" width="28.08984375" customWidth="1"/>
    <col min="7" max="7" width="75" customWidth="1"/>
    <col min="8" max="8" width="19.08984375" customWidth="1"/>
    <col min="9" max="9" width="17.08984375" customWidth="1"/>
  </cols>
  <sheetData>
    <row r="1" spans="1:9" ht="13">
      <c r="A1" s="203" t="s">
        <v>1041</v>
      </c>
      <c r="B1" s="204" t="s">
        <v>1042</v>
      </c>
      <c r="C1" s="203" t="s">
        <v>1043</v>
      </c>
      <c r="D1" s="203" t="s">
        <v>951</v>
      </c>
      <c r="E1" s="203" t="s">
        <v>1</v>
      </c>
      <c r="F1" s="205" t="s">
        <v>1044</v>
      </c>
      <c r="G1" s="203" t="s">
        <v>1045</v>
      </c>
      <c r="H1" s="206" t="s">
        <v>955</v>
      </c>
      <c r="I1" s="207" t="s">
        <v>6</v>
      </c>
    </row>
    <row r="2" spans="1:9" ht="37.5">
      <c r="A2" s="208">
        <v>6</v>
      </c>
      <c r="B2" s="209"/>
      <c r="C2" s="210" t="s">
        <v>1046</v>
      </c>
      <c r="D2" s="211" t="s">
        <v>1047</v>
      </c>
      <c r="E2" s="210"/>
      <c r="F2" s="212" t="s">
        <v>1048</v>
      </c>
      <c r="G2" s="210" t="s">
        <v>1049</v>
      </c>
      <c r="H2" s="213" t="s">
        <v>1050</v>
      </c>
      <c r="I2" s="214" t="s">
        <v>236</v>
      </c>
    </row>
    <row r="3" spans="1:9" ht="62.5">
      <c r="A3" s="215">
        <v>6</v>
      </c>
      <c r="B3" s="216"/>
      <c r="C3" s="217" t="s">
        <v>1051</v>
      </c>
      <c r="D3" s="218" t="s">
        <v>1047</v>
      </c>
      <c r="E3" s="217"/>
      <c r="F3" s="219" t="s">
        <v>1052</v>
      </c>
      <c r="G3" s="217" t="s">
        <v>1053</v>
      </c>
      <c r="H3" s="220" t="s">
        <v>1054</v>
      </c>
      <c r="I3" s="221" t="s">
        <v>13</v>
      </c>
    </row>
    <row r="4" spans="1:9" ht="13">
      <c r="A4" s="215">
        <v>6</v>
      </c>
      <c r="B4" s="216"/>
      <c r="C4" s="217" t="s">
        <v>1055</v>
      </c>
      <c r="D4" s="218" t="s">
        <v>1047</v>
      </c>
      <c r="E4" s="217"/>
      <c r="F4" s="219" t="s">
        <v>1056</v>
      </c>
      <c r="G4" s="217" t="s">
        <v>1057</v>
      </c>
      <c r="H4" s="222"/>
      <c r="I4" s="221" t="s">
        <v>13</v>
      </c>
    </row>
    <row r="5" spans="1:9" ht="25.5">
      <c r="A5" s="215">
        <v>6</v>
      </c>
      <c r="B5" s="216"/>
      <c r="C5" s="217" t="s">
        <v>1055</v>
      </c>
      <c r="D5" s="218" t="s">
        <v>1047</v>
      </c>
      <c r="E5" s="217"/>
      <c r="F5" s="219" t="s">
        <v>1058</v>
      </c>
      <c r="G5" s="217" t="s">
        <v>1059</v>
      </c>
      <c r="H5" s="222"/>
      <c r="I5" s="221" t="s">
        <v>47</v>
      </c>
    </row>
    <row r="6" spans="1:9" ht="13">
      <c r="A6" s="215">
        <v>6</v>
      </c>
      <c r="B6" s="216"/>
      <c r="C6" s="217" t="s">
        <v>1055</v>
      </c>
      <c r="D6" s="218" t="s">
        <v>1047</v>
      </c>
      <c r="E6" s="217"/>
      <c r="F6" s="219" t="s">
        <v>1060</v>
      </c>
      <c r="G6" s="217" t="s">
        <v>1061</v>
      </c>
      <c r="H6" s="222"/>
      <c r="I6" s="221" t="s">
        <v>47</v>
      </c>
    </row>
    <row r="7" spans="1:9" ht="25">
      <c r="A7" s="215">
        <v>6</v>
      </c>
      <c r="B7" s="216"/>
      <c r="C7" s="217" t="s">
        <v>1046</v>
      </c>
      <c r="D7" s="218" t="s">
        <v>1047</v>
      </c>
      <c r="E7" s="217"/>
      <c r="F7" s="219" t="s">
        <v>1062</v>
      </c>
      <c r="G7" s="217" t="s">
        <v>1063</v>
      </c>
      <c r="H7" s="222"/>
      <c r="I7" s="221" t="s">
        <v>13</v>
      </c>
    </row>
    <row r="8" spans="1:9" ht="26">
      <c r="A8" s="208">
        <v>7</v>
      </c>
      <c r="B8" s="209">
        <v>228</v>
      </c>
      <c r="C8" s="210" t="s">
        <v>1064</v>
      </c>
      <c r="D8" s="211" t="s">
        <v>1065</v>
      </c>
      <c r="E8" s="210"/>
      <c r="F8" s="212" t="s">
        <v>1066</v>
      </c>
      <c r="G8" s="210" t="s">
        <v>1067</v>
      </c>
      <c r="H8" s="223"/>
      <c r="I8" s="214" t="s">
        <v>13</v>
      </c>
    </row>
    <row r="9" spans="1:9" ht="37.5">
      <c r="A9" s="215">
        <v>7</v>
      </c>
      <c r="B9" s="216">
        <v>229</v>
      </c>
      <c r="C9" s="217" t="s">
        <v>1055</v>
      </c>
      <c r="D9" s="218" t="s">
        <v>1065</v>
      </c>
      <c r="E9" s="217"/>
      <c r="F9" s="219" t="s">
        <v>1068</v>
      </c>
      <c r="G9" s="217" t="s">
        <v>1069</v>
      </c>
      <c r="H9" s="222"/>
      <c r="I9" s="221" t="s">
        <v>13</v>
      </c>
    </row>
    <row r="10" spans="1:9" ht="64">
      <c r="A10" s="215">
        <v>7</v>
      </c>
      <c r="B10" s="216">
        <v>235</v>
      </c>
      <c r="C10" s="217" t="s">
        <v>1064</v>
      </c>
      <c r="D10" s="218" t="s">
        <v>1065</v>
      </c>
      <c r="E10" s="217"/>
      <c r="F10" s="219" t="s">
        <v>1070</v>
      </c>
      <c r="G10" s="217" t="s">
        <v>1071</v>
      </c>
      <c r="H10" s="222"/>
      <c r="I10" s="221" t="s">
        <v>13</v>
      </c>
    </row>
    <row r="11" spans="1:9" ht="25">
      <c r="A11" s="215">
        <v>7</v>
      </c>
      <c r="B11" s="216">
        <v>238</v>
      </c>
      <c r="C11" s="217" t="s">
        <v>1046</v>
      </c>
      <c r="D11" s="218" t="s">
        <v>1065</v>
      </c>
      <c r="E11" s="217"/>
      <c r="F11" s="219" t="s">
        <v>1072</v>
      </c>
      <c r="G11" s="217" t="s">
        <v>1073</v>
      </c>
      <c r="H11" s="222"/>
      <c r="I11" s="221" t="s">
        <v>13</v>
      </c>
    </row>
    <row r="12" spans="1:9" ht="25">
      <c r="A12" s="215">
        <v>7</v>
      </c>
      <c r="B12" s="216">
        <v>241</v>
      </c>
      <c r="C12" s="217" t="s">
        <v>1046</v>
      </c>
      <c r="D12" s="218" t="s">
        <v>1065</v>
      </c>
      <c r="E12" s="217"/>
      <c r="F12" s="219" t="s">
        <v>1074</v>
      </c>
      <c r="G12" s="217" t="s">
        <v>1075</v>
      </c>
      <c r="H12" s="224"/>
      <c r="I12" s="221" t="s">
        <v>236</v>
      </c>
    </row>
    <row r="13" spans="1:9" ht="25">
      <c r="A13" s="215">
        <v>7</v>
      </c>
      <c r="B13" s="216">
        <v>243</v>
      </c>
      <c r="C13" s="217" t="s">
        <v>1046</v>
      </c>
      <c r="D13" s="218" t="s">
        <v>1065</v>
      </c>
      <c r="E13" s="217"/>
      <c r="F13" s="219" t="s">
        <v>1076</v>
      </c>
      <c r="G13" s="217" t="s">
        <v>1077</v>
      </c>
      <c r="H13" s="224"/>
      <c r="I13" s="221" t="s">
        <v>47</v>
      </c>
    </row>
    <row r="14" spans="1:9" ht="88">
      <c r="A14" s="215">
        <v>7</v>
      </c>
      <c r="B14" s="216">
        <v>250</v>
      </c>
      <c r="C14" s="217" t="s">
        <v>1046</v>
      </c>
      <c r="D14" s="218" t="s">
        <v>1065</v>
      </c>
      <c r="E14" s="217"/>
      <c r="F14" s="219" t="s">
        <v>690</v>
      </c>
      <c r="G14" s="217" t="s">
        <v>1078</v>
      </c>
      <c r="H14" s="225" t="s">
        <v>1079</v>
      </c>
      <c r="I14" s="221" t="s">
        <v>13</v>
      </c>
    </row>
    <row r="15" spans="1:9" ht="38">
      <c r="A15" s="215">
        <v>7</v>
      </c>
      <c r="B15" s="216">
        <v>251</v>
      </c>
      <c r="C15" s="217" t="s">
        <v>1046</v>
      </c>
      <c r="D15" s="218" t="s">
        <v>1065</v>
      </c>
      <c r="E15" s="217"/>
      <c r="F15" s="219" t="s">
        <v>1080</v>
      </c>
      <c r="G15" s="217" t="s">
        <v>1081</v>
      </c>
      <c r="H15" s="224"/>
      <c r="I15" s="221" t="s">
        <v>13</v>
      </c>
    </row>
    <row r="16" spans="1:9" ht="25">
      <c r="A16" s="208">
        <v>8</v>
      </c>
      <c r="B16" s="209">
        <v>277</v>
      </c>
      <c r="C16" s="210" t="s">
        <v>1046</v>
      </c>
      <c r="D16" s="211" t="s">
        <v>1082</v>
      </c>
      <c r="E16" s="210"/>
      <c r="F16" s="212" t="s">
        <v>1083</v>
      </c>
      <c r="G16" s="210" t="s">
        <v>1084</v>
      </c>
      <c r="H16" s="223"/>
      <c r="I16" s="214" t="s">
        <v>47</v>
      </c>
    </row>
    <row r="17" spans="1:9" ht="25">
      <c r="A17" s="215">
        <v>8</v>
      </c>
      <c r="B17" s="216">
        <v>273</v>
      </c>
      <c r="C17" s="217" t="s">
        <v>1046</v>
      </c>
      <c r="D17" s="218" t="s">
        <v>1082</v>
      </c>
      <c r="E17" s="217"/>
      <c r="F17" s="219" t="s">
        <v>1085</v>
      </c>
      <c r="G17" s="217" t="s">
        <v>1086</v>
      </c>
      <c r="H17" s="224"/>
      <c r="I17" s="221" t="s">
        <v>13</v>
      </c>
    </row>
    <row r="18" spans="1:9" ht="38.25" customHeight="1">
      <c r="A18" s="215">
        <v>8</v>
      </c>
      <c r="B18" s="216">
        <v>273</v>
      </c>
      <c r="C18" s="217" t="s">
        <v>1046</v>
      </c>
      <c r="D18" s="218" t="s">
        <v>1082</v>
      </c>
      <c r="E18" s="217"/>
      <c r="F18" s="219" t="s">
        <v>1087</v>
      </c>
      <c r="G18" s="217" t="s">
        <v>1088</v>
      </c>
      <c r="H18" s="224"/>
      <c r="I18" s="221" t="s">
        <v>13</v>
      </c>
    </row>
    <row r="19" spans="1:9" ht="45" customHeight="1">
      <c r="A19" s="215">
        <v>8</v>
      </c>
      <c r="B19" s="216">
        <v>278</v>
      </c>
      <c r="C19" s="217" t="s">
        <v>1055</v>
      </c>
      <c r="D19" s="218" t="s">
        <v>1082</v>
      </c>
      <c r="E19" s="217"/>
      <c r="F19" s="219" t="s">
        <v>1089</v>
      </c>
      <c r="G19" s="217" t="s">
        <v>1090</v>
      </c>
      <c r="H19" s="224"/>
      <c r="I19" s="221" t="s">
        <v>47</v>
      </c>
    </row>
    <row r="20" spans="1:9" ht="50">
      <c r="A20" s="215">
        <v>8</v>
      </c>
      <c r="B20" s="216">
        <v>278</v>
      </c>
      <c r="C20" s="217" t="s">
        <v>1055</v>
      </c>
      <c r="D20" s="218" t="s">
        <v>1082</v>
      </c>
      <c r="E20" s="217"/>
      <c r="F20" s="219" t="s">
        <v>1091</v>
      </c>
      <c r="G20" s="217" t="s">
        <v>1092</v>
      </c>
      <c r="H20" s="224"/>
      <c r="I20" s="221" t="s">
        <v>47</v>
      </c>
    </row>
    <row r="21" spans="1:9" ht="67.5" customHeight="1">
      <c r="A21" s="215">
        <v>8</v>
      </c>
      <c r="B21" s="216">
        <v>279</v>
      </c>
      <c r="C21" s="217" t="s">
        <v>1055</v>
      </c>
      <c r="D21" s="218" t="s">
        <v>1082</v>
      </c>
      <c r="E21" s="217"/>
      <c r="F21" s="219" t="s">
        <v>1093</v>
      </c>
      <c r="G21" s="217" t="s">
        <v>1094</v>
      </c>
      <c r="H21" s="224"/>
      <c r="I21" s="221" t="s">
        <v>13</v>
      </c>
    </row>
    <row r="22" spans="1:9" ht="37.5">
      <c r="A22" s="215"/>
      <c r="B22" s="216"/>
      <c r="C22" s="217"/>
      <c r="D22" s="218"/>
      <c r="E22" s="217"/>
      <c r="F22" s="219" t="s">
        <v>1095</v>
      </c>
      <c r="G22" s="217" t="s">
        <v>1096</v>
      </c>
      <c r="H22" s="224"/>
      <c r="I22" s="221" t="s">
        <v>236</v>
      </c>
    </row>
    <row r="23" spans="1:9" ht="50.25" customHeight="1">
      <c r="A23" s="215"/>
      <c r="B23" s="216"/>
      <c r="C23" s="217"/>
      <c r="D23" s="218"/>
      <c r="E23" s="217"/>
      <c r="F23" s="219" t="s">
        <v>1097</v>
      </c>
      <c r="G23" s="217" t="s">
        <v>1098</v>
      </c>
      <c r="H23" s="224"/>
      <c r="I23" s="221" t="s">
        <v>236</v>
      </c>
    </row>
    <row r="24" spans="1:9" ht="37.5">
      <c r="A24" s="215">
        <v>8</v>
      </c>
      <c r="B24" s="216">
        <v>281</v>
      </c>
      <c r="C24" s="217" t="s">
        <v>1055</v>
      </c>
      <c r="D24" s="218" t="s">
        <v>1082</v>
      </c>
      <c r="E24" s="217"/>
      <c r="F24" s="219" t="s">
        <v>1099</v>
      </c>
      <c r="G24" s="217" t="s">
        <v>1100</v>
      </c>
      <c r="H24" s="224"/>
      <c r="I24" s="221" t="s">
        <v>236</v>
      </c>
    </row>
    <row r="25" spans="1:9" ht="47.25" customHeight="1">
      <c r="A25" s="215">
        <v>8</v>
      </c>
      <c r="B25" s="216">
        <v>281</v>
      </c>
      <c r="C25" s="217" t="s">
        <v>1055</v>
      </c>
      <c r="D25" s="218" t="s">
        <v>1082</v>
      </c>
      <c r="E25" s="217"/>
      <c r="F25" s="219" t="s">
        <v>1101</v>
      </c>
      <c r="G25" s="217" t="s">
        <v>1102</v>
      </c>
      <c r="H25" s="222"/>
      <c r="I25" s="221" t="s">
        <v>13</v>
      </c>
    </row>
    <row r="26" spans="1:9" ht="50">
      <c r="A26" s="215">
        <v>8</v>
      </c>
      <c r="B26" s="216">
        <v>281</v>
      </c>
      <c r="C26" s="217" t="s">
        <v>1055</v>
      </c>
      <c r="D26" s="218" t="s">
        <v>1082</v>
      </c>
      <c r="E26" s="217"/>
      <c r="F26" s="219" t="s">
        <v>1103</v>
      </c>
      <c r="G26" s="217" t="s">
        <v>1104</v>
      </c>
      <c r="H26" s="220" t="s">
        <v>1105</v>
      </c>
      <c r="I26" s="221" t="s">
        <v>13</v>
      </c>
    </row>
    <row r="27" spans="1:9" ht="25">
      <c r="A27" s="215">
        <v>8</v>
      </c>
      <c r="B27" s="216">
        <v>281</v>
      </c>
      <c r="C27" s="217" t="s">
        <v>1055</v>
      </c>
      <c r="D27" s="218" t="s">
        <v>1082</v>
      </c>
      <c r="E27" s="217"/>
      <c r="F27" s="219" t="s">
        <v>1106</v>
      </c>
      <c r="G27" s="217" t="s">
        <v>1107</v>
      </c>
      <c r="H27" s="220" t="s">
        <v>1105</v>
      </c>
      <c r="I27" s="221" t="s">
        <v>13</v>
      </c>
    </row>
    <row r="28" spans="1:9" ht="25">
      <c r="A28" s="215">
        <v>8</v>
      </c>
      <c r="B28" s="216">
        <v>281</v>
      </c>
      <c r="C28" s="217" t="s">
        <v>1055</v>
      </c>
      <c r="D28" s="218" t="s">
        <v>1082</v>
      </c>
      <c r="E28" s="217"/>
      <c r="F28" s="219" t="s">
        <v>1108</v>
      </c>
      <c r="G28" s="217" t="s">
        <v>1109</v>
      </c>
      <c r="H28" s="225"/>
      <c r="I28" s="221" t="s">
        <v>13</v>
      </c>
    </row>
    <row r="29" spans="1:9" ht="25">
      <c r="A29" s="215">
        <v>8</v>
      </c>
      <c r="B29" s="216">
        <v>281</v>
      </c>
      <c r="C29" s="217" t="s">
        <v>1055</v>
      </c>
      <c r="D29" s="218" t="s">
        <v>1082</v>
      </c>
      <c r="E29" s="217"/>
      <c r="F29" s="219" t="s">
        <v>1110</v>
      </c>
      <c r="G29" s="217" t="s">
        <v>1111</v>
      </c>
      <c r="H29" s="225" t="s">
        <v>1105</v>
      </c>
      <c r="I29" s="221" t="s">
        <v>13</v>
      </c>
    </row>
    <row r="30" spans="1:9" ht="38.25" customHeight="1">
      <c r="A30" s="215">
        <v>8</v>
      </c>
      <c r="B30" s="226"/>
      <c r="C30" s="217" t="s">
        <v>1046</v>
      </c>
      <c r="D30" s="218" t="s">
        <v>1082</v>
      </c>
      <c r="E30" s="227"/>
      <c r="F30" s="219" t="s">
        <v>1112</v>
      </c>
      <c r="G30" s="217" t="s">
        <v>1113</v>
      </c>
      <c r="H30" s="224"/>
      <c r="I30" s="221" t="s">
        <v>13</v>
      </c>
    </row>
    <row r="31" spans="1:9" ht="38.25" customHeight="1">
      <c r="A31" s="215">
        <v>8</v>
      </c>
      <c r="B31" s="226"/>
      <c r="C31" s="217" t="s">
        <v>1046</v>
      </c>
      <c r="D31" s="218"/>
      <c r="E31" s="227"/>
      <c r="F31" s="219" t="s">
        <v>1114</v>
      </c>
      <c r="G31" s="217" t="s">
        <v>1115</v>
      </c>
      <c r="H31" s="224"/>
      <c r="I31" s="221" t="s">
        <v>13</v>
      </c>
    </row>
    <row r="32" spans="1:9" ht="13">
      <c r="A32" s="208">
        <v>9</v>
      </c>
      <c r="B32" s="209">
        <v>310</v>
      </c>
      <c r="C32" s="210" t="s">
        <v>1064</v>
      </c>
      <c r="D32" s="211" t="s">
        <v>1032</v>
      </c>
      <c r="E32" s="210" t="s">
        <v>1116</v>
      </c>
      <c r="F32" s="212" t="s">
        <v>1117</v>
      </c>
      <c r="G32" s="210" t="s">
        <v>1118</v>
      </c>
      <c r="H32" s="223"/>
      <c r="I32" s="214" t="s">
        <v>13</v>
      </c>
    </row>
    <row r="33" spans="1:9" ht="13">
      <c r="A33" s="215">
        <v>9</v>
      </c>
      <c r="B33" s="216">
        <v>310</v>
      </c>
      <c r="C33" s="217" t="s">
        <v>1051</v>
      </c>
      <c r="D33" s="218" t="s">
        <v>1032</v>
      </c>
      <c r="E33" s="217" t="s">
        <v>1116</v>
      </c>
      <c r="F33" s="219" t="s">
        <v>1119</v>
      </c>
      <c r="G33" s="217" t="s">
        <v>1120</v>
      </c>
      <c r="H33" s="222"/>
      <c r="I33" s="221" t="s">
        <v>13</v>
      </c>
    </row>
    <row r="34" spans="1:9" ht="25">
      <c r="A34" s="215">
        <v>9</v>
      </c>
      <c r="B34" s="216">
        <v>311</v>
      </c>
      <c r="C34" s="217" t="s">
        <v>1064</v>
      </c>
      <c r="D34" s="218" t="s">
        <v>1032</v>
      </c>
      <c r="E34" s="217" t="s">
        <v>1116</v>
      </c>
      <c r="F34" s="219" t="s">
        <v>1121</v>
      </c>
      <c r="G34" s="217" t="s">
        <v>1122</v>
      </c>
      <c r="H34" s="222"/>
      <c r="I34" s="221" t="s">
        <v>13</v>
      </c>
    </row>
    <row r="35" spans="1:9" ht="37.5">
      <c r="A35" s="215">
        <v>9</v>
      </c>
      <c r="B35" s="216">
        <v>311</v>
      </c>
      <c r="C35" s="217" t="s">
        <v>1064</v>
      </c>
      <c r="D35" s="218" t="s">
        <v>1032</v>
      </c>
      <c r="E35" s="217" t="s">
        <v>1116</v>
      </c>
      <c r="F35" s="219" t="s">
        <v>1123</v>
      </c>
      <c r="G35" s="217" t="s">
        <v>1124</v>
      </c>
      <c r="H35" s="222"/>
      <c r="I35" s="221" t="s">
        <v>13</v>
      </c>
    </row>
    <row r="36" spans="1:9" ht="37.5">
      <c r="A36" s="215">
        <v>9</v>
      </c>
      <c r="B36" s="216">
        <v>312</v>
      </c>
      <c r="C36" s="217" t="s">
        <v>1064</v>
      </c>
      <c r="D36" s="218" t="s">
        <v>1032</v>
      </c>
      <c r="E36" s="217" t="s">
        <v>1116</v>
      </c>
      <c r="F36" s="219" t="s">
        <v>1125</v>
      </c>
      <c r="G36" s="217" t="s">
        <v>1126</v>
      </c>
      <c r="H36" s="224"/>
      <c r="I36" s="221" t="s">
        <v>236</v>
      </c>
    </row>
    <row r="37" spans="1:9" ht="37.5">
      <c r="A37" s="215">
        <v>9</v>
      </c>
      <c r="B37" s="216">
        <v>312</v>
      </c>
      <c r="C37" s="217" t="s">
        <v>1064</v>
      </c>
      <c r="D37" s="218" t="s">
        <v>1032</v>
      </c>
      <c r="E37" s="217" t="s">
        <v>1116</v>
      </c>
      <c r="F37" s="219" t="s">
        <v>1127</v>
      </c>
      <c r="G37" s="217" t="s">
        <v>1128</v>
      </c>
      <c r="H37" s="225" t="s">
        <v>1129</v>
      </c>
      <c r="I37" s="221" t="s">
        <v>236</v>
      </c>
    </row>
    <row r="38" spans="1:9" ht="25.5">
      <c r="A38" s="215">
        <v>9</v>
      </c>
      <c r="B38" s="216">
        <v>312</v>
      </c>
      <c r="C38" s="217" t="s">
        <v>1064</v>
      </c>
      <c r="D38" s="218" t="s">
        <v>1032</v>
      </c>
      <c r="E38" s="217" t="s">
        <v>1116</v>
      </c>
      <c r="F38" s="219" t="s">
        <v>1130</v>
      </c>
      <c r="G38" s="217" t="s">
        <v>1131</v>
      </c>
      <c r="H38" s="225" t="s">
        <v>1127</v>
      </c>
      <c r="I38" s="221" t="s">
        <v>47</v>
      </c>
    </row>
    <row r="39" spans="1:9" ht="25.5">
      <c r="A39" s="215">
        <v>9</v>
      </c>
      <c r="B39" s="216">
        <v>312</v>
      </c>
      <c r="C39" s="217" t="s">
        <v>1064</v>
      </c>
      <c r="D39" s="218" t="s">
        <v>1032</v>
      </c>
      <c r="E39" s="217" t="s">
        <v>1116</v>
      </c>
      <c r="F39" s="219" t="s">
        <v>1132</v>
      </c>
      <c r="G39" s="217" t="s">
        <v>1133</v>
      </c>
      <c r="H39" s="225" t="s">
        <v>1127</v>
      </c>
      <c r="I39" s="221" t="s">
        <v>13</v>
      </c>
    </row>
    <row r="40" spans="1:9" ht="37.5">
      <c r="A40" s="215">
        <v>9</v>
      </c>
      <c r="B40" s="216">
        <v>312</v>
      </c>
      <c r="C40" s="217" t="s">
        <v>1064</v>
      </c>
      <c r="D40" s="218" t="s">
        <v>1032</v>
      </c>
      <c r="E40" s="217" t="s">
        <v>1116</v>
      </c>
      <c r="F40" s="219" t="s">
        <v>1134</v>
      </c>
      <c r="G40" s="217" t="s">
        <v>1135</v>
      </c>
      <c r="H40" s="225" t="s">
        <v>1132</v>
      </c>
      <c r="I40" s="221" t="s">
        <v>47</v>
      </c>
    </row>
    <row r="41" spans="1:9" ht="50">
      <c r="A41" s="215">
        <v>9</v>
      </c>
      <c r="B41" s="216">
        <v>312</v>
      </c>
      <c r="C41" s="217" t="s">
        <v>1064</v>
      </c>
      <c r="D41" s="218" t="s">
        <v>1032</v>
      </c>
      <c r="E41" s="217" t="s">
        <v>1116</v>
      </c>
      <c r="F41" s="219" t="s">
        <v>1136</v>
      </c>
      <c r="G41" s="217" t="s">
        <v>1137</v>
      </c>
      <c r="H41" s="225" t="s">
        <v>1138</v>
      </c>
      <c r="I41" s="221" t="s">
        <v>47</v>
      </c>
    </row>
    <row r="42" spans="1:9" ht="25.5">
      <c r="A42" s="215">
        <v>9</v>
      </c>
      <c r="B42" s="216">
        <v>313</v>
      </c>
      <c r="C42" s="217" t="s">
        <v>1064</v>
      </c>
      <c r="D42" s="218" t="s">
        <v>1032</v>
      </c>
      <c r="E42" s="217" t="s">
        <v>1116</v>
      </c>
      <c r="F42" s="219" t="s">
        <v>1139</v>
      </c>
      <c r="G42" s="217" t="s">
        <v>1140</v>
      </c>
      <c r="H42" s="225" t="s">
        <v>1136</v>
      </c>
      <c r="I42" s="221" t="s">
        <v>13</v>
      </c>
    </row>
    <row r="43" spans="1:9" ht="20">
      <c r="A43" s="215">
        <v>9</v>
      </c>
      <c r="B43" s="216">
        <v>313</v>
      </c>
      <c r="C43" s="217" t="s">
        <v>1064</v>
      </c>
      <c r="D43" s="218" t="s">
        <v>1032</v>
      </c>
      <c r="E43" s="217" t="s">
        <v>1116</v>
      </c>
      <c r="F43" s="219" t="s">
        <v>1141</v>
      </c>
      <c r="G43" s="217" t="s">
        <v>1142</v>
      </c>
      <c r="H43" s="225" t="s">
        <v>1143</v>
      </c>
      <c r="I43" s="221" t="s">
        <v>47</v>
      </c>
    </row>
    <row r="44" spans="1:9" ht="25">
      <c r="A44" s="215">
        <v>9</v>
      </c>
      <c r="B44" s="216">
        <v>313</v>
      </c>
      <c r="C44" s="217" t="s">
        <v>1064</v>
      </c>
      <c r="D44" s="218" t="s">
        <v>1032</v>
      </c>
      <c r="E44" s="217" t="s">
        <v>1116</v>
      </c>
      <c r="F44" s="219" t="s">
        <v>1144</v>
      </c>
      <c r="G44" s="217" t="s">
        <v>1145</v>
      </c>
      <c r="H44" s="225" t="s">
        <v>1141</v>
      </c>
      <c r="I44" s="221" t="s">
        <v>47</v>
      </c>
    </row>
    <row r="45" spans="1:9" ht="25">
      <c r="A45" s="215">
        <v>9</v>
      </c>
      <c r="B45" s="216">
        <v>313</v>
      </c>
      <c r="C45" s="217" t="s">
        <v>1064</v>
      </c>
      <c r="D45" s="218" t="s">
        <v>1032</v>
      </c>
      <c r="E45" s="217" t="s">
        <v>1116</v>
      </c>
      <c r="F45" s="219" t="s">
        <v>1146</v>
      </c>
      <c r="G45" s="217" t="s">
        <v>1147</v>
      </c>
      <c r="H45" s="225" t="s">
        <v>1141</v>
      </c>
      <c r="I45" s="221" t="s">
        <v>236</v>
      </c>
    </row>
    <row r="46" spans="1:9" ht="13">
      <c r="A46" s="215">
        <v>9</v>
      </c>
      <c r="B46" s="216">
        <v>313</v>
      </c>
      <c r="C46" s="217" t="s">
        <v>1064</v>
      </c>
      <c r="D46" s="218" t="s">
        <v>1032</v>
      </c>
      <c r="E46" s="217" t="s">
        <v>1116</v>
      </c>
      <c r="F46" s="219" t="s">
        <v>1148</v>
      </c>
      <c r="G46" s="217" t="s">
        <v>1149</v>
      </c>
      <c r="H46" s="222"/>
      <c r="I46" s="221" t="s">
        <v>13</v>
      </c>
    </row>
    <row r="47" spans="1:9" ht="13">
      <c r="A47" s="215">
        <v>9</v>
      </c>
      <c r="B47" s="216">
        <v>311</v>
      </c>
      <c r="C47" s="217" t="s">
        <v>1064</v>
      </c>
      <c r="D47" s="218" t="s">
        <v>1032</v>
      </c>
      <c r="E47" s="217" t="s">
        <v>1116</v>
      </c>
      <c r="F47" s="219" t="s">
        <v>1150</v>
      </c>
      <c r="G47" s="217" t="s">
        <v>1151</v>
      </c>
      <c r="H47" s="222"/>
      <c r="I47" s="221" t="s">
        <v>13</v>
      </c>
    </row>
    <row r="48" spans="1:9" ht="13">
      <c r="A48" s="215">
        <v>9</v>
      </c>
      <c r="B48" s="216">
        <v>313</v>
      </c>
      <c r="C48" s="217" t="s">
        <v>1064</v>
      </c>
      <c r="D48" s="218" t="s">
        <v>1032</v>
      </c>
      <c r="E48" s="217" t="s">
        <v>1116</v>
      </c>
      <c r="F48" s="219" t="s">
        <v>1152</v>
      </c>
      <c r="G48" s="217" t="s">
        <v>1153</v>
      </c>
      <c r="H48" s="222"/>
      <c r="I48" s="221" t="s">
        <v>13</v>
      </c>
    </row>
    <row r="49" spans="1:9" ht="50">
      <c r="A49" s="215">
        <v>9</v>
      </c>
      <c r="B49" s="216">
        <v>313</v>
      </c>
      <c r="C49" s="217" t="s">
        <v>1064</v>
      </c>
      <c r="D49" s="218" t="s">
        <v>1032</v>
      </c>
      <c r="E49" s="217" t="s">
        <v>1116</v>
      </c>
      <c r="F49" s="219" t="s">
        <v>1154</v>
      </c>
      <c r="G49" s="217" t="s">
        <v>1155</v>
      </c>
      <c r="H49" s="224"/>
      <c r="I49" s="221" t="s">
        <v>13</v>
      </c>
    </row>
    <row r="50" spans="1:9" ht="42.75" customHeight="1">
      <c r="A50" s="215">
        <v>9</v>
      </c>
      <c r="B50" s="216">
        <v>313</v>
      </c>
      <c r="C50" s="217" t="s">
        <v>1064</v>
      </c>
      <c r="D50" s="218" t="s">
        <v>1032</v>
      </c>
      <c r="E50" s="217" t="s">
        <v>1116</v>
      </c>
      <c r="F50" s="219" t="s">
        <v>1156</v>
      </c>
      <c r="G50" s="217" t="s">
        <v>1157</v>
      </c>
      <c r="H50" s="222"/>
      <c r="I50" s="221" t="s">
        <v>13</v>
      </c>
    </row>
    <row r="51" spans="1:9" ht="37.5">
      <c r="A51" s="215">
        <v>9</v>
      </c>
      <c r="B51" s="216">
        <v>313</v>
      </c>
      <c r="C51" s="217" t="s">
        <v>1064</v>
      </c>
      <c r="D51" s="218" t="s">
        <v>1032</v>
      </c>
      <c r="E51" s="217" t="s">
        <v>1116</v>
      </c>
      <c r="F51" s="219" t="s">
        <v>1158</v>
      </c>
      <c r="G51" s="217" t="s">
        <v>1159</v>
      </c>
      <c r="H51" s="224"/>
      <c r="I51" s="221" t="s">
        <v>13</v>
      </c>
    </row>
    <row r="52" spans="1:9" ht="63" customHeight="1">
      <c r="A52" s="215">
        <v>9</v>
      </c>
      <c r="B52" s="216">
        <v>313</v>
      </c>
      <c r="C52" s="217" t="s">
        <v>1064</v>
      </c>
      <c r="D52" s="218" t="s">
        <v>1032</v>
      </c>
      <c r="E52" s="217" t="s">
        <v>1116</v>
      </c>
      <c r="F52" s="219" t="s">
        <v>1160</v>
      </c>
      <c r="G52" s="217" t="s">
        <v>1161</v>
      </c>
      <c r="H52" s="225" t="s">
        <v>1162</v>
      </c>
      <c r="I52" s="221" t="s">
        <v>47</v>
      </c>
    </row>
    <row r="53" spans="1:9" ht="25">
      <c r="A53" s="215">
        <v>9</v>
      </c>
      <c r="B53" s="216">
        <v>314</v>
      </c>
      <c r="C53" s="217" t="s">
        <v>1064</v>
      </c>
      <c r="D53" s="218" t="s">
        <v>1032</v>
      </c>
      <c r="E53" s="217" t="s">
        <v>1116</v>
      </c>
      <c r="F53" s="219" t="s">
        <v>1163</v>
      </c>
      <c r="G53" s="217" t="s">
        <v>1164</v>
      </c>
      <c r="H53" s="222"/>
      <c r="I53" s="221" t="s">
        <v>13</v>
      </c>
    </row>
    <row r="54" spans="1:9" ht="50">
      <c r="A54" s="215">
        <v>9</v>
      </c>
      <c r="B54" s="216">
        <v>314</v>
      </c>
      <c r="C54" s="217" t="s">
        <v>1064</v>
      </c>
      <c r="D54" s="218" t="s">
        <v>1032</v>
      </c>
      <c r="E54" s="217" t="s">
        <v>1116</v>
      </c>
      <c r="F54" s="219" t="s">
        <v>1165</v>
      </c>
      <c r="G54" s="217" t="s">
        <v>1166</v>
      </c>
      <c r="H54" s="224"/>
      <c r="I54" s="221" t="s">
        <v>13</v>
      </c>
    </row>
    <row r="55" spans="1:9" ht="50">
      <c r="A55" s="215">
        <v>9</v>
      </c>
      <c r="B55" s="216">
        <v>315</v>
      </c>
      <c r="C55" s="217" t="s">
        <v>1064</v>
      </c>
      <c r="D55" s="218" t="s">
        <v>1032</v>
      </c>
      <c r="E55" s="217" t="s">
        <v>1116</v>
      </c>
      <c r="F55" s="219" t="s">
        <v>1167</v>
      </c>
      <c r="G55" s="217" t="s">
        <v>1168</v>
      </c>
      <c r="H55" s="225" t="s">
        <v>1169</v>
      </c>
      <c r="I55" s="221" t="s">
        <v>13</v>
      </c>
    </row>
    <row r="56" spans="1:9" ht="25">
      <c r="A56" s="215">
        <v>9</v>
      </c>
      <c r="B56" s="216">
        <v>316</v>
      </c>
      <c r="C56" s="217" t="s">
        <v>1064</v>
      </c>
      <c r="D56" s="218" t="s">
        <v>1032</v>
      </c>
      <c r="E56" s="217" t="s">
        <v>1170</v>
      </c>
      <c r="F56" s="219" t="s">
        <v>1169</v>
      </c>
      <c r="G56" s="217" t="s">
        <v>1171</v>
      </c>
      <c r="H56" s="225" t="s">
        <v>1167</v>
      </c>
      <c r="I56" s="221" t="s">
        <v>13</v>
      </c>
    </row>
    <row r="57" spans="1:9" ht="75">
      <c r="A57" s="215">
        <v>9</v>
      </c>
      <c r="B57" s="216">
        <v>316</v>
      </c>
      <c r="C57" s="217" t="s">
        <v>1064</v>
      </c>
      <c r="D57" s="218" t="s">
        <v>1032</v>
      </c>
      <c r="E57" s="217" t="s">
        <v>1170</v>
      </c>
      <c r="F57" s="219" t="s">
        <v>1172</v>
      </c>
      <c r="G57" s="217" t="s">
        <v>1173</v>
      </c>
      <c r="H57" s="225" t="s">
        <v>1169</v>
      </c>
      <c r="I57" s="221" t="s">
        <v>47</v>
      </c>
    </row>
    <row r="58" spans="1:9" ht="25">
      <c r="A58" s="215">
        <v>9</v>
      </c>
      <c r="B58" s="216">
        <v>317</v>
      </c>
      <c r="C58" s="217" t="s">
        <v>1064</v>
      </c>
      <c r="D58" s="218" t="s">
        <v>1032</v>
      </c>
      <c r="E58" s="217" t="s">
        <v>1170</v>
      </c>
      <c r="F58" s="219" t="s">
        <v>1174</v>
      </c>
      <c r="G58" s="217" t="s">
        <v>1175</v>
      </c>
      <c r="H58" s="225" t="s">
        <v>1167</v>
      </c>
      <c r="I58" s="221" t="s">
        <v>13</v>
      </c>
    </row>
    <row r="59" spans="1:9" ht="75">
      <c r="A59" s="215">
        <v>9</v>
      </c>
      <c r="B59" s="216">
        <v>317</v>
      </c>
      <c r="C59" s="217" t="s">
        <v>1051</v>
      </c>
      <c r="D59" s="218" t="s">
        <v>1032</v>
      </c>
      <c r="E59" s="217" t="s">
        <v>1170</v>
      </c>
      <c r="F59" s="219" t="s">
        <v>1037</v>
      </c>
      <c r="G59" s="217" t="s">
        <v>1176</v>
      </c>
      <c r="H59" s="222"/>
      <c r="I59" s="221" t="s">
        <v>13</v>
      </c>
    </row>
    <row r="60" spans="1:9" ht="25">
      <c r="A60" s="215">
        <v>9</v>
      </c>
      <c r="B60" s="216">
        <v>318</v>
      </c>
      <c r="C60" s="217" t="s">
        <v>1064</v>
      </c>
      <c r="D60" s="218" t="s">
        <v>1032</v>
      </c>
      <c r="E60" s="217" t="s">
        <v>1170</v>
      </c>
      <c r="F60" s="219" t="s">
        <v>1177</v>
      </c>
      <c r="G60" s="217" t="s">
        <v>1178</v>
      </c>
      <c r="H60" s="225" t="s">
        <v>1179</v>
      </c>
      <c r="I60" s="221" t="s">
        <v>13</v>
      </c>
    </row>
    <row r="61" spans="1:9" ht="50">
      <c r="A61" s="215">
        <v>9</v>
      </c>
      <c r="B61" s="216">
        <v>318</v>
      </c>
      <c r="C61" s="217" t="s">
        <v>1064</v>
      </c>
      <c r="D61" s="218" t="s">
        <v>1032</v>
      </c>
      <c r="E61" s="217" t="s">
        <v>1170</v>
      </c>
      <c r="F61" s="219" t="s">
        <v>1035</v>
      </c>
      <c r="G61" s="217" t="s">
        <v>1180</v>
      </c>
      <c r="H61" s="224"/>
      <c r="I61" s="221" t="s">
        <v>13</v>
      </c>
    </row>
    <row r="62" spans="1:9" ht="50">
      <c r="A62" s="215">
        <v>9</v>
      </c>
      <c r="B62" s="216">
        <v>322</v>
      </c>
      <c r="C62" s="217" t="s">
        <v>1046</v>
      </c>
      <c r="D62" s="218" t="s">
        <v>1032</v>
      </c>
      <c r="E62" s="217" t="s">
        <v>1181</v>
      </c>
      <c r="F62" s="219" t="s">
        <v>1182</v>
      </c>
      <c r="G62" s="217" t="s">
        <v>1183</v>
      </c>
      <c r="H62" s="222"/>
      <c r="I62" s="221" t="s">
        <v>13</v>
      </c>
    </row>
    <row r="63" spans="1:9" ht="30">
      <c r="A63" s="215">
        <v>9</v>
      </c>
      <c r="B63" s="216">
        <v>322</v>
      </c>
      <c r="C63" s="217" t="s">
        <v>1046</v>
      </c>
      <c r="D63" s="218" t="s">
        <v>1032</v>
      </c>
      <c r="E63" s="217" t="s">
        <v>1181</v>
      </c>
      <c r="F63" s="219" t="s">
        <v>1184</v>
      </c>
      <c r="G63" s="217" t="s">
        <v>1185</v>
      </c>
      <c r="H63" s="225" t="s">
        <v>1186</v>
      </c>
      <c r="I63" s="221" t="s">
        <v>13</v>
      </c>
    </row>
    <row r="64" spans="1:9" ht="37.5">
      <c r="A64" s="215">
        <v>9</v>
      </c>
      <c r="B64" s="216">
        <v>323</v>
      </c>
      <c r="C64" s="217" t="s">
        <v>1046</v>
      </c>
      <c r="D64" s="218" t="s">
        <v>1032</v>
      </c>
      <c r="E64" s="217" t="s">
        <v>1181</v>
      </c>
      <c r="F64" s="219" t="s">
        <v>1187</v>
      </c>
      <c r="G64" s="217" t="s">
        <v>1188</v>
      </c>
      <c r="H64" s="222"/>
      <c r="I64" s="221" t="s">
        <v>13</v>
      </c>
    </row>
    <row r="65" spans="1:9" ht="25">
      <c r="A65" s="215">
        <v>9</v>
      </c>
      <c r="B65" s="216">
        <v>324</v>
      </c>
      <c r="C65" s="217" t="s">
        <v>1046</v>
      </c>
      <c r="D65" s="218" t="s">
        <v>1032</v>
      </c>
      <c r="E65" s="217" t="s">
        <v>1181</v>
      </c>
      <c r="F65" s="219" t="s">
        <v>1189</v>
      </c>
      <c r="G65" s="217" t="s">
        <v>1190</v>
      </c>
      <c r="H65" s="222"/>
      <c r="I65" s="221" t="s">
        <v>47</v>
      </c>
    </row>
    <row r="66" spans="1:9" ht="25">
      <c r="A66" s="215">
        <v>9</v>
      </c>
      <c r="B66" s="216">
        <v>324</v>
      </c>
      <c r="C66" s="217" t="s">
        <v>1046</v>
      </c>
      <c r="D66" s="218" t="s">
        <v>1032</v>
      </c>
      <c r="E66" s="217" t="s">
        <v>1181</v>
      </c>
      <c r="F66" s="219" t="s">
        <v>1191</v>
      </c>
      <c r="G66" s="217" t="s">
        <v>1192</v>
      </c>
      <c r="H66" s="222"/>
      <c r="I66" s="221" t="s">
        <v>13</v>
      </c>
    </row>
    <row r="67" spans="1:9" ht="25">
      <c r="A67" s="215">
        <v>9</v>
      </c>
      <c r="B67" s="216">
        <v>325</v>
      </c>
      <c r="C67" s="217" t="s">
        <v>1046</v>
      </c>
      <c r="D67" s="218" t="s">
        <v>1032</v>
      </c>
      <c r="E67" s="217" t="s">
        <v>1181</v>
      </c>
      <c r="F67" s="219" t="s">
        <v>1193</v>
      </c>
      <c r="G67" s="217" t="s">
        <v>1194</v>
      </c>
      <c r="H67" s="222"/>
      <c r="I67" s="221" t="s">
        <v>13</v>
      </c>
    </row>
    <row r="68" spans="1:9" ht="50">
      <c r="A68" s="215">
        <v>9</v>
      </c>
      <c r="B68" s="216">
        <v>325</v>
      </c>
      <c r="C68" s="217" t="s">
        <v>1046</v>
      </c>
      <c r="D68" s="218" t="s">
        <v>1032</v>
      </c>
      <c r="E68" s="217" t="s">
        <v>1181</v>
      </c>
      <c r="F68" s="219" t="s">
        <v>1195</v>
      </c>
      <c r="G68" s="217" t="s">
        <v>1196</v>
      </c>
      <c r="H68" s="222"/>
      <c r="I68" s="221" t="s">
        <v>13</v>
      </c>
    </row>
    <row r="69" spans="1:9" ht="25">
      <c r="A69" s="215">
        <v>9</v>
      </c>
      <c r="B69" s="216">
        <v>325</v>
      </c>
      <c r="C69" s="217" t="s">
        <v>1046</v>
      </c>
      <c r="D69" s="218" t="s">
        <v>1032</v>
      </c>
      <c r="E69" s="217" t="s">
        <v>1181</v>
      </c>
      <c r="F69" s="219" t="s">
        <v>1197</v>
      </c>
      <c r="G69" s="217" t="s">
        <v>1198</v>
      </c>
      <c r="H69" s="222"/>
      <c r="I69" s="221" t="s">
        <v>13</v>
      </c>
    </row>
    <row r="70" spans="1:9" ht="50">
      <c r="A70" s="215">
        <v>9</v>
      </c>
      <c r="B70" s="216">
        <v>325</v>
      </c>
      <c r="C70" s="217" t="s">
        <v>1046</v>
      </c>
      <c r="D70" s="218" t="s">
        <v>1032</v>
      </c>
      <c r="E70" s="217" t="s">
        <v>1181</v>
      </c>
      <c r="F70" s="219" t="s">
        <v>1199</v>
      </c>
      <c r="G70" s="217" t="s">
        <v>1200</v>
      </c>
      <c r="H70" s="225" t="s">
        <v>1201</v>
      </c>
      <c r="I70" s="221" t="s">
        <v>13</v>
      </c>
    </row>
    <row r="71" spans="1:9" ht="26">
      <c r="A71" s="228">
        <v>9</v>
      </c>
      <c r="B71" s="229">
        <v>325</v>
      </c>
      <c r="C71" s="230" t="s">
        <v>1046</v>
      </c>
      <c r="D71" s="231" t="s">
        <v>1032</v>
      </c>
      <c r="E71" s="230" t="s">
        <v>1181</v>
      </c>
      <c r="F71" s="232" t="s">
        <v>1202</v>
      </c>
      <c r="G71" s="230" t="s">
        <v>1203</v>
      </c>
      <c r="H71" s="233"/>
      <c r="I71" s="234" t="s">
        <v>13</v>
      </c>
    </row>
    <row r="72" spans="1:9" ht="25">
      <c r="A72" s="217">
        <v>10</v>
      </c>
      <c r="B72" s="216">
        <v>343</v>
      </c>
      <c r="C72" s="217" t="s">
        <v>1051</v>
      </c>
      <c r="D72" s="218" t="s">
        <v>1204</v>
      </c>
      <c r="E72" s="217" t="s">
        <v>1205</v>
      </c>
      <c r="F72" s="219" t="s">
        <v>1206</v>
      </c>
      <c r="G72" s="217" t="s">
        <v>1207</v>
      </c>
      <c r="H72" s="225"/>
      <c r="I72" s="235" t="s">
        <v>13</v>
      </c>
    </row>
    <row r="73" spans="1:9" ht="42" customHeight="1">
      <c r="A73" s="217">
        <v>10</v>
      </c>
      <c r="B73" s="216">
        <v>344</v>
      </c>
      <c r="C73" s="217" t="s">
        <v>1051</v>
      </c>
      <c r="D73" s="218" t="s">
        <v>1204</v>
      </c>
      <c r="E73" s="217" t="s">
        <v>1205</v>
      </c>
      <c r="F73" s="219" t="s">
        <v>1208</v>
      </c>
      <c r="G73" s="217" t="s">
        <v>1209</v>
      </c>
      <c r="H73" s="222"/>
      <c r="I73" s="235" t="s">
        <v>13</v>
      </c>
    </row>
    <row r="74" spans="1:9" ht="25">
      <c r="A74" s="217">
        <v>10</v>
      </c>
      <c r="B74" s="216">
        <v>344</v>
      </c>
      <c r="C74" s="217" t="s">
        <v>1051</v>
      </c>
      <c r="D74" s="218" t="s">
        <v>1204</v>
      </c>
      <c r="E74" s="217" t="s">
        <v>1205</v>
      </c>
      <c r="F74" s="219" t="s">
        <v>1210</v>
      </c>
      <c r="G74" s="217" t="s">
        <v>1211</v>
      </c>
      <c r="H74" s="222"/>
      <c r="I74" s="235" t="s">
        <v>13</v>
      </c>
    </row>
    <row r="75" spans="1:9" ht="37.5">
      <c r="A75" s="217">
        <v>10</v>
      </c>
      <c r="B75" s="216">
        <v>345</v>
      </c>
      <c r="C75" s="217" t="s">
        <v>1051</v>
      </c>
      <c r="D75" s="218" t="s">
        <v>1204</v>
      </c>
      <c r="E75" s="217" t="s">
        <v>1205</v>
      </c>
      <c r="F75" s="219" t="s">
        <v>1212</v>
      </c>
      <c r="G75" s="217" t="s">
        <v>1213</v>
      </c>
      <c r="H75" s="222"/>
      <c r="I75" s="235" t="s">
        <v>236</v>
      </c>
    </row>
    <row r="76" spans="1:9" ht="37.5">
      <c r="A76" s="217">
        <v>10</v>
      </c>
      <c r="B76" s="216">
        <v>345</v>
      </c>
      <c r="C76" s="217" t="s">
        <v>1051</v>
      </c>
      <c r="D76" s="218" t="s">
        <v>1204</v>
      </c>
      <c r="E76" s="217" t="s">
        <v>1205</v>
      </c>
      <c r="F76" s="219" t="s">
        <v>1214</v>
      </c>
      <c r="G76" s="217" t="s">
        <v>1215</v>
      </c>
      <c r="H76" s="222"/>
      <c r="I76" s="235" t="s">
        <v>47</v>
      </c>
    </row>
    <row r="77" spans="1:9" ht="37.5">
      <c r="A77" s="217">
        <v>10</v>
      </c>
      <c r="B77" s="216">
        <v>349</v>
      </c>
      <c r="C77" s="217" t="s">
        <v>1051</v>
      </c>
      <c r="D77" s="218" t="s">
        <v>1204</v>
      </c>
      <c r="E77" s="217" t="s">
        <v>1205</v>
      </c>
      <c r="F77" s="219" t="s">
        <v>1216</v>
      </c>
      <c r="G77" s="217" t="s">
        <v>1217</v>
      </c>
      <c r="H77" s="222"/>
      <c r="I77" s="235" t="s">
        <v>13</v>
      </c>
    </row>
    <row r="78" spans="1:9" ht="63.5">
      <c r="A78" s="217">
        <v>10</v>
      </c>
      <c r="B78" s="216">
        <v>348</v>
      </c>
      <c r="C78" s="217" t="s">
        <v>1051</v>
      </c>
      <c r="D78" s="218" t="s">
        <v>1204</v>
      </c>
      <c r="E78" s="217" t="s">
        <v>1205</v>
      </c>
      <c r="F78" s="219" t="s">
        <v>1218</v>
      </c>
      <c r="G78" s="217" t="s">
        <v>1219</v>
      </c>
      <c r="H78" s="222"/>
      <c r="I78" s="235" t="s">
        <v>13</v>
      </c>
    </row>
    <row r="79" spans="1:9" ht="62.5">
      <c r="A79" s="217">
        <v>10</v>
      </c>
      <c r="B79" s="216">
        <v>349</v>
      </c>
      <c r="C79" s="217" t="s">
        <v>1051</v>
      </c>
      <c r="D79" s="218" t="s">
        <v>1204</v>
      </c>
      <c r="E79" s="217" t="s">
        <v>1205</v>
      </c>
      <c r="F79" s="219" t="s">
        <v>1220</v>
      </c>
      <c r="G79" s="217" t="s">
        <v>1221</v>
      </c>
      <c r="H79" s="222"/>
      <c r="I79" s="235" t="s">
        <v>47</v>
      </c>
    </row>
    <row r="80" spans="1:9" ht="37.5">
      <c r="A80" s="217">
        <v>10</v>
      </c>
      <c r="B80" s="216">
        <v>348</v>
      </c>
      <c r="C80" s="217" t="s">
        <v>1051</v>
      </c>
      <c r="D80" s="218" t="s">
        <v>1204</v>
      </c>
      <c r="E80" s="217" t="s">
        <v>1205</v>
      </c>
      <c r="F80" s="219" t="s">
        <v>1222</v>
      </c>
      <c r="G80" s="217" t="s">
        <v>1223</v>
      </c>
      <c r="H80" s="225"/>
      <c r="I80" s="235" t="s">
        <v>13</v>
      </c>
    </row>
    <row r="81" spans="1:9" ht="37.5">
      <c r="A81" s="217">
        <v>10</v>
      </c>
      <c r="B81" s="216">
        <v>350</v>
      </c>
      <c r="C81" s="217" t="s">
        <v>1051</v>
      </c>
      <c r="D81" s="218" t="s">
        <v>1204</v>
      </c>
      <c r="E81" s="217" t="s">
        <v>1205</v>
      </c>
      <c r="F81" s="219" t="s">
        <v>1224</v>
      </c>
      <c r="G81" s="217" t="s">
        <v>1225</v>
      </c>
      <c r="H81" s="225" t="s">
        <v>1226</v>
      </c>
      <c r="I81" s="235" t="s">
        <v>13</v>
      </c>
    </row>
    <row r="82" spans="1:9" ht="37.5">
      <c r="A82" s="217">
        <v>10</v>
      </c>
      <c r="B82" s="216">
        <v>350</v>
      </c>
      <c r="C82" s="217" t="s">
        <v>1051</v>
      </c>
      <c r="D82" s="218" t="s">
        <v>1204</v>
      </c>
      <c r="E82" s="217" t="s">
        <v>1205</v>
      </c>
      <c r="F82" s="219" t="s">
        <v>1227</v>
      </c>
      <c r="G82" s="217" t="s">
        <v>1228</v>
      </c>
      <c r="H82" s="225" t="s">
        <v>1229</v>
      </c>
      <c r="I82" s="235" t="s">
        <v>13</v>
      </c>
    </row>
    <row r="83" spans="1:9" ht="45" customHeight="1">
      <c r="A83" s="217">
        <v>10</v>
      </c>
      <c r="B83" s="216">
        <v>351</v>
      </c>
      <c r="C83" s="217" t="s">
        <v>1051</v>
      </c>
      <c r="D83" s="218" t="s">
        <v>1204</v>
      </c>
      <c r="E83" s="217" t="s">
        <v>1205</v>
      </c>
      <c r="F83" s="219" t="s">
        <v>1230</v>
      </c>
      <c r="G83" s="217" t="s">
        <v>1231</v>
      </c>
      <c r="H83" s="222"/>
      <c r="I83" s="235" t="s">
        <v>13</v>
      </c>
    </row>
    <row r="84" spans="1:9" ht="26">
      <c r="A84" s="217">
        <v>10</v>
      </c>
      <c r="B84" s="216">
        <v>352</v>
      </c>
      <c r="C84" s="217" t="s">
        <v>1051</v>
      </c>
      <c r="D84" s="218" t="s">
        <v>1204</v>
      </c>
      <c r="E84" s="217" t="s">
        <v>1205</v>
      </c>
      <c r="F84" s="219" t="s">
        <v>1232</v>
      </c>
      <c r="G84" s="217" t="s">
        <v>1233</v>
      </c>
      <c r="H84" s="222"/>
      <c r="I84" s="235" t="s">
        <v>47</v>
      </c>
    </row>
    <row r="85" spans="1:9" ht="25">
      <c r="A85" s="217">
        <v>10</v>
      </c>
      <c r="B85" s="216">
        <v>356</v>
      </c>
      <c r="C85" s="217" t="s">
        <v>1064</v>
      </c>
      <c r="D85" s="218" t="s">
        <v>1082</v>
      </c>
      <c r="E85" s="217" t="s">
        <v>1234</v>
      </c>
      <c r="F85" s="219" t="s">
        <v>1235</v>
      </c>
      <c r="G85" s="217" t="s">
        <v>1236</v>
      </c>
      <c r="H85" s="222"/>
      <c r="I85" s="235" t="s">
        <v>13</v>
      </c>
    </row>
    <row r="86" spans="1:9" ht="25">
      <c r="A86" s="217">
        <v>11</v>
      </c>
      <c r="B86" s="226"/>
      <c r="C86" s="217" t="s">
        <v>1064</v>
      </c>
      <c r="D86" s="218" t="s">
        <v>1237</v>
      </c>
      <c r="E86" s="217" t="s">
        <v>1238</v>
      </c>
      <c r="F86" s="219" t="s">
        <v>1239</v>
      </c>
      <c r="G86" s="217" t="s">
        <v>1240</v>
      </c>
      <c r="H86" s="222"/>
      <c r="I86" s="235" t="s">
        <v>47</v>
      </c>
    </row>
    <row r="87" spans="1:9" ht="25">
      <c r="A87" s="227"/>
      <c r="B87" s="226"/>
      <c r="C87" s="217" t="s">
        <v>1051</v>
      </c>
      <c r="D87" s="218" t="s">
        <v>1241</v>
      </c>
      <c r="E87" s="217" t="s">
        <v>1033</v>
      </c>
      <c r="F87" s="219" t="s">
        <v>1242</v>
      </c>
      <c r="G87" s="217" t="s">
        <v>1243</v>
      </c>
      <c r="H87" s="224"/>
      <c r="I87" s="235" t="s">
        <v>13</v>
      </c>
    </row>
    <row r="88" spans="1:9" ht="25.5">
      <c r="A88" s="236"/>
      <c r="B88" s="237"/>
      <c r="C88" s="238" t="s">
        <v>1055</v>
      </c>
      <c r="D88" s="239"/>
      <c r="E88" s="238"/>
      <c r="F88" s="240" t="s">
        <v>1244</v>
      </c>
      <c r="G88" s="238" t="s">
        <v>1245</v>
      </c>
      <c r="H88" s="241"/>
      <c r="I88" s="242" t="s">
        <v>13</v>
      </c>
    </row>
    <row r="89" spans="1:9" ht="13">
      <c r="A89" s="227"/>
      <c r="B89" s="226"/>
      <c r="C89" s="217" t="s">
        <v>1064</v>
      </c>
      <c r="D89" s="218" t="s">
        <v>1237</v>
      </c>
      <c r="E89" s="217" t="s">
        <v>1238</v>
      </c>
      <c r="F89" s="219" t="s">
        <v>1246</v>
      </c>
      <c r="G89" s="217" t="s">
        <v>1247</v>
      </c>
      <c r="H89" s="222"/>
      <c r="I89" s="235" t="s">
        <v>47</v>
      </c>
    </row>
    <row r="90" spans="1:9" ht="13">
      <c r="A90" s="227"/>
      <c r="B90" s="226"/>
      <c r="C90" s="217" t="s">
        <v>1064</v>
      </c>
      <c r="D90" s="218" t="s">
        <v>1237</v>
      </c>
      <c r="E90" s="217" t="s">
        <v>1238</v>
      </c>
      <c r="F90" s="219" t="s">
        <v>1248</v>
      </c>
      <c r="G90" s="217" t="s">
        <v>1249</v>
      </c>
      <c r="H90" s="222"/>
      <c r="I90" s="235" t="s">
        <v>13</v>
      </c>
    </row>
    <row r="91" spans="1:9" ht="37.5">
      <c r="A91" s="227"/>
      <c r="B91" s="226"/>
      <c r="C91" s="217" t="s">
        <v>1064</v>
      </c>
      <c r="D91" s="218" t="s">
        <v>1237</v>
      </c>
      <c r="E91" s="217" t="s">
        <v>1238</v>
      </c>
      <c r="F91" s="219" t="s">
        <v>1250</v>
      </c>
      <c r="G91" s="217" t="s">
        <v>1251</v>
      </c>
      <c r="H91" s="222"/>
      <c r="I91" s="235" t="s">
        <v>13</v>
      </c>
    </row>
    <row r="92" spans="1:9" ht="87.5">
      <c r="A92" s="227"/>
      <c r="B92" s="226"/>
      <c r="C92" s="217" t="s">
        <v>1064</v>
      </c>
      <c r="D92" s="218" t="s">
        <v>1237</v>
      </c>
      <c r="E92" s="217" t="s">
        <v>1238</v>
      </c>
      <c r="F92" s="219" t="s">
        <v>1252</v>
      </c>
      <c r="G92" s="217" t="s">
        <v>1253</v>
      </c>
      <c r="H92" s="225" t="s">
        <v>1254</v>
      </c>
      <c r="I92" s="235" t="s">
        <v>13</v>
      </c>
    </row>
    <row r="93" spans="1:9" ht="37.5">
      <c r="A93" s="227"/>
      <c r="B93" s="226"/>
      <c r="C93" s="217" t="s">
        <v>1064</v>
      </c>
      <c r="D93" s="218" t="s">
        <v>1237</v>
      </c>
      <c r="E93" s="217" t="s">
        <v>1238</v>
      </c>
      <c r="F93" s="219" t="s">
        <v>1255</v>
      </c>
      <c r="G93" s="217" t="s">
        <v>1256</v>
      </c>
      <c r="H93" s="222"/>
      <c r="I93" s="235" t="s">
        <v>47</v>
      </c>
    </row>
    <row r="94" spans="1:9" ht="37.5">
      <c r="A94" s="227"/>
      <c r="B94" s="226"/>
      <c r="C94" s="217" t="s">
        <v>1046</v>
      </c>
      <c r="D94" s="218" t="s">
        <v>1237</v>
      </c>
      <c r="E94" s="217" t="s">
        <v>1257</v>
      </c>
      <c r="F94" s="219" t="s">
        <v>1258</v>
      </c>
      <c r="G94" s="217" t="s">
        <v>1259</v>
      </c>
      <c r="H94" s="222"/>
      <c r="I94" s="235" t="s">
        <v>13</v>
      </c>
    </row>
    <row r="95" spans="1:9" ht="25">
      <c r="A95" s="227"/>
      <c r="B95" s="226"/>
      <c r="C95" s="217" t="s">
        <v>1046</v>
      </c>
      <c r="D95" s="218" t="s">
        <v>1237</v>
      </c>
      <c r="E95" s="217" t="s">
        <v>1257</v>
      </c>
      <c r="F95" s="219" t="s">
        <v>1260</v>
      </c>
      <c r="G95" s="217" t="s">
        <v>1261</v>
      </c>
      <c r="H95" s="222"/>
      <c r="I95" s="235" t="s">
        <v>13</v>
      </c>
    </row>
    <row r="96" spans="1:9" ht="25">
      <c r="A96" s="227"/>
      <c r="B96" s="226"/>
      <c r="C96" s="217" t="s">
        <v>1046</v>
      </c>
      <c r="D96" s="218" t="s">
        <v>1237</v>
      </c>
      <c r="E96" s="217" t="s">
        <v>1257</v>
      </c>
      <c r="F96" s="219" t="s">
        <v>1262</v>
      </c>
      <c r="G96" s="217" t="s">
        <v>1263</v>
      </c>
      <c r="H96" s="224"/>
      <c r="I96" s="235" t="s">
        <v>13</v>
      </c>
    </row>
    <row r="97" spans="1:9" ht="37.5">
      <c r="A97" s="227"/>
      <c r="B97" s="226"/>
      <c r="C97" s="217" t="s">
        <v>1055</v>
      </c>
      <c r="D97" s="218" t="s">
        <v>1237</v>
      </c>
      <c r="E97" s="217" t="s">
        <v>1257</v>
      </c>
      <c r="F97" s="219" t="s">
        <v>1264</v>
      </c>
      <c r="G97" s="217" t="s">
        <v>1265</v>
      </c>
      <c r="H97" s="224"/>
      <c r="I97" s="235" t="s">
        <v>13</v>
      </c>
    </row>
    <row r="98" spans="1:9" ht="25">
      <c r="A98" s="227"/>
      <c r="B98" s="226"/>
      <c r="C98" s="217" t="s">
        <v>1055</v>
      </c>
      <c r="D98" s="218" t="s">
        <v>1237</v>
      </c>
      <c r="E98" s="217" t="s">
        <v>1257</v>
      </c>
      <c r="F98" s="219" t="s">
        <v>1266</v>
      </c>
      <c r="G98" s="217" t="s">
        <v>1267</v>
      </c>
      <c r="H98" s="224"/>
      <c r="I98" s="235" t="s">
        <v>13</v>
      </c>
    </row>
    <row r="99" spans="1:9" ht="108.75" customHeight="1">
      <c r="A99" s="227"/>
      <c r="B99" s="216">
        <v>404</v>
      </c>
      <c r="C99" s="217" t="s">
        <v>1051</v>
      </c>
      <c r="D99" s="218" t="s">
        <v>1268</v>
      </c>
      <c r="E99" s="217" t="s">
        <v>1269</v>
      </c>
      <c r="F99" s="219" t="s">
        <v>1270</v>
      </c>
      <c r="G99" s="217" t="s">
        <v>1271</v>
      </c>
      <c r="H99" s="224"/>
      <c r="I99" s="235" t="s">
        <v>47</v>
      </c>
    </row>
    <row r="100" spans="1:9" ht="111" customHeight="1">
      <c r="A100" s="227"/>
      <c r="B100" s="216">
        <v>404</v>
      </c>
      <c r="C100" s="217" t="s">
        <v>1051</v>
      </c>
      <c r="D100" s="218" t="s">
        <v>1268</v>
      </c>
      <c r="E100" s="217" t="s">
        <v>1269</v>
      </c>
      <c r="F100" s="219" t="s">
        <v>1272</v>
      </c>
      <c r="G100" s="217" t="s">
        <v>1273</v>
      </c>
      <c r="H100" s="222"/>
      <c r="I100" s="235" t="s">
        <v>47</v>
      </c>
    </row>
    <row r="101" spans="1:9" ht="50">
      <c r="A101" s="227"/>
      <c r="B101" s="216">
        <v>404</v>
      </c>
      <c r="C101" s="217" t="s">
        <v>1051</v>
      </c>
      <c r="D101" s="218" t="s">
        <v>1268</v>
      </c>
      <c r="E101" s="217" t="s">
        <v>1269</v>
      </c>
      <c r="F101" s="219" t="s">
        <v>1274</v>
      </c>
      <c r="G101" s="217" t="s">
        <v>1275</v>
      </c>
      <c r="H101" s="224"/>
      <c r="I101" s="235" t="s">
        <v>47</v>
      </c>
    </row>
    <row r="102" spans="1:9" ht="46.5" customHeight="1">
      <c r="A102" s="227"/>
      <c r="B102" s="216">
        <v>405</v>
      </c>
      <c r="C102" s="217" t="s">
        <v>1051</v>
      </c>
      <c r="D102" s="218" t="s">
        <v>1268</v>
      </c>
      <c r="E102" s="217" t="s">
        <v>1269</v>
      </c>
      <c r="F102" s="219" t="s">
        <v>1276</v>
      </c>
      <c r="G102" s="217" t="s">
        <v>1277</v>
      </c>
      <c r="H102" s="224"/>
      <c r="I102" s="235" t="s">
        <v>47</v>
      </c>
    </row>
    <row r="103" spans="1:9" ht="23.25" customHeight="1">
      <c r="A103" s="227"/>
      <c r="B103" s="216"/>
      <c r="C103" s="217"/>
      <c r="D103" s="218"/>
      <c r="E103" s="217"/>
      <c r="F103" s="219" t="s">
        <v>1278</v>
      </c>
      <c r="G103" s="217" t="s">
        <v>1279</v>
      </c>
      <c r="H103" s="224"/>
      <c r="I103" s="235" t="s">
        <v>47</v>
      </c>
    </row>
    <row r="104" spans="1:9" ht="42.75" customHeight="1">
      <c r="A104" s="227"/>
      <c r="B104" s="216"/>
      <c r="C104" s="217"/>
      <c r="D104" s="218"/>
      <c r="E104" s="217"/>
      <c r="F104" s="219" t="s">
        <v>1280</v>
      </c>
      <c r="G104" s="217" t="s">
        <v>1281</v>
      </c>
      <c r="H104" s="224"/>
      <c r="I104" s="235" t="s">
        <v>13</v>
      </c>
    </row>
    <row r="105" spans="1:9" ht="75">
      <c r="A105" s="227"/>
      <c r="B105" s="226"/>
      <c r="C105" s="227"/>
      <c r="D105" s="243"/>
      <c r="E105" s="217" t="s">
        <v>1282</v>
      </c>
      <c r="F105" s="219" t="s">
        <v>1283</v>
      </c>
      <c r="G105" s="217" t="s">
        <v>1284</v>
      </c>
      <c r="H105" s="222"/>
      <c r="I105" s="235" t="s">
        <v>47</v>
      </c>
    </row>
    <row r="106" spans="1:9" ht="50">
      <c r="A106" s="227"/>
      <c r="B106" s="226"/>
      <c r="C106" s="227"/>
      <c r="D106" s="243"/>
      <c r="E106" s="217" t="s">
        <v>1285</v>
      </c>
      <c r="F106" s="219" t="s">
        <v>1286</v>
      </c>
      <c r="G106" s="217" t="s">
        <v>1287</v>
      </c>
      <c r="H106" s="225" t="s">
        <v>1288</v>
      </c>
      <c r="I106" s="235" t="s">
        <v>13</v>
      </c>
    </row>
    <row r="107" spans="1:9" ht="25">
      <c r="A107" s="227"/>
      <c r="B107" s="226"/>
      <c r="C107" s="227"/>
      <c r="D107" s="243"/>
      <c r="E107" s="227"/>
      <c r="F107" s="219" t="s">
        <v>1289</v>
      </c>
      <c r="G107" s="217" t="s">
        <v>1290</v>
      </c>
      <c r="H107" s="222"/>
      <c r="I107" s="235" t="s">
        <v>47</v>
      </c>
    </row>
    <row r="108" spans="1:9" ht="25">
      <c r="A108" s="227"/>
      <c r="B108" s="226"/>
      <c r="C108" s="227"/>
      <c r="D108" s="243"/>
      <c r="E108" s="227"/>
      <c r="F108" s="219" t="s">
        <v>1291</v>
      </c>
      <c r="G108" s="217" t="s">
        <v>1292</v>
      </c>
      <c r="H108" s="222"/>
      <c r="I108" s="235" t="s">
        <v>47</v>
      </c>
    </row>
    <row r="109" spans="1:9" ht="29.25" customHeight="1">
      <c r="A109" s="227"/>
      <c r="B109" s="226"/>
      <c r="C109" s="227"/>
      <c r="D109" s="243"/>
      <c r="E109" s="227"/>
      <c r="F109" s="219" t="s">
        <v>1293</v>
      </c>
      <c r="G109" s="217" t="s">
        <v>1294</v>
      </c>
      <c r="H109" s="222"/>
      <c r="I109" s="235" t="s">
        <v>13</v>
      </c>
    </row>
    <row r="110" spans="1:9" ht="38.25" customHeight="1">
      <c r="A110" s="227"/>
      <c r="B110" s="226"/>
      <c r="C110" s="227"/>
      <c r="D110" s="218"/>
      <c r="E110" s="217"/>
      <c r="F110" s="219" t="s">
        <v>1295</v>
      </c>
      <c r="G110" s="217" t="s">
        <v>1296</v>
      </c>
      <c r="H110" s="225"/>
      <c r="I110" s="235"/>
    </row>
    <row r="111" spans="1:9" ht="38.25" customHeight="1">
      <c r="A111" s="227"/>
      <c r="B111" s="226"/>
      <c r="C111" s="227"/>
      <c r="D111" s="218" t="s">
        <v>1268</v>
      </c>
      <c r="E111" s="217" t="s">
        <v>1297</v>
      </c>
      <c r="F111" s="219" t="s">
        <v>1298</v>
      </c>
      <c r="G111" s="217" t="s">
        <v>1299</v>
      </c>
      <c r="H111" s="225" t="s">
        <v>1300</v>
      </c>
      <c r="I111" s="235" t="s">
        <v>13</v>
      </c>
    </row>
    <row r="112" spans="1:9" ht="22.5" customHeight="1">
      <c r="A112" s="227"/>
      <c r="B112" s="226"/>
      <c r="C112" s="227"/>
      <c r="D112" s="218" t="s">
        <v>1268</v>
      </c>
      <c r="E112" s="217" t="s">
        <v>751</v>
      </c>
      <c r="F112" s="219" t="s">
        <v>1301</v>
      </c>
      <c r="G112" s="217" t="s">
        <v>1302</v>
      </c>
      <c r="H112" s="225" t="s">
        <v>1303</v>
      </c>
      <c r="I112" s="235" t="s">
        <v>13</v>
      </c>
    </row>
    <row r="113" spans="1:9" ht="22.5" customHeight="1">
      <c r="A113" s="227"/>
      <c r="B113" s="226"/>
      <c r="C113" s="227"/>
      <c r="D113" s="218" t="s">
        <v>1268</v>
      </c>
      <c r="E113" s="217" t="s">
        <v>751</v>
      </c>
      <c r="F113" s="219" t="s">
        <v>1304</v>
      </c>
      <c r="G113" s="217" t="s">
        <v>1305</v>
      </c>
      <c r="H113" s="225" t="s">
        <v>1303</v>
      </c>
      <c r="I113" s="235" t="s">
        <v>13</v>
      </c>
    </row>
    <row r="114" spans="1:9" ht="22.5" customHeight="1">
      <c r="A114" s="227"/>
      <c r="B114" s="226"/>
      <c r="C114" s="227"/>
      <c r="D114" s="218"/>
      <c r="E114" s="217"/>
      <c r="F114" s="219" t="s">
        <v>1306</v>
      </c>
      <c r="G114" s="217" t="s">
        <v>1307</v>
      </c>
      <c r="H114" s="225"/>
      <c r="I114" s="235" t="s">
        <v>47</v>
      </c>
    </row>
    <row r="115" spans="1:9" ht="22.5" customHeight="1">
      <c r="A115" s="227"/>
      <c r="B115" s="226"/>
      <c r="C115" s="227"/>
      <c r="D115" s="218" t="s">
        <v>1268</v>
      </c>
      <c r="E115" s="217" t="s">
        <v>1308</v>
      </c>
      <c r="F115" s="219" t="s">
        <v>1309</v>
      </c>
      <c r="G115" s="217" t="s">
        <v>1310</v>
      </c>
      <c r="H115" s="225"/>
      <c r="I115" s="235" t="s">
        <v>47</v>
      </c>
    </row>
    <row r="116" spans="1:9" ht="22.5" customHeight="1">
      <c r="A116" s="227"/>
      <c r="B116" s="226"/>
      <c r="C116" s="227"/>
      <c r="D116" s="218" t="s">
        <v>1268</v>
      </c>
      <c r="E116" s="217" t="s">
        <v>1308</v>
      </c>
      <c r="F116" s="219" t="s">
        <v>1311</v>
      </c>
      <c r="G116" s="217" t="s">
        <v>1312</v>
      </c>
      <c r="H116" s="225"/>
      <c r="I116" s="235" t="s">
        <v>47</v>
      </c>
    </row>
    <row r="117" spans="1:9" ht="22.5" customHeight="1">
      <c r="A117" s="227"/>
      <c r="B117" s="226"/>
      <c r="C117" s="227"/>
      <c r="D117" s="218" t="s">
        <v>1268</v>
      </c>
      <c r="E117" s="217" t="s">
        <v>1313</v>
      </c>
      <c r="F117" s="219" t="s">
        <v>1314</v>
      </c>
      <c r="G117" s="217" t="s">
        <v>1315</v>
      </c>
      <c r="H117" s="225"/>
      <c r="I117" s="235" t="s">
        <v>236</v>
      </c>
    </row>
    <row r="118" spans="1:9" ht="22.5" customHeight="1">
      <c r="A118" s="227"/>
      <c r="B118" s="226"/>
      <c r="C118" s="227"/>
      <c r="D118" s="218" t="s">
        <v>1268</v>
      </c>
      <c r="E118" s="217" t="s">
        <v>1313</v>
      </c>
      <c r="F118" s="244" t="s">
        <v>1316</v>
      </c>
      <c r="G118" s="217" t="s">
        <v>1317</v>
      </c>
      <c r="H118" s="225"/>
      <c r="I118" s="235" t="s">
        <v>47</v>
      </c>
    </row>
    <row r="119" spans="1:9" ht="22.5" customHeight="1">
      <c r="A119" s="227"/>
      <c r="B119" s="226"/>
      <c r="C119" s="227"/>
      <c r="D119" s="218" t="s">
        <v>1268</v>
      </c>
      <c r="E119" s="217" t="s">
        <v>1318</v>
      </c>
      <c r="F119" s="219" t="s">
        <v>1319</v>
      </c>
      <c r="G119" s="217" t="s">
        <v>1320</v>
      </c>
      <c r="H119" s="225"/>
      <c r="I119" s="235" t="s">
        <v>47</v>
      </c>
    </row>
    <row r="120" spans="1:9" ht="22.5" customHeight="1">
      <c r="A120" s="227"/>
      <c r="B120" s="226"/>
      <c r="C120" s="227"/>
      <c r="D120" s="218" t="s">
        <v>1268</v>
      </c>
      <c r="E120" s="217" t="s">
        <v>1321</v>
      </c>
      <c r="F120" s="219" t="s">
        <v>1322</v>
      </c>
      <c r="G120" s="217" t="s">
        <v>1323</v>
      </c>
      <c r="H120" s="225"/>
      <c r="I120" s="235" t="s">
        <v>47</v>
      </c>
    </row>
    <row r="121" spans="1:9" ht="22.5" customHeight="1">
      <c r="A121" s="227"/>
      <c r="B121" s="226"/>
      <c r="C121" s="227"/>
      <c r="D121" s="218" t="s">
        <v>1082</v>
      </c>
      <c r="E121" s="217" t="s">
        <v>1324</v>
      </c>
      <c r="F121" s="219" t="s">
        <v>1325</v>
      </c>
      <c r="G121" s="217" t="s">
        <v>1326</v>
      </c>
      <c r="H121" s="225" t="s">
        <v>1327</v>
      </c>
      <c r="I121" s="235" t="s">
        <v>236</v>
      </c>
    </row>
    <row r="122" spans="1:9" ht="22.5" customHeight="1">
      <c r="A122" s="227"/>
      <c r="B122" s="226"/>
      <c r="C122" s="227"/>
      <c r="D122" s="243"/>
      <c r="E122" s="217"/>
      <c r="F122" s="219" t="s">
        <v>1328</v>
      </c>
      <c r="G122" s="217" t="s">
        <v>1329</v>
      </c>
      <c r="H122" s="225" t="s">
        <v>1330</v>
      </c>
      <c r="I122" s="235" t="s">
        <v>47</v>
      </c>
    </row>
    <row r="123" spans="1:9" ht="22.5" customHeight="1">
      <c r="A123" s="227"/>
      <c r="B123" s="226"/>
      <c r="C123" s="227"/>
      <c r="D123" s="243"/>
      <c r="E123" s="217"/>
      <c r="F123" s="219" t="s">
        <v>1331</v>
      </c>
      <c r="G123" s="217" t="s">
        <v>1332</v>
      </c>
      <c r="H123" s="225" t="s">
        <v>1333</v>
      </c>
      <c r="I123" s="235" t="s">
        <v>47</v>
      </c>
    </row>
    <row r="124" spans="1:9" ht="22.5" customHeight="1">
      <c r="A124" s="227"/>
      <c r="B124" s="226"/>
      <c r="C124" s="227"/>
      <c r="D124" s="243"/>
      <c r="E124" s="217"/>
      <c r="F124" s="219" t="s">
        <v>1334</v>
      </c>
      <c r="G124" s="217" t="s">
        <v>1335</v>
      </c>
      <c r="H124" s="225" t="s">
        <v>1336</v>
      </c>
      <c r="I124" s="235" t="s">
        <v>47</v>
      </c>
    </row>
    <row r="125" spans="1:9" ht="22.5" customHeight="1">
      <c r="A125" s="227"/>
      <c r="B125" s="226"/>
      <c r="C125" s="227"/>
      <c r="D125" s="243"/>
      <c r="E125" s="217"/>
      <c r="F125" s="219" t="s">
        <v>1337</v>
      </c>
      <c r="G125" s="217" t="s">
        <v>1338</v>
      </c>
      <c r="H125" s="225" t="s">
        <v>1339</v>
      </c>
      <c r="I125" s="235" t="s">
        <v>13</v>
      </c>
    </row>
    <row r="126" spans="1:9" ht="66.75" customHeight="1">
      <c r="A126" s="227"/>
      <c r="B126" s="226"/>
      <c r="C126" s="227"/>
      <c r="D126" s="243"/>
      <c r="E126" s="217"/>
      <c r="F126" s="219" t="s">
        <v>1340</v>
      </c>
      <c r="G126" s="217" t="s">
        <v>1341</v>
      </c>
      <c r="H126" s="225"/>
      <c r="I126" s="235" t="s">
        <v>236</v>
      </c>
    </row>
    <row r="127" spans="1:9" ht="64.5" customHeight="1">
      <c r="A127" s="227"/>
      <c r="B127" s="226"/>
      <c r="C127" s="227"/>
      <c r="D127" s="243"/>
      <c r="E127" s="217"/>
      <c r="F127" s="219" t="s">
        <v>1342</v>
      </c>
      <c r="G127" s="217" t="s">
        <v>1343</v>
      </c>
      <c r="H127" s="225" t="s">
        <v>1344</v>
      </c>
      <c r="I127" s="235" t="s">
        <v>236</v>
      </c>
    </row>
    <row r="128" spans="1:9" ht="43.5" customHeight="1">
      <c r="A128" s="227"/>
      <c r="B128" s="226"/>
      <c r="C128" s="227"/>
      <c r="D128" s="243"/>
      <c r="E128" s="217"/>
      <c r="F128" s="219" t="s">
        <v>1345</v>
      </c>
      <c r="G128" s="217" t="s">
        <v>1346</v>
      </c>
      <c r="H128" s="225"/>
      <c r="I128" s="235" t="s">
        <v>13</v>
      </c>
    </row>
    <row r="129" spans="1:9" ht="22.5" customHeight="1">
      <c r="A129" s="227"/>
      <c r="B129" s="226"/>
      <c r="C129" s="227"/>
      <c r="D129" s="243"/>
      <c r="E129" s="217"/>
      <c r="F129" s="219" t="s">
        <v>1347</v>
      </c>
      <c r="G129" s="217" t="s">
        <v>1348</v>
      </c>
      <c r="H129" s="225"/>
      <c r="I129" s="235" t="s">
        <v>47</v>
      </c>
    </row>
    <row r="130" spans="1:9" ht="22.5" customHeight="1">
      <c r="A130" s="227"/>
      <c r="B130" s="226"/>
      <c r="C130" s="227"/>
      <c r="D130" s="243"/>
      <c r="E130" s="217" t="s">
        <v>1349</v>
      </c>
      <c r="F130" s="219" t="s">
        <v>1350</v>
      </c>
      <c r="G130" s="217" t="s">
        <v>1351</v>
      </c>
      <c r="H130" s="225"/>
      <c r="I130" s="235" t="s">
        <v>13</v>
      </c>
    </row>
    <row r="131" spans="1:9" ht="22.5" customHeight="1">
      <c r="A131" s="227"/>
      <c r="B131" s="226"/>
      <c r="C131" s="227"/>
      <c r="D131" s="243"/>
      <c r="E131" s="217" t="s">
        <v>1349</v>
      </c>
      <c r="F131" s="219" t="s">
        <v>1352</v>
      </c>
      <c r="G131" s="217" t="s">
        <v>1353</v>
      </c>
      <c r="H131" s="225"/>
      <c r="I131" s="235" t="s">
        <v>13</v>
      </c>
    </row>
    <row r="132" spans="1:9" ht="22.5" customHeight="1">
      <c r="A132" s="227"/>
      <c r="B132" s="226"/>
      <c r="C132" s="227"/>
      <c r="D132" s="243"/>
      <c r="E132" s="217" t="s">
        <v>1349</v>
      </c>
      <c r="F132" s="219" t="s">
        <v>1354</v>
      </c>
      <c r="G132" s="217" t="s">
        <v>1355</v>
      </c>
      <c r="H132" s="225"/>
      <c r="I132" s="235" t="s">
        <v>13</v>
      </c>
    </row>
    <row r="133" spans="1:9" ht="45" customHeight="1">
      <c r="A133" s="227"/>
      <c r="B133" s="226"/>
      <c r="C133" s="227"/>
      <c r="D133" s="243"/>
      <c r="E133" s="217" t="s">
        <v>1285</v>
      </c>
      <c r="F133" s="219" t="s">
        <v>1356</v>
      </c>
      <c r="G133" s="217" t="s">
        <v>1357</v>
      </c>
      <c r="H133" s="225"/>
      <c r="I133" s="235" t="s">
        <v>47</v>
      </c>
    </row>
    <row r="134" spans="1:9" ht="22.5" customHeight="1">
      <c r="A134" s="227"/>
      <c r="B134" s="226"/>
      <c r="C134" s="227"/>
      <c r="D134" s="243"/>
      <c r="E134" s="217" t="s">
        <v>1285</v>
      </c>
      <c r="F134" s="219" t="s">
        <v>1358</v>
      </c>
      <c r="G134" s="217" t="s">
        <v>1359</v>
      </c>
      <c r="H134" s="225"/>
      <c r="I134" s="235" t="s">
        <v>47</v>
      </c>
    </row>
    <row r="135" spans="1:9" ht="22.5" customHeight="1">
      <c r="A135" s="227"/>
      <c r="B135" s="226"/>
      <c r="C135" s="227"/>
      <c r="D135" s="243"/>
      <c r="E135" s="217"/>
      <c r="F135" s="219" t="s">
        <v>1360</v>
      </c>
      <c r="G135" s="217" t="s">
        <v>1361</v>
      </c>
      <c r="H135" s="225"/>
      <c r="I135" s="235" t="s">
        <v>236</v>
      </c>
    </row>
    <row r="136" spans="1:9" ht="22.5" customHeight="1">
      <c r="A136" s="227"/>
      <c r="B136" s="226"/>
      <c r="C136" s="227"/>
      <c r="D136" s="243"/>
      <c r="E136" s="217"/>
      <c r="F136" s="219" t="s">
        <v>1362</v>
      </c>
      <c r="G136" s="217" t="s">
        <v>1363</v>
      </c>
      <c r="H136" s="225" t="s">
        <v>1364</v>
      </c>
      <c r="I136" s="235" t="s">
        <v>236</v>
      </c>
    </row>
    <row r="137" spans="1:9" ht="22.5" customHeight="1">
      <c r="A137" s="227"/>
      <c r="B137" s="226"/>
      <c r="C137" s="227"/>
      <c r="D137" s="243"/>
      <c r="E137" s="217"/>
      <c r="F137" s="219" t="s">
        <v>1365</v>
      </c>
      <c r="G137" s="217" t="s">
        <v>1366</v>
      </c>
      <c r="H137" s="225"/>
      <c r="I137" s="235" t="s">
        <v>13</v>
      </c>
    </row>
    <row r="138" spans="1:9" ht="22.5" customHeight="1">
      <c r="A138" s="227"/>
      <c r="B138" s="226"/>
      <c r="C138" s="227"/>
      <c r="D138" s="243"/>
      <c r="E138" s="217"/>
      <c r="F138" s="219" t="s">
        <v>1367</v>
      </c>
      <c r="G138" s="217" t="s">
        <v>1368</v>
      </c>
      <c r="H138" s="225"/>
      <c r="I138" s="235" t="s">
        <v>13</v>
      </c>
    </row>
    <row r="139" spans="1:9" ht="22.5" customHeight="1">
      <c r="A139" s="227"/>
      <c r="B139" s="226"/>
      <c r="C139" s="227"/>
      <c r="D139" s="243"/>
      <c r="E139" s="217"/>
      <c r="F139" s="219" t="s">
        <v>1369</v>
      </c>
      <c r="G139" s="217" t="s">
        <v>1370</v>
      </c>
      <c r="H139" s="225"/>
      <c r="I139" s="235" t="s">
        <v>13</v>
      </c>
    </row>
    <row r="140" spans="1:9" ht="22.5" customHeight="1">
      <c r="A140" s="227"/>
      <c r="B140" s="226"/>
      <c r="C140" s="227"/>
      <c r="D140" s="243"/>
      <c r="E140" s="217"/>
      <c r="F140" s="219" t="s">
        <v>1371</v>
      </c>
      <c r="G140" s="217" t="s">
        <v>1372</v>
      </c>
      <c r="H140" s="225"/>
      <c r="I140" s="235" t="s">
        <v>13</v>
      </c>
    </row>
    <row r="141" spans="1:9" ht="22.5" customHeight="1">
      <c r="A141" s="227"/>
      <c r="B141" s="226"/>
      <c r="C141" s="227"/>
      <c r="D141" s="243"/>
      <c r="E141" s="217"/>
      <c r="F141" s="219" t="s">
        <v>1373</v>
      </c>
      <c r="G141" s="217" t="s">
        <v>1374</v>
      </c>
      <c r="H141" s="225" t="s">
        <v>1375</v>
      </c>
      <c r="I141" s="235" t="s">
        <v>47</v>
      </c>
    </row>
    <row r="142" spans="1:9" ht="22.5" customHeight="1">
      <c r="A142" s="227"/>
      <c r="B142" s="226"/>
      <c r="C142" s="227"/>
      <c r="D142" s="243"/>
      <c r="E142" s="217"/>
      <c r="F142" s="219" t="s">
        <v>1376</v>
      </c>
      <c r="G142" s="217" t="s">
        <v>1377</v>
      </c>
      <c r="H142" s="225"/>
      <c r="I142" s="235" t="s">
        <v>47</v>
      </c>
    </row>
    <row r="143" spans="1:9" ht="22.5" customHeight="1">
      <c r="A143" s="227"/>
      <c r="B143" s="226"/>
      <c r="C143" s="227"/>
      <c r="D143" s="243"/>
      <c r="E143" s="217" t="s">
        <v>1378</v>
      </c>
      <c r="F143" s="219" t="s">
        <v>1379</v>
      </c>
      <c r="G143" s="217" t="s">
        <v>1380</v>
      </c>
      <c r="H143" s="225" t="s">
        <v>1381</v>
      </c>
      <c r="I143" s="235" t="s">
        <v>47</v>
      </c>
    </row>
    <row r="144" spans="1:9" ht="22.5" customHeight="1">
      <c r="A144" s="227"/>
      <c r="B144" s="226"/>
      <c r="C144" s="227"/>
      <c r="D144" s="243"/>
      <c r="E144" s="217" t="s">
        <v>1378</v>
      </c>
      <c r="F144" s="219" t="s">
        <v>1382</v>
      </c>
      <c r="G144" s="217" t="s">
        <v>1383</v>
      </c>
      <c r="H144" s="225"/>
      <c r="I144" s="235" t="s">
        <v>47</v>
      </c>
    </row>
    <row r="145" spans="1:9" ht="22.5" customHeight="1">
      <c r="A145" s="227"/>
      <c r="B145" s="226"/>
      <c r="C145" s="227"/>
      <c r="D145" s="243"/>
      <c r="E145" s="217" t="s">
        <v>1378</v>
      </c>
      <c r="F145" s="219" t="s">
        <v>1384</v>
      </c>
      <c r="G145" s="217" t="s">
        <v>1385</v>
      </c>
      <c r="H145" s="225"/>
      <c r="I145" s="235" t="s">
        <v>47</v>
      </c>
    </row>
    <row r="146" spans="1:9" ht="96.75" customHeight="1">
      <c r="A146" s="217" t="s">
        <v>1386</v>
      </c>
      <c r="B146" s="216" t="s">
        <v>1387</v>
      </c>
      <c r="C146" s="217" t="s">
        <v>1051</v>
      </c>
      <c r="D146" s="218" t="s">
        <v>1388</v>
      </c>
      <c r="E146" s="217" t="s">
        <v>1389</v>
      </c>
      <c r="F146" s="219" t="s">
        <v>1390</v>
      </c>
      <c r="G146" s="217" t="s">
        <v>1391</v>
      </c>
      <c r="H146" s="225" t="s">
        <v>1392</v>
      </c>
      <c r="I146" s="235" t="s">
        <v>13</v>
      </c>
    </row>
    <row r="147" spans="1:9" ht="96.75" customHeight="1">
      <c r="A147" s="227"/>
      <c r="B147" s="226"/>
      <c r="C147" s="217" t="s">
        <v>1051</v>
      </c>
      <c r="D147" s="218" t="s">
        <v>1388</v>
      </c>
      <c r="E147" s="217" t="s">
        <v>1393</v>
      </c>
      <c r="F147" s="219" t="s">
        <v>1394</v>
      </c>
      <c r="G147" s="217" t="s">
        <v>1395</v>
      </c>
      <c r="H147" s="245" t="s">
        <v>1396</v>
      </c>
      <c r="I147" s="235" t="s">
        <v>13</v>
      </c>
    </row>
    <row r="148" spans="1:9" ht="96.75" customHeight="1">
      <c r="A148" s="227"/>
      <c r="B148" s="226"/>
      <c r="C148" s="217" t="s">
        <v>1051</v>
      </c>
      <c r="D148" s="218" t="s">
        <v>1388</v>
      </c>
      <c r="E148" s="217" t="s">
        <v>1397</v>
      </c>
      <c r="F148" s="219" t="s">
        <v>1398</v>
      </c>
      <c r="G148" s="217" t="s">
        <v>1399</v>
      </c>
      <c r="H148" s="245" t="s">
        <v>1396</v>
      </c>
      <c r="I148" s="235" t="s">
        <v>13</v>
      </c>
    </row>
    <row r="149" spans="1:9" ht="140.25" customHeight="1">
      <c r="A149" s="217" t="s">
        <v>1386</v>
      </c>
      <c r="B149" s="216" t="s">
        <v>1400</v>
      </c>
      <c r="C149" s="227"/>
      <c r="D149" s="218" t="s">
        <v>1401</v>
      </c>
      <c r="E149" s="217" t="s">
        <v>1402</v>
      </c>
      <c r="F149" s="219" t="s">
        <v>1403</v>
      </c>
      <c r="G149" s="217" t="s">
        <v>1404</v>
      </c>
      <c r="H149" s="225"/>
      <c r="I149" s="235" t="s">
        <v>13</v>
      </c>
    </row>
    <row r="150" spans="1:9" ht="22.5" customHeight="1">
      <c r="A150" s="217" t="s">
        <v>1386</v>
      </c>
      <c r="B150" s="216" t="s">
        <v>1405</v>
      </c>
      <c r="C150" s="227"/>
      <c r="D150" s="243"/>
      <c r="E150" s="217" t="s">
        <v>1402</v>
      </c>
      <c r="F150" s="219" t="s">
        <v>1406</v>
      </c>
      <c r="G150" s="217" t="s">
        <v>1407</v>
      </c>
      <c r="H150" s="225"/>
      <c r="I150" s="235" t="s">
        <v>236</v>
      </c>
    </row>
    <row r="151" spans="1:9" ht="22.5" customHeight="1">
      <c r="A151" s="217" t="s">
        <v>1386</v>
      </c>
      <c r="B151" s="246" t="s">
        <v>1408</v>
      </c>
      <c r="C151" s="227"/>
      <c r="D151" s="243"/>
      <c r="E151" s="217" t="s">
        <v>1409</v>
      </c>
      <c r="F151" s="219" t="s">
        <v>1410</v>
      </c>
      <c r="G151" s="217" t="s">
        <v>1411</v>
      </c>
      <c r="H151" s="225"/>
      <c r="I151" s="235" t="s">
        <v>47</v>
      </c>
    </row>
    <row r="152" spans="1:9" ht="22.5" customHeight="1">
      <c r="A152" s="227"/>
      <c r="B152" s="226"/>
      <c r="C152" s="227"/>
      <c r="D152" s="243"/>
      <c r="E152" s="217"/>
      <c r="F152" s="219" t="s">
        <v>1412</v>
      </c>
      <c r="G152" s="217" t="s">
        <v>1413</v>
      </c>
      <c r="H152" s="225" t="s">
        <v>1414</v>
      </c>
      <c r="I152" s="235" t="s">
        <v>47</v>
      </c>
    </row>
    <row r="153" spans="1:9" ht="22.5" customHeight="1">
      <c r="A153" s="227"/>
      <c r="B153" s="226"/>
      <c r="C153" s="227"/>
      <c r="D153" s="243"/>
      <c r="E153" s="217"/>
      <c r="F153" s="219" t="s">
        <v>1415</v>
      </c>
      <c r="G153" s="217" t="s">
        <v>1416</v>
      </c>
      <c r="H153" s="225"/>
      <c r="I153" s="235" t="s">
        <v>47</v>
      </c>
    </row>
    <row r="154" spans="1:9" ht="22.5" customHeight="1">
      <c r="A154" s="227"/>
      <c r="B154" s="226"/>
      <c r="C154" s="227"/>
      <c r="D154" s="243"/>
      <c r="E154" s="217"/>
      <c r="F154" s="219" t="s">
        <v>1417</v>
      </c>
      <c r="G154" s="217" t="s">
        <v>1418</v>
      </c>
      <c r="H154" s="225" t="s">
        <v>1419</v>
      </c>
      <c r="I154" s="235" t="s">
        <v>47</v>
      </c>
    </row>
    <row r="155" spans="1:9" ht="22.5" customHeight="1">
      <c r="A155" s="227"/>
      <c r="B155" s="226"/>
      <c r="C155" s="227"/>
      <c r="D155" s="243"/>
      <c r="E155" s="217"/>
      <c r="F155" s="219" t="s">
        <v>1420</v>
      </c>
      <c r="G155" s="217" t="s">
        <v>1421</v>
      </c>
      <c r="H155" s="225" t="s">
        <v>1422</v>
      </c>
      <c r="I155" s="235" t="s">
        <v>47</v>
      </c>
    </row>
    <row r="156" spans="1:9" ht="22.5" customHeight="1">
      <c r="A156" s="227"/>
      <c r="B156" s="226"/>
      <c r="C156" s="217" t="s">
        <v>1051</v>
      </c>
      <c r="D156" s="218" t="s">
        <v>1423</v>
      </c>
      <c r="E156" s="217" t="s">
        <v>1424</v>
      </c>
      <c r="F156" s="219" t="s">
        <v>1425</v>
      </c>
      <c r="G156" s="217" t="s">
        <v>1426</v>
      </c>
      <c r="H156" s="225" t="s">
        <v>1427</v>
      </c>
      <c r="I156" s="235" t="s">
        <v>236</v>
      </c>
    </row>
    <row r="157" spans="1:9" ht="22.5" customHeight="1">
      <c r="A157" s="227"/>
      <c r="B157" s="226"/>
      <c r="C157" s="217" t="s">
        <v>1051</v>
      </c>
      <c r="D157" s="218" t="s">
        <v>1423</v>
      </c>
      <c r="E157" s="217" t="s">
        <v>1428</v>
      </c>
      <c r="F157" s="219" t="s">
        <v>1429</v>
      </c>
      <c r="G157" s="217" t="s">
        <v>1430</v>
      </c>
      <c r="H157" s="225" t="s">
        <v>1431</v>
      </c>
      <c r="I157" s="235" t="s">
        <v>236</v>
      </c>
    </row>
    <row r="158" spans="1:9" ht="61.5" customHeight="1">
      <c r="A158" s="227"/>
      <c r="B158" s="226"/>
      <c r="C158" s="217" t="s">
        <v>1051</v>
      </c>
      <c r="D158" s="218" t="s">
        <v>1423</v>
      </c>
      <c r="E158" s="218" t="s">
        <v>1432</v>
      </c>
      <c r="F158" s="219" t="s">
        <v>1433</v>
      </c>
      <c r="G158" s="217" t="s">
        <v>1434</v>
      </c>
      <c r="H158" s="225"/>
      <c r="I158" s="235" t="s">
        <v>13</v>
      </c>
    </row>
    <row r="159" spans="1:9" ht="64.5" customHeight="1">
      <c r="A159" s="227"/>
      <c r="B159" s="226"/>
      <c r="C159" s="217" t="s">
        <v>1051</v>
      </c>
      <c r="D159" s="218" t="s">
        <v>1423</v>
      </c>
      <c r="E159" s="218" t="s">
        <v>1432</v>
      </c>
      <c r="F159" s="219" t="s">
        <v>1435</v>
      </c>
      <c r="G159" s="217" t="s">
        <v>1436</v>
      </c>
      <c r="H159" s="225" t="s">
        <v>761</v>
      </c>
      <c r="I159" s="235" t="s">
        <v>47</v>
      </c>
    </row>
    <row r="160" spans="1:9" ht="263.25" customHeight="1">
      <c r="A160" s="227"/>
      <c r="B160" s="226"/>
      <c r="C160" s="217" t="s">
        <v>1051</v>
      </c>
      <c r="D160" s="218" t="s">
        <v>1423</v>
      </c>
      <c r="E160" s="218" t="s">
        <v>1432</v>
      </c>
      <c r="F160" s="219" t="s">
        <v>1437</v>
      </c>
      <c r="G160" s="217" t="s">
        <v>1438</v>
      </c>
      <c r="H160" s="225" t="s">
        <v>1439</v>
      </c>
      <c r="I160" s="235" t="s">
        <v>13</v>
      </c>
    </row>
    <row r="161" spans="1:9" ht="79.5" customHeight="1">
      <c r="A161" s="227"/>
      <c r="B161" s="226"/>
      <c r="C161" s="217" t="s">
        <v>1051</v>
      </c>
      <c r="D161" s="218" t="s">
        <v>1423</v>
      </c>
      <c r="E161" s="218" t="s">
        <v>1432</v>
      </c>
      <c r="F161" s="219" t="s">
        <v>1440</v>
      </c>
      <c r="G161" s="217" t="s">
        <v>1441</v>
      </c>
      <c r="H161" s="245" t="s">
        <v>1442</v>
      </c>
      <c r="I161" s="235" t="s">
        <v>13</v>
      </c>
    </row>
    <row r="162" spans="1:9" ht="22.5" customHeight="1">
      <c r="A162" s="227"/>
      <c r="B162" s="226"/>
      <c r="C162" s="227"/>
      <c r="D162" s="243"/>
      <c r="E162" s="217" t="s">
        <v>776</v>
      </c>
      <c r="F162" s="219" t="s">
        <v>1443</v>
      </c>
      <c r="G162" s="217" t="s">
        <v>1444</v>
      </c>
      <c r="H162" s="225"/>
      <c r="I162" s="235" t="s">
        <v>47</v>
      </c>
    </row>
    <row r="163" spans="1:9" ht="22.5" customHeight="1">
      <c r="A163" s="227"/>
      <c r="B163" s="226"/>
      <c r="C163" s="227"/>
      <c r="D163" s="243"/>
      <c r="E163" s="217" t="s">
        <v>1445</v>
      </c>
      <c r="F163" s="219" t="s">
        <v>1446</v>
      </c>
      <c r="G163" s="247" t="s">
        <v>1447</v>
      </c>
      <c r="H163" s="225" t="s">
        <v>1448</v>
      </c>
      <c r="I163" s="235" t="s">
        <v>13</v>
      </c>
    </row>
    <row r="164" spans="1:9" ht="22.5" customHeight="1">
      <c r="A164" s="227"/>
      <c r="B164" s="226"/>
      <c r="C164" s="227"/>
      <c r="D164" s="243"/>
      <c r="E164" s="217" t="s">
        <v>1445</v>
      </c>
      <c r="F164" s="219" t="s">
        <v>1449</v>
      </c>
      <c r="G164" s="247" t="s">
        <v>1450</v>
      </c>
      <c r="H164" s="225" t="s">
        <v>1451</v>
      </c>
      <c r="I164" s="235" t="s">
        <v>13</v>
      </c>
    </row>
    <row r="165" spans="1:9" ht="22.5" customHeight="1">
      <c r="A165" s="227"/>
      <c r="B165" s="226"/>
      <c r="C165" s="227"/>
      <c r="D165" s="243"/>
      <c r="E165" s="217" t="s">
        <v>1445</v>
      </c>
      <c r="F165" s="219" t="s">
        <v>1452</v>
      </c>
      <c r="G165" s="247" t="s">
        <v>1453</v>
      </c>
      <c r="H165" s="225" t="s">
        <v>1454</v>
      </c>
      <c r="I165" s="235" t="s">
        <v>13</v>
      </c>
    </row>
    <row r="166" spans="1:9" ht="22.5" customHeight="1">
      <c r="A166" s="227"/>
      <c r="B166" s="226"/>
      <c r="C166" s="227"/>
      <c r="D166" s="243"/>
      <c r="E166" s="217"/>
      <c r="F166" s="219" t="s">
        <v>1455</v>
      </c>
      <c r="G166" s="217" t="s">
        <v>1456</v>
      </c>
      <c r="H166" s="225"/>
      <c r="I166" s="235" t="s">
        <v>47</v>
      </c>
    </row>
    <row r="167" spans="1:9" ht="22.5" customHeight="1">
      <c r="A167" s="217"/>
      <c r="B167" s="216"/>
      <c r="C167" s="217"/>
      <c r="D167" s="218"/>
      <c r="E167" s="217"/>
      <c r="F167" s="219"/>
      <c r="G167" s="217"/>
      <c r="H167" s="225"/>
      <c r="I167" s="235"/>
    </row>
    <row r="168" spans="1:9" ht="22.5" customHeight="1">
      <c r="A168" s="217"/>
      <c r="B168" s="216"/>
      <c r="C168" s="217"/>
      <c r="D168" s="218"/>
      <c r="E168" s="217"/>
      <c r="F168" s="219"/>
      <c r="G168" s="217"/>
      <c r="H168" s="225"/>
      <c r="I168" s="235"/>
    </row>
    <row r="169" spans="1:9" ht="22.5" customHeight="1">
      <c r="A169" s="217"/>
      <c r="B169" s="216"/>
      <c r="C169" s="217"/>
      <c r="D169" s="218"/>
      <c r="E169" s="217"/>
      <c r="F169" s="219"/>
      <c r="G169" s="217"/>
      <c r="H169" s="225"/>
      <c r="I169" s="235"/>
    </row>
    <row r="170" spans="1:9" ht="32.25" customHeight="1">
      <c r="A170" s="591" t="s">
        <v>1457</v>
      </c>
      <c r="B170" s="592"/>
      <c r="C170" s="592"/>
      <c r="D170" s="592"/>
      <c r="E170" s="592"/>
      <c r="F170" s="592"/>
      <c r="G170" s="592"/>
      <c r="H170" s="592"/>
      <c r="I170" s="593"/>
    </row>
    <row r="171" spans="1:9" ht="22.5" customHeight="1">
      <c r="A171" s="217" t="s">
        <v>1458</v>
      </c>
      <c r="B171" s="248" t="s">
        <v>1459</v>
      </c>
      <c r="C171" s="217" t="s">
        <v>1051</v>
      </c>
      <c r="D171" s="218" t="s">
        <v>1460</v>
      </c>
      <c r="E171" s="217" t="s">
        <v>1461</v>
      </c>
      <c r="F171" s="219" t="s">
        <v>1462</v>
      </c>
      <c r="G171" s="217" t="s">
        <v>1463</v>
      </c>
      <c r="H171" s="225"/>
      <c r="I171" s="235" t="s">
        <v>236</v>
      </c>
    </row>
    <row r="172" spans="1:9" ht="22.5" customHeight="1">
      <c r="A172" s="217" t="s">
        <v>1458</v>
      </c>
      <c r="B172" s="248" t="s">
        <v>1459</v>
      </c>
      <c r="C172" s="217" t="s">
        <v>1051</v>
      </c>
      <c r="D172" s="218" t="s">
        <v>1460</v>
      </c>
      <c r="E172" s="217" t="s">
        <v>1461</v>
      </c>
      <c r="F172" s="219" t="s">
        <v>1464</v>
      </c>
      <c r="G172" s="217" t="s">
        <v>1465</v>
      </c>
      <c r="H172" s="225"/>
      <c r="I172" s="235" t="s">
        <v>236</v>
      </c>
    </row>
    <row r="173" spans="1:9" ht="22.5" customHeight="1">
      <c r="A173" s="217" t="s">
        <v>1458</v>
      </c>
      <c r="B173" s="248" t="s">
        <v>1459</v>
      </c>
      <c r="C173" s="217" t="s">
        <v>1051</v>
      </c>
      <c r="D173" s="218" t="s">
        <v>1460</v>
      </c>
      <c r="E173" s="217" t="s">
        <v>1461</v>
      </c>
      <c r="F173" s="219" t="s">
        <v>1466</v>
      </c>
      <c r="G173" s="217" t="s">
        <v>1467</v>
      </c>
      <c r="H173" s="225"/>
      <c r="I173" s="235" t="s">
        <v>47</v>
      </c>
    </row>
    <row r="174" spans="1:9" ht="22.5" customHeight="1">
      <c r="A174" s="217" t="s">
        <v>1458</v>
      </c>
      <c r="B174" s="248" t="s">
        <v>1459</v>
      </c>
      <c r="C174" s="217" t="s">
        <v>1051</v>
      </c>
      <c r="D174" s="218" t="s">
        <v>1460</v>
      </c>
      <c r="E174" s="217" t="s">
        <v>1468</v>
      </c>
      <c r="F174" s="219" t="s">
        <v>1469</v>
      </c>
      <c r="G174" s="217" t="s">
        <v>1470</v>
      </c>
      <c r="H174" s="225"/>
      <c r="I174" s="235" t="s">
        <v>13</v>
      </c>
    </row>
    <row r="175" spans="1:9" ht="22.5" customHeight="1">
      <c r="A175" s="217" t="s">
        <v>1458</v>
      </c>
      <c r="B175" s="248" t="s">
        <v>1459</v>
      </c>
      <c r="C175" s="217" t="s">
        <v>1051</v>
      </c>
      <c r="D175" s="218" t="s">
        <v>1460</v>
      </c>
      <c r="E175" s="217" t="s">
        <v>1468</v>
      </c>
      <c r="F175" s="219" t="s">
        <v>1471</v>
      </c>
      <c r="G175" s="217" t="s">
        <v>1472</v>
      </c>
      <c r="H175" s="225"/>
      <c r="I175" s="235" t="s">
        <v>13</v>
      </c>
    </row>
    <row r="176" spans="1:9" ht="22.5" customHeight="1">
      <c r="A176" s="217" t="s">
        <v>1458</v>
      </c>
      <c r="B176" s="248" t="s">
        <v>1473</v>
      </c>
      <c r="C176" s="217" t="s">
        <v>1051</v>
      </c>
      <c r="D176" s="218" t="s">
        <v>1460</v>
      </c>
      <c r="E176" s="217" t="s">
        <v>1474</v>
      </c>
      <c r="F176" s="219" t="s">
        <v>1475</v>
      </c>
      <c r="G176" s="217" t="s">
        <v>1476</v>
      </c>
      <c r="H176" s="225" t="s">
        <v>1477</v>
      </c>
      <c r="I176" s="235" t="s">
        <v>47</v>
      </c>
    </row>
    <row r="177" spans="1:9" ht="22.5" customHeight="1">
      <c r="A177" s="217" t="s">
        <v>1458</v>
      </c>
      <c r="B177" s="248" t="s">
        <v>1473</v>
      </c>
      <c r="C177" s="217" t="s">
        <v>1051</v>
      </c>
      <c r="D177" s="218" t="s">
        <v>1460</v>
      </c>
      <c r="E177" s="217" t="s">
        <v>1474</v>
      </c>
      <c r="F177" s="219" t="s">
        <v>1478</v>
      </c>
      <c r="G177" s="217" t="s">
        <v>1479</v>
      </c>
      <c r="H177" s="225" t="s">
        <v>1480</v>
      </c>
      <c r="I177" s="235" t="s">
        <v>47</v>
      </c>
    </row>
    <row r="178" spans="1:9" ht="22.5" customHeight="1">
      <c r="A178" s="217" t="s">
        <v>1458</v>
      </c>
      <c r="B178" s="248" t="s">
        <v>1473</v>
      </c>
      <c r="C178" s="217" t="s">
        <v>1051</v>
      </c>
      <c r="D178" s="218" t="s">
        <v>1460</v>
      </c>
      <c r="E178" s="217" t="s">
        <v>1474</v>
      </c>
      <c r="F178" s="219" t="s">
        <v>1481</v>
      </c>
      <c r="G178" s="217" t="s">
        <v>1482</v>
      </c>
      <c r="H178" s="225" t="s">
        <v>1483</v>
      </c>
      <c r="I178" s="235" t="s">
        <v>47</v>
      </c>
    </row>
    <row r="179" spans="1:9" ht="22.5" customHeight="1">
      <c r="A179" s="217" t="s">
        <v>1458</v>
      </c>
      <c r="B179" s="248" t="s">
        <v>1473</v>
      </c>
      <c r="C179" s="217" t="s">
        <v>1051</v>
      </c>
      <c r="D179" s="218" t="s">
        <v>1460</v>
      </c>
      <c r="E179" s="217" t="s">
        <v>1474</v>
      </c>
      <c r="F179" s="219" t="s">
        <v>1484</v>
      </c>
      <c r="G179" s="217" t="s">
        <v>1485</v>
      </c>
      <c r="H179" s="225" t="s">
        <v>1486</v>
      </c>
      <c r="I179" s="235" t="s">
        <v>13</v>
      </c>
    </row>
    <row r="180" spans="1:9" ht="22.5" customHeight="1">
      <c r="A180" s="217" t="s">
        <v>1458</v>
      </c>
      <c r="B180" s="248" t="s">
        <v>1459</v>
      </c>
      <c r="C180" s="217" t="s">
        <v>1051</v>
      </c>
      <c r="D180" s="217" t="s">
        <v>1460</v>
      </c>
      <c r="E180" s="217" t="s">
        <v>1487</v>
      </c>
      <c r="F180" s="219" t="s">
        <v>1488</v>
      </c>
      <c r="G180" s="217" t="s">
        <v>1489</v>
      </c>
      <c r="H180" s="225" t="s">
        <v>1490</v>
      </c>
      <c r="I180" s="217" t="s">
        <v>13</v>
      </c>
    </row>
    <row r="181" spans="1:9" ht="22.5" customHeight="1">
      <c r="A181" s="217" t="s">
        <v>1458</v>
      </c>
      <c r="B181" s="248" t="s">
        <v>1459</v>
      </c>
      <c r="C181" s="217" t="s">
        <v>1051</v>
      </c>
      <c r="D181" s="217" t="s">
        <v>1460</v>
      </c>
      <c r="E181" s="217" t="s">
        <v>1487</v>
      </c>
      <c r="F181" s="219" t="s">
        <v>1491</v>
      </c>
      <c r="G181" s="217" t="s">
        <v>1492</v>
      </c>
      <c r="H181" s="225" t="s">
        <v>1493</v>
      </c>
      <c r="I181" s="217" t="s">
        <v>13</v>
      </c>
    </row>
    <row r="182" spans="1:9" ht="22.5" customHeight="1">
      <c r="A182" s="217" t="s">
        <v>1458</v>
      </c>
      <c r="B182" s="248" t="s">
        <v>1494</v>
      </c>
      <c r="C182" s="217" t="s">
        <v>1051</v>
      </c>
      <c r="D182" s="218" t="s">
        <v>1460</v>
      </c>
      <c r="E182" s="217" t="s">
        <v>1487</v>
      </c>
      <c r="F182" s="219" t="s">
        <v>1495</v>
      </c>
      <c r="G182" s="217" t="s">
        <v>1496</v>
      </c>
      <c r="H182" s="225" t="s">
        <v>1497</v>
      </c>
      <c r="I182" s="235" t="s">
        <v>13</v>
      </c>
    </row>
    <row r="183" spans="1:9" ht="22.5" customHeight="1">
      <c r="A183" s="217" t="s">
        <v>1458</v>
      </c>
      <c r="B183" s="248" t="s">
        <v>1494</v>
      </c>
      <c r="C183" s="217" t="s">
        <v>1051</v>
      </c>
      <c r="D183" s="218" t="s">
        <v>1460</v>
      </c>
      <c r="E183" s="217" t="s">
        <v>1487</v>
      </c>
      <c r="F183" s="219" t="s">
        <v>1498</v>
      </c>
      <c r="G183" s="217" t="s">
        <v>1499</v>
      </c>
      <c r="H183" s="225" t="s">
        <v>1500</v>
      </c>
      <c r="I183" s="235" t="s">
        <v>13</v>
      </c>
    </row>
    <row r="184" spans="1:9" ht="22.5" customHeight="1">
      <c r="A184" s="217" t="s">
        <v>1458</v>
      </c>
      <c r="B184" s="248" t="s">
        <v>1494</v>
      </c>
      <c r="C184" s="217" t="s">
        <v>1051</v>
      </c>
      <c r="D184" s="218" t="s">
        <v>1460</v>
      </c>
      <c r="E184" s="217" t="s">
        <v>1487</v>
      </c>
      <c r="F184" s="219" t="s">
        <v>1501</v>
      </c>
      <c r="G184" s="217" t="s">
        <v>1502</v>
      </c>
      <c r="H184" s="225" t="s">
        <v>1493</v>
      </c>
      <c r="I184" s="235" t="s">
        <v>13</v>
      </c>
    </row>
    <row r="185" spans="1:9" ht="22.5" customHeight="1">
      <c r="A185" s="227"/>
      <c r="B185" s="226"/>
      <c r="C185" s="227"/>
      <c r="D185" s="243"/>
      <c r="E185" s="217"/>
      <c r="F185" s="219"/>
      <c r="G185" s="217"/>
      <c r="H185" s="225"/>
      <c r="I185" s="235"/>
    </row>
    <row r="186" spans="1:9" ht="22.5" customHeight="1">
      <c r="A186" s="217"/>
      <c r="B186" s="216"/>
      <c r="C186" s="217"/>
      <c r="D186" s="218"/>
      <c r="E186" s="217"/>
      <c r="F186" s="219"/>
      <c r="G186" s="217"/>
      <c r="H186" s="225"/>
      <c r="I186" s="235"/>
    </row>
    <row r="187" spans="1:9" ht="22.5" customHeight="1">
      <c r="A187" s="227"/>
      <c r="B187" s="226"/>
      <c r="C187" s="217" t="s">
        <v>1051</v>
      </c>
      <c r="D187" s="218" t="s">
        <v>1503</v>
      </c>
      <c r="E187" s="217" t="s">
        <v>1503</v>
      </c>
      <c r="F187" s="219" t="s">
        <v>1503</v>
      </c>
      <c r="G187" s="217" t="s">
        <v>1504</v>
      </c>
      <c r="H187" s="225"/>
      <c r="I187" s="235"/>
    </row>
    <row r="188" spans="1:9" ht="22.5" customHeight="1">
      <c r="A188" s="227"/>
      <c r="B188" s="226"/>
      <c r="C188" s="217" t="s">
        <v>1051</v>
      </c>
      <c r="D188" s="218" t="s">
        <v>1503</v>
      </c>
      <c r="E188" s="217" t="s">
        <v>1505</v>
      </c>
      <c r="F188" s="219" t="s">
        <v>1506</v>
      </c>
      <c r="G188" s="217"/>
      <c r="H188" s="225"/>
      <c r="I188" s="235"/>
    </row>
    <row r="189" spans="1:9" ht="22.5" customHeight="1">
      <c r="A189" s="227"/>
      <c r="B189" s="226"/>
      <c r="C189" s="217" t="s">
        <v>1051</v>
      </c>
      <c r="D189" s="218" t="s">
        <v>1503</v>
      </c>
      <c r="E189" s="217" t="s">
        <v>1505</v>
      </c>
      <c r="F189" s="219" t="s">
        <v>1507</v>
      </c>
      <c r="G189" s="217"/>
      <c r="H189" s="225"/>
      <c r="I189" s="235"/>
    </row>
    <row r="190" spans="1:9" ht="54.75" customHeight="1">
      <c r="A190" s="227"/>
      <c r="B190" s="226"/>
      <c r="C190" s="217" t="s">
        <v>1051</v>
      </c>
      <c r="D190" s="218" t="s">
        <v>1503</v>
      </c>
      <c r="E190" s="217" t="s">
        <v>1505</v>
      </c>
      <c r="F190" s="219" t="s">
        <v>1508</v>
      </c>
      <c r="G190" s="217"/>
      <c r="H190" s="225" t="s">
        <v>1509</v>
      </c>
      <c r="I190" s="235"/>
    </row>
    <row r="191" spans="1:9" ht="22.5" customHeight="1">
      <c r="A191" s="227"/>
      <c r="B191" s="226"/>
      <c r="C191" s="217" t="s">
        <v>1051</v>
      </c>
      <c r="D191" s="218" t="s">
        <v>1503</v>
      </c>
      <c r="E191" s="217" t="s">
        <v>1510</v>
      </c>
      <c r="F191" s="219" t="s">
        <v>1511</v>
      </c>
      <c r="G191" s="217" t="s">
        <v>1512</v>
      </c>
      <c r="H191" s="225"/>
      <c r="I191" s="235"/>
    </row>
    <row r="192" spans="1:9" ht="22.5" customHeight="1">
      <c r="A192" s="227"/>
      <c r="B192" s="226"/>
      <c r="C192" s="217" t="s">
        <v>1051</v>
      </c>
      <c r="D192" s="218" t="s">
        <v>1503</v>
      </c>
      <c r="E192" s="217" t="s">
        <v>1510</v>
      </c>
      <c r="F192" s="219" t="s">
        <v>1513</v>
      </c>
      <c r="G192" s="217" t="s">
        <v>1514</v>
      </c>
      <c r="H192" s="225"/>
      <c r="I192" s="235"/>
    </row>
    <row r="193" spans="1:9" ht="22.5" customHeight="1">
      <c r="A193" s="217" t="s">
        <v>1458</v>
      </c>
      <c r="B193" s="248" t="s">
        <v>1515</v>
      </c>
      <c r="C193" s="217" t="s">
        <v>1051</v>
      </c>
      <c r="D193" s="218" t="s">
        <v>1503</v>
      </c>
      <c r="E193" s="217" t="s">
        <v>1516</v>
      </c>
      <c r="F193" s="219" t="s">
        <v>1517</v>
      </c>
      <c r="G193" s="217" t="s">
        <v>1518</v>
      </c>
      <c r="H193" s="225" t="s">
        <v>1509</v>
      </c>
      <c r="I193" s="235"/>
    </row>
    <row r="194" spans="1:9" ht="22.5" customHeight="1">
      <c r="A194" s="227"/>
      <c r="B194" s="226"/>
      <c r="C194" s="217" t="s">
        <v>1051</v>
      </c>
      <c r="D194" s="218" t="s">
        <v>1503</v>
      </c>
      <c r="E194" s="217" t="s">
        <v>1516</v>
      </c>
      <c r="F194" s="219" t="s">
        <v>1519</v>
      </c>
      <c r="G194" s="217" t="s">
        <v>1520</v>
      </c>
      <c r="H194" s="225"/>
      <c r="I194" s="235"/>
    </row>
    <row r="195" spans="1:9" ht="22.5" customHeight="1">
      <c r="A195" s="227"/>
      <c r="B195" s="226"/>
      <c r="C195" s="217" t="s">
        <v>1051</v>
      </c>
      <c r="D195" s="218" t="s">
        <v>1503</v>
      </c>
      <c r="E195" s="217" t="s">
        <v>1516</v>
      </c>
      <c r="F195" s="219" t="s">
        <v>1521</v>
      </c>
      <c r="G195" s="217" t="s">
        <v>1522</v>
      </c>
      <c r="H195" s="225"/>
      <c r="I195" s="235"/>
    </row>
    <row r="196" spans="1:9" ht="22.5" customHeight="1">
      <c r="A196" s="227"/>
      <c r="B196" s="226"/>
      <c r="C196" s="217" t="s">
        <v>1051</v>
      </c>
      <c r="D196" s="218" t="s">
        <v>1503</v>
      </c>
      <c r="E196" s="217" t="s">
        <v>1516</v>
      </c>
      <c r="F196" s="219" t="s">
        <v>1523</v>
      </c>
      <c r="G196" s="217" t="s">
        <v>1524</v>
      </c>
      <c r="H196" s="225"/>
      <c r="I196" s="235"/>
    </row>
    <row r="197" spans="1:9" ht="22.5" customHeight="1">
      <c r="A197" s="227"/>
      <c r="B197" s="226"/>
      <c r="C197" s="217" t="s">
        <v>1051</v>
      </c>
      <c r="D197" s="218" t="s">
        <v>1503</v>
      </c>
      <c r="E197" s="217" t="s">
        <v>1516</v>
      </c>
      <c r="F197" s="219" t="s">
        <v>1525</v>
      </c>
      <c r="G197" s="217" t="s">
        <v>1526</v>
      </c>
      <c r="H197" s="225"/>
      <c r="I197" s="235"/>
    </row>
    <row r="198" spans="1:9" ht="22.5" customHeight="1">
      <c r="A198" s="227"/>
      <c r="B198" s="226"/>
      <c r="C198" s="217" t="s">
        <v>1051</v>
      </c>
      <c r="D198" s="218" t="s">
        <v>1503</v>
      </c>
      <c r="E198" s="217" t="s">
        <v>1516</v>
      </c>
      <c r="F198" s="219" t="s">
        <v>1527</v>
      </c>
      <c r="G198" s="217" t="s">
        <v>1528</v>
      </c>
      <c r="H198" s="225"/>
      <c r="I198" s="235"/>
    </row>
    <row r="199" spans="1:9" ht="22.5" customHeight="1">
      <c r="A199" s="227"/>
      <c r="B199" s="226"/>
      <c r="C199" s="217" t="s">
        <v>1051</v>
      </c>
      <c r="D199" s="218" t="s">
        <v>1503</v>
      </c>
      <c r="E199" s="217" t="s">
        <v>1503</v>
      </c>
      <c r="F199" s="219" t="s">
        <v>1529</v>
      </c>
      <c r="G199" s="217" t="s">
        <v>1530</v>
      </c>
      <c r="H199" s="225"/>
      <c r="I199" s="235"/>
    </row>
    <row r="200" spans="1:9" ht="22.5" customHeight="1">
      <c r="A200" s="227"/>
      <c r="B200" s="226"/>
      <c r="C200" s="217" t="s">
        <v>1051</v>
      </c>
      <c r="D200" s="218" t="s">
        <v>1503</v>
      </c>
      <c r="E200" s="217" t="s">
        <v>1531</v>
      </c>
      <c r="F200" s="219" t="s">
        <v>1532</v>
      </c>
      <c r="G200" s="217" t="s">
        <v>1533</v>
      </c>
      <c r="H200" s="225" t="s">
        <v>1534</v>
      </c>
      <c r="I200" s="235"/>
    </row>
    <row r="201" spans="1:9" ht="22.5" customHeight="1">
      <c r="A201" s="227"/>
      <c r="B201" s="226"/>
      <c r="C201" s="217" t="s">
        <v>1051</v>
      </c>
      <c r="D201" s="218" t="s">
        <v>1503</v>
      </c>
      <c r="E201" s="217" t="s">
        <v>1531</v>
      </c>
      <c r="F201" s="219" t="s">
        <v>1535</v>
      </c>
      <c r="G201" s="217" t="s">
        <v>1536</v>
      </c>
      <c r="H201" s="225"/>
      <c r="I201" s="235" t="s">
        <v>13</v>
      </c>
    </row>
    <row r="202" spans="1:9" ht="22.5" customHeight="1">
      <c r="A202" s="227"/>
      <c r="B202" s="226"/>
      <c r="C202" s="227"/>
      <c r="D202" s="243"/>
      <c r="E202" s="217"/>
      <c r="F202" s="219"/>
      <c r="G202" s="217"/>
      <c r="H202" s="225"/>
      <c r="I202" s="235"/>
    </row>
    <row r="203" spans="1:9" ht="22.5" customHeight="1">
      <c r="A203" s="227"/>
      <c r="B203" s="226"/>
      <c r="C203" s="227"/>
      <c r="D203" s="243"/>
      <c r="E203" s="217"/>
      <c r="F203" s="219"/>
      <c r="G203" s="217"/>
      <c r="H203" s="225"/>
      <c r="I203" s="235"/>
    </row>
    <row r="204" spans="1:9" ht="22.5" customHeight="1">
      <c r="A204" s="227"/>
      <c r="B204" s="226"/>
      <c r="C204" s="227"/>
      <c r="D204" s="243"/>
      <c r="E204" s="217"/>
      <c r="F204" s="219"/>
      <c r="G204" s="217"/>
      <c r="H204" s="225"/>
      <c r="I204" s="235"/>
    </row>
    <row r="205" spans="1:9" ht="22.5" customHeight="1">
      <c r="A205" s="227"/>
      <c r="B205" s="226"/>
      <c r="C205" s="227"/>
      <c r="D205" s="243"/>
      <c r="E205" s="217"/>
      <c r="F205" s="219"/>
      <c r="G205" s="217"/>
      <c r="H205" s="225"/>
      <c r="I205" s="235"/>
    </row>
    <row r="206" spans="1:9" ht="22.5" customHeight="1">
      <c r="A206" s="227"/>
      <c r="B206" s="226"/>
      <c r="C206" s="227"/>
      <c r="D206" s="243"/>
      <c r="E206" s="217"/>
      <c r="F206" s="219"/>
      <c r="G206" s="217"/>
      <c r="H206" s="225"/>
      <c r="I206" s="235"/>
    </row>
    <row r="207" spans="1:9" ht="22.5" customHeight="1">
      <c r="A207" s="227"/>
      <c r="B207" s="226"/>
      <c r="C207" s="227"/>
      <c r="D207" s="243"/>
      <c r="E207" s="217"/>
      <c r="F207" s="219"/>
      <c r="G207" s="217"/>
      <c r="H207" s="225"/>
      <c r="I207" s="235"/>
    </row>
    <row r="208" spans="1:9" ht="22.5" customHeight="1">
      <c r="A208" s="227"/>
      <c r="B208" s="226"/>
      <c r="C208" s="227"/>
      <c r="D208" s="243"/>
      <c r="E208" s="217"/>
      <c r="F208" s="219"/>
      <c r="G208" s="217"/>
      <c r="H208" s="225"/>
      <c r="I208" s="235"/>
    </row>
    <row r="209" spans="1:9" ht="22.5" customHeight="1">
      <c r="A209" s="227"/>
      <c r="B209" s="226"/>
      <c r="C209" s="227"/>
      <c r="D209" s="243"/>
      <c r="E209" s="217"/>
      <c r="F209" s="219"/>
      <c r="G209" s="217"/>
      <c r="H209" s="225"/>
      <c r="I209" s="235"/>
    </row>
    <row r="210" spans="1:9" ht="22.5" customHeight="1">
      <c r="A210" s="227"/>
      <c r="B210" s="226"/>
      <c r="C210" s="227"/>
      <c r="D210" s="243"/>
      <c r="E210" s="217"/>
      <c r="F210" s="219"/>
      <c r="G210" s="217"/>
      <c r="H210" s="225"/>
      <c r="I210" s="235"/>
    </row>
    <row r="211" spans="1:9" ht="22.5" customHeight="1">
      <c r="A211" s="227"/>
      <c r="B211" s="226"/>
      <c r="C211" s="227"/>
      <c r="D211" s="243"/>
      <c r="E211" s="217"/>
      <c r="F211" s="219"/>
      <c r="G211" s="217"/>
      <c r="H211" s="225"/>
      <c r="I211" s="235"/>
    </row>
    <row r="212" spans="1:9" ht="22.5" customHeight="1">
      <c r="A212" s="227"/>
      <c r="B212" s="226"/>
      <c r="C212" s="227"/>
      <c r="D212" s="243"/>
      <c r="E212" s="217"/>
      <c r="F212" s="219"/>
      <c r="G212" s="217"/>
      <c r="H212" s="225"/>
      <c r="I212" s="235"/>
    </row>
    <row r="213" spans="1:9" ht="22.5" customHeight="1">
      <c r="A213" s="227"/>
      <c r="B213" s="226"/>
      <c r="C213" s="227"/>
      <c r="D213" s="243"/>
      <c r="E213" s="217"/>
      <c r="F213" s="219"/>
      <c r="G213" s="217"/>
      <c r="H213" s="225"/>
      <c r="I213" s="235"/>
    </row>
    <row r="214" spans="1:9" ht="22.5" customHeight="1">
      <c r="A214" s="227"/>
      <c r="B214" s="226"/>
      <c r="C214" s="227"/>
      <c r="D214" s="243"/>
      <c r="E214" s="217"/>
      <c r="F214" s="219"/>
      <c r="G214" s="217"/>
      <c r="H214" s="225"/>
      <c r="I214" s="235"/>
    </row>
    <row r="215" spans="1:9" ht="22.5" customHeight="1">
      <c r="A215" s="227"/>
      <c r="B215" s="226"/>
      <c r="C215" s="227"/>
      <c r="D215" s="243"/>
      <c r="E215" s="217"/>
      <c r="F215" s="219"/>
      <c r="G215" s="217"/>
      <c r="H215" s="225"/>
      <c r="I215" s="235"/>
    </row>
    <row r="216" spans="1:9" ht="22.5" customHeight="1">
      <c r="A216" s="227"/>
      <c r="B216" s="226"/>
      <c r="C216" s="227"/>
      <c r="D216" s="243"/>
      <c r="E216" s="217"/>
      <c r="F216" s="219"/>
      <c r="G216" s="217"/>
      <c r="H216" s="225"/>
      <c r="I216" s="235"/>
    </row>
    <row r="217" spans="1:9" ht="22.5" customHeight="1">
      <c r="A217" s="227"/>
      <c r="B217" s="226"/>
      <c r="C217" s="227"/>
      <c r="D217" s="243"/>
      <c r="E217" s="217"/>
      <c r="F217" s="219"/>
      <c r="G217" s="217"/>
      <c r="H217" s="225"/>
      <c r="I217" s="235"/>
    </row>
    <row r="218" spans="1:9" ht="22.5" customHeight="1">
      <c r="A218" s="227"/>
      <c r="B218" s="226"/>
      <c r="C218" s="227"/>
      <c r="D218" s="243"/>
      <c r="E218" s="217"/>
      <c r="F218" s="219"/>
      <c r="G218" s="217"/>
      <c r="H218" s="225"/>
      <c r="I218" s="235"/>
    </row>
    <row r="219" spans="1:9" ht="22.5" customHeight="1">
      <c r="A219" s="227"/>
      <c r="B219" s="226"/>
      <c r="C219" s="227"/>
      <c r="D219" s="243"/>
      <c r="E219" s="217"/>
      <c r="F219" s="219"/>
      <c r="G219" s="217"/>
      <c r="H219" s="225"/>
      <c r="I219" s="235"/>
    </row>
    <row r="220" spans="1:9" ht="22.5" customHeight="1">
      <c r="A220" s="227"/>
      <c r="B220" s="226"/>
      <c r="C220" s="227"/>
      <c r="D220" s="243"/>
      <c r="E220" s="217"/>
      <c r="F220" s="219"/>
      <c r="G220" s="217"/>
      <c r="H220" s="225"/>
      <c r="I220" s="235"/>
    </row>
    <row r="221" spans="1:9" ht="22.5" customHeight="1">
      <c r="A221" s="227"/>
      <c r="B221" s="226"/>
      <c r="C221" s="227"/>
      <c r="D221" s="243"/>
      <c r="E221" s="217"/>
      <c r="F221" s="219"/>
      <c r="G221" s="217"/>
      <c r="H221" s="225"/>
      <c r="I221" s="235"/>
    </row>
    <row r="222" spans="1:9" ht="22.5" customHeight="1">
      <c r="A222" s="227"/>
      <c r="B222" s="226"/>
      <c r="C222" s="227"/>
      <c r="D222" s="243"/>
      <c r="E222" s="217"/>
      <c r="F222" s="219"/>
      <c r="G222" s="217"/>
      <c r="H222" s="225"/>
      <c r="I222" s="235"/>
    </row>
    <row r="223" spans="1:9" ht="22.5" customHeight="1">
      <c r="A223" s="227"/>
      <c r="B223" s="226"/>
      <c r="C223" s="227"/>
      <c r="D223" s="243"/>
      <c r="E223" s="217"/>
      <c r="F223" s="219"/>
      <c r="G223" s="217"/>
      <c r="H223" s="225"/>
      <c r="I223" s="235"/>
    </row>
    <row r="224" spans="1:9" ht="22.5" customHeight="1">
      <c r="A224" s="227"/>
      <c r="B224" s="226"/>
      <c r="C224" s="227"/>
      <c r="D224" s="243"/>
      <c r="E224" s="217"/>
      <c r="F224" s="219"/>
      <c r="G224" s="217"/>
      <c r="H224" s="225"/>
      <c r="I224" s="235"/>
    </row>
    <row r="225" spans="1:9" ht="22.5" customHeight="1">
      <c r="A225" s="227"/>
      <c r="B225" s="226"/>
      <c r="C225" s="227"/>
      <c r="D225" s="243"/>
      <c r="E225" s="217"/>
      <c r="F225" s="219"/>
      <c r="G225" s="217"/>
      <c r="H225" s="225"/>
      <c r="I225" s="235"/>
    </row>
    <row r="226" spans="1:9" ht="22.5" customHeight="1">
      <c r="A226" s="227"/>
      <c r="B226" s="226"/>
      <c r="C226" s="227"/>
      <c r="D226" s="243"/>
      <c r="E226" s="217"/>
      <c r="F226" s="219"/>
      <c r="G226" s="217"/>
      <c r="H226" s="225"/>
      <c r="I226" s="235"/>
    </row>
    <row r="227" spans="1:9" ht="22.5" customHeight="1">
      <c r="A227" s="227"/>
      <c r="B227" s="226"/>
      <c r="C227" s="227"/>
      <c r="D227" s="243"/>
      <c r="E227" s="217"/>
      <c r="F227" s="219"/>
      <c r="G227" s="217"/>
      <c r="H227" s="225"/>
      <c r="I227" s="235"/>
    </row>
    <row r="228" spans="1:9" ht="22.5" customHeight="1">
      <c r="A228" s="227"/>
      <c r="B228" s="226"/>
      <c r="C228" s="227"/>
      <c r="D228" s="243"/>
      <c r="E228" s="217"/>
      <c r="F228" s="219"/>
      <c r="G228" s="217"/>
      <c r="H228" s="225"/>
      <c r="I228" s="235"/>
    </row>
    <row r="229" spans="1:9" ht="22.5" customHeight="1">
      <c r="A229" s="227"/>
      <c r="B229" s="226"/>
      <c r="C229" s="227"/>
      <c r="D229" s="243"/>
      <c r="E229" s="217"/>
      <c r="F229" s="219"/>
      <c r="G229" s="217"/>
      <c r="H229" s="225"/>
      <c r="I229" s="235"/>
    </row>
    <row r="230" spans="1:9" ht="22.5" customHeight="1">
      <c r="A230" s="227"/>
      <c r="B230" s="226"/>
      <c r="C230" s="227"/>
      <c r="D230" s="243"/>
      <c r="E230" s="217"/>
      <c r="F230" s="219"/>
      <c r="G230" s="217"/>
      <c r="H230" s="225"/>
      <c r="I230" s="235"/>
    </row>
    <row r="231" spans="1:9" ht="22.5" customHeight="1">
      <c r="A231" s="227"/>
      <c r="B231" s="226"/>
      <c r="C231" s="227"/>
      <c r="D231" s="243"/>
      <c r="E231" s="217"/>
      <c r="F231" s="219"/>
      <c r="G231" s="217"/>
      <c r="H231" s="225"/>
      <c r="I231" s="235"/>
    </row>
    <row r="232" spans="1:9" ht="22.5" customHeight="1">
      <c r="A232" s="227"/>
      <c r="B232" s="226"/>
      <c r="C232" s="227"/>
      <c r="D232" s="243"/>
      <c r="E232" s="217"/>
      <c r="F232" s="219"/>
      <c r="G232" s="217"/>
      <c r="H232" s="225"/>
      <c r="I232" s="235"/>
    </row>
    <row r="233" spans="1:9" ht="22.5" customHeight="1">
      <c r="A233" s="227"/>
      <c r="B233" s="226"/>
      <c r="C233" s="227"/>
      <c r="D233" s="243"/>
      <c r="E233" s="217"/>
      <c r="F233" s="219"/>
      <c r="G233" s="217"/>
      <c r="H233" s="225"/>
      <c r="I233" s="235"/>
    </row>
    <row r="234" spans="1:9" ht="22.5" customHeight="1">
      <c r="A234" s="227"/>
      <c r="B234" s="226"/>
      <c r="C234" s="227"/>
      <c r="D234" s="243"/>
      <c r="E234" s="217"/>
      <c r="F234" s="219"/>
      <c r="G234" s="217"/>
      <c r="H234" s="225"/>
      <c r="I234" s="235"/>
    </row>
    <row r="235" spans="1:9" ht="22.5" customHeight="1">
      <c r="A235" s="227"/>
      <c r="B235" s="226"/>
      <c r="C235" s="227"/>
      <c r="D235" s="243"/>
      <c r="E235" s="217"/>
      <c r="F235" s="219"/>
      <c r="G235" s="217"/>
      <c r="H235" s="225"/>
      <c r="I235" s="235"/>
    </row>
    <row r="236" spans="1:9" ht="22.5" customHeight="1">
      <c r="A236" s="227"/>
      <c r="B236" s="226"/>
      <c r="C236" s="227"/>
      <c r="D236" s="243"/>
      <c r="E236" s="217"/>
      <c r="F236" s="219"/>
      <c r="G236" s="217"/>
      <c r="H236" s="225"/>
      <c r="I236" s="235"/>
    </row>
    <row r="237" spans="1:9" ht="22.5" customHeight="1">
      <c r="A237" s="227"/>
      <c r="B237" s="226"/>
      <c r="C237" s="227"/>
      <c r="D237" s="243"/>
      <c r="E237" s="217"/>
      <c r="F237" s="219"/>
      <c r="G237" s="217"/>
      <c r="H237" s="225"/>
      <c r="I237" s="235"/>
    </row>
    <row r="238" spans="1:9" ht="22.5" customHeight="1">
      <c r="A238" s="227"/>
      <c r="B238" s="226"/>
      <c r="C238" s="227"/>
      <c r="D238" s="243"/>
      <c r="E238" s="217"/>
      <c r="F238" s="219"/>
      <c r="G238" s="217"/>
      <c r="H238" s="225"/>
      <c r="I238" s="235"/>
    </row>
    <row r="239" spans="1:9" ht="22.5" customHeight="1">
      <c r="A239" s="227"/>
      <c r="B239" s="226"/>
      <c r="C239" s="227"/>
      <c r="D239" s="243"/>
      <c r="E239" s="217"/>
      <c r="F239" s="219"/>
      <c r="G239" s="217"/>
      <c r="H239" s="225"/>
      <c r="I239" s="235"/>
    </row>
    <row r="240" spans="1:9" ht="22.5" customHeight="1">
      <c r="A240" s="227"/>
      <c r="B240" s="226"/>
      <c r="C240" s="227"/>
      <c r="D240" s="243"/>
      <c r="E240" s="217"/>
      <c r="F240" s="219"/>
      <c r="G240" s="217"/>
      <c r="H240" s="225"/>
      <c r="I240" s="235"/>
    </row>
    <row r="241" spans="1:9" ht="22.5" customHeight="1">
      <c r="A241" s="227"/>
      <c r="B241" s="226"/>
      <c r="C241" s="227"/>
      <c r="D241" s="243"/>
      <c r="E241" s="217"/>
      <c r="F241" s="219"/>
      <c r="G241" s="217"/>
      <c r="H241" s="225"/>
      <c r="I241" s="235"/>
    </row>
    <row r="242" spans="1:9" ht="22.5" customHeight="1">
      <c r="A242" s="227"/>
      <c r="B242" s="226"/>
      <c r="C242" s="227"/>
      <c r="D242" s="243"/>
      <c r="E242" s="217"/>
      <c r="F242" s="219"/>
      <c r="G242" s="217"/>
      <c r="H242" s="225"/>
      <c r="I242" s="235"/>
    </row>
    <row r="243" spans="1:9" ht="22.5" customHeight="1">
      <c r="A243" s="227"/>
      <c r="B243" s="226"/>
      <c r="C243" s="227"/>
      <c r="D243" s="243"/>
      <c r="E243" s="217"/>
      <c r="F243" s="219"/>
      <c r="G243" s="217"/>
      <c r="H243" s="225"/>
      <c r="I243" s="235"/>
    </row>
    <row r="244" spans="1:9" ht="22.5" customHeight="1">
      <c r="A244" s="227"/>
      <c r="B244" s="226"/>
      <c r="C244" s="227"/>
      <c r="D244" s="243"/>
      <c r="E244" s="217"/>
      <c r="F244" s="219"/>
      <c r="G244" s="217"/>
      <c r="H244" s="225"/>
      <c r="I244" s="235"/>
    </row>
    <row r="245" spans="1:9" ht="22.5" customHeight="1">
      <c r="A245" s="227"/>
      <c r="B245" s="226"/>
      <c r="C245" s="227"/>
      <c r="D245" s="243"/>
      <c r="E245" s="217"/>
      <c r="F245" s="219"/>
      <c r="G245" s="217"/>
      <c r="H245" s="225"/>
      <c r="I245" s="235"/>
    </row>
    <row r="246" spans="1:9" ht="22.5" customHeight="1">
      <c r="A246" s="227"/>
      <c r="B246" s="226"/>
      <c r="C246" s="227"/>
      <c r="D246" s="243"/>
      <c r="E246" s="217"/>
      <c r="F246" s="219"/>
      <c r="G246" s="217"/>
      <c r="H246" s="225"/>
      <c r="I246" s="235"/>
    </row>
    <row r="247" spans="1:9" ht="22.5" customHeight="1">
      <c r="A247" s="227"/>
      <c r="B247" s="226"/>
      <c r="C247" s="227"/>
      <c r="D247" s="243"/>
      <c r="E247" s="217"/>
      <c r="F247" s="219"/>
      <c r="G247" s="217"/>
      <c r="H247" s="225"/>
      <c r="I247" s="235"/>
    </row>
    <row r="248" spans="1:9" ht="22.5" customHeight="1">
      <c r="A248" s="227"/>
      <c r="B248" s="226"/>
      <c r="C248" s="227"/>
      <c r="D248" s="243"/>
      <c r="E248" s="217"/>
      <c r="F248" s="219"/>
      <c r="G248" s="217"/>
      <c r="H248" s="225"/>
      <c r="I248" s="235"/>
    </row>
    <row r="249" spans="1:9" ht="22.5" customHeight="1">
      <c r="A249" s="227"/>
      <c r="B249" s="226"/>
      <c r="C249" s="227"/>
      <c r="D249" s="243"/>
      <c r="E249" s="217"/>
      <c r="F249" s="219"/>
      <c r="G249" s="217"/>
      <c r="H249" s="225"/>
      <c r="I249" s="235"/>
    </row>
    <row r="250" spans="1:9" ht="22.5" customHeight="1">
      <c r="A250" s="227"/>
      <c r="B250" s="226"/>
      <c r="C250" s="227"/>
      <c r="D250" s="243"/>
      <c r="E250" s="217"/>
      <c r="F250" s="219"/>
      <c r="G250" s="217"/>
      <c r="H250" s="225"/>
      <c r="I250" s="235"/>
    </row>
    <row r="251" spans="1:9" ht="22.5" customHeight="1">
      <c r="A251" s="227"/>
      <c r="B251" s="226"/>
      <c r="C251" s="227"/>
      <c r="D251" s="243"/>
      <c r="E251" s="217"/>
      <c r="F251" s="219"/>
      <c r="G251" s="217"/>
      <c r="H251" s="225"/>
      <c r="I251" s="235"/>
    </row>
    <row r="252" spans="1:9" ht="22.5" customHeight="1">
      <c r="A252" s="227"/>
      <c r="B252" s="226"/>
      <c r="C252" s="227"/>
      <c r="D252" s="243"/>
      <c r="E252" s="217"/>
      <c r="F252" s="219"/>
      <c r="G252" s="217"/>
      <c r="H252" s="225"/>
      <c r="I252" s="235"/>
    </row>
  </sheetData>
  <autoFilter ref="A1:I172" xr:uid="{00000000-0009-0000-0000-000003000000}"/>
  <mergeCells count="1">
    <mergeCell ref="A170:I170"/>
  </mergeCells>
  <conditionalFormatting sqref="A1:I252">
    <cfRule type="expression" dxfId="38" priority="1">
      <formula>$I$2:$I$252="Unsure"</formula>
    </cfRule>
  </conditionalFormatting>
  <conditionalFormatting sqref="A1:I252">
    <cfRule type="expression" dxfId="37" priority="2">
      <formula>$I$2:$I$252="Strong"</formula>
    </cfRule>
  </conditionalFormatting>
  <conditionalFormatting sqref="A1:I252">
    <cfRule type="expression" dxfId="36" priority="3">
      <formula>$I$2:$I$252="Weak"</formula>
    </cfRule>
  </conditionalFormatting>
  <hyperlinks>
    <hyperlink ref="H147" r:id="rId1" xr:uid="{00000000-0004-0000-0300-000000000000}"/>
    <hyperlink ref="H148" r:id="rId2" xr:uid="{00000000-0004-0000-0300-000001000000}"/>
    <hyperlink ref="H161" r:id="rId3" xr:uid="{00000000-0004-0000-0300-000002000000}"/>
    <hyperlink ref="G163" r:id="rId4" xr:uid="{00000000-0004-0000-0300-000003000000}"/>
    <hyperlink ref="G164" r:id="rId5" xr:uid="{00000000-0004-0000-0300-000004000000}"/>
    <hyperlink ref="G165" r:id="rId6" xr:uid="{00000000-0004-0000-0300-000005000000}"/>
    <hyperlink ref="B171" r:id="rId7" xr:uid="{00000000-0004-0000-0300-000006000000}"/>
    <hyperlink ref="B172" r:id="rId8" xr:uid="{00000000-0004-0000-0300-000007000000}"/>
    <hyperlink ref="B173" r:id="rId9" xr:uid="{00000000-0004-0000-0300-000008000000}"/>
    <hyperlink ref="B174" r:id="rId10" xr:uid="{00000000-0004-0000-0300-000009000000}"/>
    <hyperlink ref="B175" r:id="rId11" xr:uid="{00000000-0004-0000-0300-00000A000000}"/>
    <hyperlink ref="B176" r:id="rId12" xr:uid="{00000000-0004-0000-0300-00000B000000}"/>
    <hyperlink ref="B177" r:id="rId13" xr:uid="{00000000-0004-0000-0300-00000C000000}"/>
    <hyperlink ref="B178" r:id="rId14" xr:uid="{00000000-0004-0000-0300-00000D000000}"/>
    <hyperlink ref="B179" r:id="rId15" xr:uid="{00000000-0004-0000-0300-00000E000000}"/>
    <hyperlink ref="B180" r:id="rId16" xr:uid="{00000000-0004-0000-0300-00000F000000}"/>
    <hyperlink ref="B181" r:id="rId17" xr:uid="{00000000-0004-0000-0300-000010000000}"/>
    <hyperlink ref="B182" r:id="rId18" xr:uid="{00000000-0004-0000-0300-000011000000}"/>
    <hyperlink ref="B183" r:id="rId19" xr:uid="{00000000-0004-0000-0300-000012000000}"/>
    <hyperlink ref="B184" r:id="rId20" xr:uid="{00000000-0004-0000-0300-000013000000}"/>
    <hyperlink ref="B193"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H47"/>
  <sheetViews>
    <sheetView workbookViewId="0">
      <pane ySplit="1" topLeftCell="A2" activePane="bottomLeft" state="frozen"/>
      <selection pane="bottomLeft" activeCell="B3" sqref="B3"/>
    </sheetView>
  </sheetViews>
  <sheetFormatPr defaultColWidth="14.453125" defaultRowHeight="15.75" customHeight="1"/>
  <cols>
    <col min="1" max="1" width="14.7265625" customWidth="1"/>
    <col min="2" max="2" width="21.08984375" customWidth="1"/>
    <col min="3" max="3" width="47.26953125" customWidth="1"/>
    <col min="4" max="4" width="17.7265625" customWidth="1"/>
    <col min="5" max="5" width="17.81640625" customWidth="1"/>
    <col min="6" max="6" width="38.81640625" customWidth="1"/>
    <col min="7" max="7" width="19.54296875" customWidth="1"/>
    <col min="8" max="8" width="14.26953125" customWidth="1"/>
  </cols>
  <sheetData>
    <row r="1" spans="1:8" ht="13">
      <c r="A1" s="249" t="s">
        <v>951</v>
      </c>
      <c r="B1" s="250" t="s">
        <v>1537</v>
      </c>
      <c r="C1" s="251" t="s">
        <v>1538</v>
      </c>
      <c r="D1" s="251" t="s">
        <v>1539</v>
      </c>
      <c r="E1" s="251" t="s">
        <v>1540</v>
      </c>
      <c r="F1" s="251" t="s">
        <v>1541</v>
      </c>
      <c r="G1" s="252" t="s">
        <v>1542</v>
      </c>
      <c r="H1" s="253" t="s">
        <v>6</v>
      </c>
    </row>
    <row r="2" spans="1:8" ht="13">
      <c r="A2" s="254" t="s">
        <v>1241</v>
      </c>
      <c r="B2" s="594" t="s">
        <v>977</v>
      </c>
      <c r="C2" s="183" t="s">
        <v>1543</v>
      </c>
      <c r="D2" s="101" t="s">
        <v>1544</v>
      </c>
      <c r="E2" s="101" t="s">
        <v>1545</v>
      </c>
      <c r="F2" s="101" t="s">
        <v>1546</v>
      </c>
      <c r="G2" s="256"/>
      <c r="H2" s="257" t="s">
        <v>13</v>
      </c>
    </row>
    <row r="3" spans="1:8" ht="13">
      <c r="A3" s="258" t="s">
        <v>1241</v>
      </c>
      <c r="B3" s="565"/>
      <c r="C3" s="137" t="s">
        <v>1547</v>
      </c>
      <c r="D3" s="69"/>
      <c r="E3" s="68" t="s">
        <v>1545</v>
      </c>
      <c r="F3" s="68" t="s">
        <v>1548</v>
      </c>
      <c r="G3" s="259"/>
      <c r="H3" s="260" t="s">
        <v>13</v>
      </c>
    </row>
    <row r="4" spans="1:8" ht="13">
      <c r="A4" s="258" t="s">
        <v>1241</v>
      </c>
      <c r="B4" s="565"/>
      <c r="C4" s="137" t="s">
        <v>1549</v>
      </c>
      <c r="D4" s="69"/>
      <c r="E4" s="68" t="s">
        <v>1545</v>
      </c>
      <c r="F4" s="68" t="s">
        <v>1550</v>
      </c>
      <c r="G4" s="259"/>
      <c r="H4" s="260" t="s">
        <v>13</v>
      </c>
    </row>
    <row r="5" spans="1:8" ht="29.25" customHeight="1">
      <c r="A5" s="258" t="s">
        <v>1241</v>
      </c>
      <c r="B5" s="565"/>
      <c r="C5" s="137" t="s">
        <v>1551</v>
      </c>
      <c r="D5" s="68" t="s">
        <v>1552</v>
      </c>
      <c r="E5" s="68" t="s">
        <v>1545</v>
      </c>
      <c r="F5" s="68" t="s">
        <v>1553</v>
      </c>
      <c r="G5" s="259"/>
      <c r="H5" s="260" t="s">
        <v>13</v>
      </c>
    </row>
    <row r="6" spans="1:8" ht="25.5" customHeight="1">
      <c r="A6" s="261" t="s">
        <v>1241</v>
      </c>
      <c r="B6" s="565"/>
      <c r="C6" s="262" t="s">
        <v>1554</v>
      </c>
      <c r="D6" s="263"/>
      <c r="E6" s="264" t="s">
        <v>1545</v>
      </c>
      <c r="F6" s="109" t="s">
        <v>1555</v>
      </c>
      <c r="G6" s="265"/>
      <c r="H6" s="266" t="s">
        <v>13</v>
      </c>
    </row>
    <row r="7" spans="1:8" ht="25">
      <c r="A7" s="254" t="s">
        <v>1241</v>
      </c>
      <c r="B7" s="594" t="s">
        <v>1545</v>
      </c>
      <c r="C7" s="183" t="s">
        <v>1556</v>
      </c>
      <c r="D7" s="101" t="s">
        <v>1557</v>
      </c>
      <c r="E7" s="101" t="s">
        <v>1558</v>
      </c>
      <c r="F7" s="101" t="s">
        <v>1559</v>
      </c>
      <c r="G7" s="256"/>
      <c r="H7" s="257" t="s">
        <v>47</v>
      </c>
    </row>
    <row r="8" spans="1:8" ht="25">
      <c r="A8" s="258" t="s">
        <v>1241</v>
      </c>
      <c r="B8" s="565"/>
      <c r="C8" s="137" t="s">
        <v>1560</v>
      </c>
      <c r="D8" s="68" t="s">
        <v>1557</v>
      </c>
      <c r="E8" s="68" t="s">
        <v>1558</v>
      </c>
      <c r="F8" s="68" t="s">
        <v>1561</v>
      </c>
      <c r="G8" s="259"/>
      <c r="H8" s="260" t="s">
        <v>47</v>
      </c>
    </row>
    <row r="9" spans="1:8" ht="20.25" customHeight="1">
      <c r="A9" s="258" t="s">
        <v>1241</v>
      </c>
      <c r="B9" s="565"/>
      <c r="C9" s="137" t="s">
        <v>1562</v>
      </c>
      <c r="D9" s="68" t="s">
        <v>1563</v>
      </c>
      <c r="E9" s="68" t="s">
        <v>1564</v>
      </c>
      <c r="F9" s="68" t="s">
        <v>1565</v>
      </c>
      <c r="G9" s="64" t="s">
        <v>1566</v>
      </c>
      <c r="H9" s="260" t="s">
        <v>13</v>
      </c>
    </row>
    <row r="10" spans="1:8" ht="25">
      <c r="A10" s="258" t="s">
        <v>1241</v>
      </c>
      <c r="B10" s="565"/>
      <c r="C10" s="137" t="s">
        <v>1567</v>
      </c>
      <c r="D10" s="68" t="s">
        <v>1568</v>
      </c>
      <c r="E10" s="68" t="s">
        <v>1569</v>
      </c>
      <c r="F10" s="68" t="s">
        <v>1570</v>
      </c>
      <c r="G10" s="64" t="s">
        <v>1571</v>
      </c>
      <c r="H10" s="260" t="s">
        <v>13</v>
      </c>
    </row>
    <row r="11" spans="1:8" ht="46.5" customHeight="1">
      <c r="A11" s="258" t="s">
        <v>1241</v>
      </c>
      <c r="B11" s="565"/>
      <c r="C11" s="137" t="s">
        <v>1572</v>
      </c>
      <c r="D11" s="68" t="s">
        <v>1573</v>
      </c>
      <c r="E11" s="68" t="s">
        <v>1574</v>
      </c>
      <c r="F11" s="68" t="s">
        <v>1575</v>
      </c>
      <c r="G11" s="64" t="s">
        <v>1576</v>
      </c>
      <c r="H11" s="260" t="s">
        <v>13</v>
      </c>
    </row>
    <row r="12" spans="1:8" ht="88.5" customHeight="1">
      <c r="A12" s="258" t="s">
        <v>1241</v>
      </c>
      <c r="B12" s="565"/>
      <c r="C12" s="137" t="s">
        <v>1577</v>
      </c>
      <c r="D12" s="69"/>
      <c r="E12" s="69"/>
      <c r="F12" s="68" t="s">
        <v>1578</v>
      </c>
      <c r="G12" s="64" t="s">
        <v>1579</v>
      </c>
      <c r="H12" s="260" t="s">
        <v>13</v>
      </c>
    </row>
    <row r="13" spans="1:8" ht="38.25" customHeight="1">
      <c r="A13" s="258" t="s">
        <v>1241</v>
      </c>
      <c r="B13" s="565"/>
      <c r="C13" s="137" t="s">
        <v>1580</v>
      </c>
      <c r="D13" s="68" t="s">
        <v>1581</v>
      </c>
      <c r="E13" s="68" t="s">
        <v>1582</v>
      </c>
      <c r="F13" s="68" t="s">
        <v>1583</v>
      </c>
      <c r="G13" s="259"/>
      <c r="H13" s="260" t="s">
        <v>13</v>
      </c>
    </row>
    <row r="14" spans="1:8" ht="108.75" customHeight="1">
      <c r="A14" s="267" t="s">
        <v>1241</v>
      </c>
      <c r="B14" s="595" t="s">
        <v>1584</v>
      </c>
      <c r="C14" s="268" t="s">
        <v>1585</v>
      </c>
      <c r="D14" s="269" t="s">
        <v>1586</v>
      </c>
      <c r="E14" s="269" t="s">
        <v>1587</v>
      </c>
      <c r="F14" s="269" t="s">
        <v>1588</v>
      </c>
      <c r="G14" s="270" t="s">
        <v>1589</v>
      </c>
      <c r="H14" s="271" t="s">
        <v>47</v>
      </c>
    </row>
    <row r="15" spans="1:8" ht="48" customHeight="1">
      <c r="A15" s="272" t="s">
        <v>1241</v>
      </c>
      <c r="B15" s="565"/>
      <c r="C15" s="191" t="s">
        <v>1590</v>
      </c>
      <c r="D15" s="273"/>
      <c r="E15" s="109" t="s">
        <v>1591</v>
      </c>
      <c r="F15" s="109" t="s">
        <v>1592</v>
      </c>
      <c r="G15" s="92" t="s">
        <v>1593</v>
      </c>
      <c r="H15" s="266" t="s">
        <v>13</v>
      </c>
    </row>
    <row r="16" spans="1:8" ht="78">
      <c r="A16" s="254" t="s">
        <v>1241</v>
      </c>
      <c r="B16" s="594" t="s">
        <v>1594</v>
      </c>
      <c r="C16" s="183" t="s">
        <v>1595</v>
      </c>
      <c r="D16" s="101" t="s">
        <v>1596</v>
      </c>
      <c r="E16" s="101" t="s">
        <v>1597</v>
      </c>
      <c r="F16" s="101" t="s">
        <v>1598</v>
      </c>
      <c r="G16" s="256"/>
      <c r="H16" s="257" t="s">
        <v>47</v>
      </c>
    </row>
    <row r="17" spans="1:8" ht="65">
      <c r="A17" s="258" t="s">
        <v>1241</v>
      </c>
      <c r="B17" s="565"/>
      <c r="C17" s="137" t="s">
        <v>1599</v>
      </c>
      <c r="D17" s="68" t="s">
        <v>1596</v>
      </c>
      <c r="E17" s="68" t="s">
        <v>1597</v>
      </c>
      <c r="F17" s="68" t="s">
        <v>1600</v>
      </c>
      <c r="G17" s="259"/>
      <c r="H17" s="260" t="s">
        <v>47</v>
      </c>
    </row>
    <row r="18" spans="1:8" ht="58.5" customHeight="1">
      <c r="A18" s="272" t="s">
        <v>1241</v>
      </c>
      <c r="B18" s="565"/>
      <c r="C18" s="191" t="s">
        <v>1601</v>
      </c>
      <c r="D18" s="273"/>
      <c r="E18" s="273"/>
      <c r="F18" s="109" t="s">
        <v>1602</v>
      </c>
      <c r="G18" s="265"/>
      <c r="H18" s="274" t="s">
        <v>13</v>
      </c>
    </row>
    <row r="19" spans="1:8" ht="55.5" customHeight="1">
      <c r="A19" s="272" t="s">
        <v>1241</v>
      </c>
      <c r="B19" s="275" t="s">
        <v>1603</v>
      </c>
      <c r="C19" s="191" t="s">
        <v>1604</v>
      </c>
      <c r="D19" s="273"/>
      <c r="E19" s="273"/>
      <c r="F19" s="109" t="s">
        <v>1605</v>
      </c>
      <c r="G19" s="265"/>
      <c r="H19" s="266" t="s">
        <v>13</v>
      </c>
    </row>
    <row r="20" spans="1:8" ht="72.75" customHeight="1">
      <c r="A20" s="258" t="s">
        <v>1241</v>
      </c>
      <c r="B20" s="594" t="s">
        <v>1606</v>
      </c>
      <c r="C20" s="137" t="s">
        <v>1607</v>
      </c>
      <c r="D20" s="68" t="s">
        <v>1608</v>
      </c>
      <c r="E20" s="68" t="s">
        <v>1609</v>
      </c>
      <c r="F20" s="68" t="s">
        <v>1610</v>
      </c>
      <c r="G20" s="259"/>
      <c r="H20" s="260" t="s">
        <v>13</v>
      </c>
    </row>
    <row r="21" spans="1:8" ht="72.75" customHeight="1">
      <c r="A21" s="258" t="s">
        <v>1241</v>
      </c>
      <c r="B21" s="565"/>
      <c r="C21" s="137" t="s">
        <v>1611</v>
      </c>
      <c r="D21" s="68" t="s">
        <v>1612</v>
      </c>
      <c r="E21" s="68" t="s">
        <v>1613</v>
      </c>
      <c r="F21" s="276" t="s">
        <v>1614</v>
      </c>
      <c r="G21" s="259"/>
      <c r="H21" s="260" t="s">
        <v>47</v>
      </c>
    </row>
    <row r="22" spans="1:8" ht="37.5">
      <c r="A22" s="267" t="s">
        <v>1241</v>
      </c>
      <c r="B22" s="595" t="s">
        <v>1615</v>
      </c>
      <c r="C22" s="268" t="s">
        <v>1616</v>
      </c>
      <c r="D22" s="277"/>
      <c r="E22" s="269" t="s">
        <v>1617</v>
      </c>
      <c r="F22" s="269" t="s">
        <v>1618</v>
      </c>
      <c r="G22" s="278"/>
      <c r="H22" s="271" t="s">
        <v>13</v>
      </c>
    </row>
    <row r="23" spans="1:8" ht="37.5">
      <c r="A23" s="258" t="s">
        <v>1241</v>
      </c>
      <c r="B23" s="565"/>
      <c r="C23" s="137" t="s">
        <v>1619</v>
      </c>
      <c r="D23" s="69"/>
      <c r="E23" s="68" t="s">
        <v>1617</v>
      </c>
      <c r="F23" s="68" t="s">
        <v>1618</v>
      </c>
      <c r="G23" s="279" t="s">
        <v>1620</v>
      </c>
      <c r="H23" s="260" t="s">
        <v>13</v>
      </c>
    </row>
    <row r="24" spans="1:8" ht="50">
      <c r="A24" s="254" t="s">
        <v>1241</v>
      </c>
      <c r="B24" s="255" t="s">
        <v>1621</v>
      </c>
      <c r="C24" s="183" t="s">
        <v>679</v>
      </c>
      <c r="D24" s="101" t="s">
        <v>1622</v>
      </c>
      <c r="E24" s="101" t="s">
        <v>1609</v>
      </c>
      <c r="F24" s="101" t="s">
        <v>1623</v>
      </c>
      <c r="G24" s="256"/>
      <c r="H24" s="257" t="s">
        <v>47</v>
      </c>
    </row>
    <row r="25" spans="1:8" ht="50">
      <c r="A25" s="258" t="s">
        <v>1241</v>
      </c>
      <c r="B25" s="280" t="s">
        <v>1624</v>
      </c>
      <c r="C25" s="137" t="s">
        <v>1625</v>
      </c>
      <c r="D25" s="68" t="s">
        <v>1626</v>
      </c>
      <c r="E25" s="68" t="s">
        <v>1609</v>
      </c>
      <c r="F25" s="68" t="s">
        <v>1627</v>
      </c>
      <c r="G25" s="259"/>
      <c r="H25" s="260" t="s">
        <v>47</v>
      </c>
    </row>
    <row r="26" spans="1:8" ht="31.5" customHeight="1">
      <c r="A26" s="272" t="s">
        <v>1241</v>
      </c>
      <c r="B26" s="275" t="s">
        <v>1628</v>
      </c>
      <c r="C26" s="191" t="s">
        <v>1629</v>
      </c>
      <c r="D26" s="273"/>
      <c r="E26" s="273"/>
      <c r="F26" s="109" t="s">
        <v>1630</v>
      </c>
      <c r="G26" s="281" t="s">
        <v>1631</v>
      </c>
      <c r="H26" s="266" t="s">
        <v>13</v>
      </c>
    </row>
    <row r="27" spans="1:8" ht="31.5" customHeight="1">
      <c r="A27" s="282" t="s">
        <v>1632</v>
      </c>
      <c r="B27" s="283" t="s">
        <v>1633</v>
      </c>
      <c r="C27" s="284" t="s">
        <v>1634</v>
      </c>
      <c r="D27" s="285"/>
      <c r="E27" s="285"/>
      <c r="F27" s="68" t="s">
        <v>1635</v>
      </c>
      <c r="G27" s="286"/>
      <c r="H27" s="260" t="s">
        <v>13</v>
      </c>
    </row>
    <row r="28" spans="1:8" ht="25.5" customHeight="1">
      <c r="A28" s="258" t="s">
        <v>1632</v>
      </c>
      <c r="B28" s="596" t="s">
        <v>1636</v>
      </c>
      <c r="C28" s="137" t="s">
        <v>646</v>
      </c>
      <c r="D28" s="69"/>
      <c r="E28" s="69"/>
      <c r="F28" s="68" t="s">
        <v>1637</v>
      </c>
      <c r="G28" s="287"/>
      <c r="H28" s="260" t="s">
        <v>13</v>
      </c>
    </row>
    <row r="29" spans="1:8" ht="32.25" customHeight="1">
      <c r="A29" s="288" t="s">
        <v>1632</v>
      </c>
      <c r="B29" s="565"/>
      <c r="C29" s="289" t="s">
        <v>649</v>
      </c>
      <c r="D29" s="290"/>
      <c r="E29" s="290"/>
      <c r="F29" s="276" t="s">
        <v>1638</v>
      </c>
      <c r="G29" s="291"/>
      <c r="H29" s="260" t="s">
        <v>13</v>
      </c>
    </row>
    <row r="30" spans="1:8" ht="31.5" customHeight="1">
      <c r="A30" s="292" t="s">
        <v>1639</v>
      </c>
      <c r="B30" s="293" t="s">
        <v>1087</v>
      </c>
      <c r="C30" s="294" t="s">
        <v>1640</v>
      </c>
      <c r="D30" s="295"/>
      <c r="E30" s="295"/>
      <c r="F30" s="296" t="s">
        <v>1641</v>
      </c>
      <c r="G30" s="297"/>
      <c r="H30" s="298" t="s">
        <v>236</v>
      </c>
    </row>
    <row r="31" spans="1:8" ht="33" customHeight="1">
      <c r="A31" s="254" t="s">
        <v>1116</v>
      </c>
      <c r="B31" s="255" t="s">
        <v>1039</v>
      </c>
      <c r="C31" s="183" t="s">
        <v>1642</v>
      </c>
      <c r="D31" s="101" t="s">
        <v>1643</v>
      </c>
      <c r="E31" s="299"/>
      <c r="F31" s="101" t="s">
        <v>1644</v>
      </c>
      <c r="G31" s="256"/>
      <c r="H31" s="257" t="s">
        <v>13</v>
      </c>
    </row>
    <row r="32" spans="1:8" ht="33" customHeight="1">
      <c r="A32" s="258" t="s">
        <v>1116</v>
      </c>
      <c r="B32" s="280" t="s">
        <v>1645</v>
      </c>
      <c r="C32" s="137" t="s">
        <v>1646</v>
      </c>
      <c r="D32" s="69"/>
      <c r="E32" s="68" t="s">
        <v>1647</v>
      </c>
      <c r="F32" s="68" t="s">
        <v>1648</v>
      </c>
      <c r="G32" s="259"/>
      <c r="H32" s="300" t="s">
        <v>13</v>
      </c>
    </row>
    <row r="33" spans="1:8" ht="30.75" customHeight="1">
      <c r="A33" s="301" t="s">
        <v>1116</v>
      </c>
      <c r="B33" s="302" t="s">
        <v>1649</v>
      </c>
      <c r="C33" s="303" t="s">
        <v>1144</v>
      </c>
      <c r="D33" s="304"/>
      <c r="E33" s="305"/>
      <c r="F33" s="305" t="s">
        <v>1650</v>
      </c>
      <c r="G33" s="306"/>
      <c r="H33" s="307" t="s">
        <v>47</v>
      </c>
    </row>
    <row r="34" spans="1:8" ht="87.5">
      <c r="A34" s="308" t="s">
        <v>1116</v>
      </c>
      <c r="B34" s="309" t="s">
        <v>1156</v>
      </c>
      <c r="C34" s="219" t="s">
        <v>1651</v>
      </c>
      <c r="D34" s="310"/>
      <c r="E34" s="217" t="s">
        <v>1652</v>
      </c>
      <c r="F34" s="217" t="s">
        <v>1653</v>
      </c>
      <c r="G34" s="311"/>
      <c r="H34" s="312" t="s">
        <v>13</v>
      </c>
    </row>
    <row r="35" spans="1:8" ht="49.5" customHeight="1">
      <c r="A35" s="313" t="s">
        <v>1116</v>
      </c>
      <c r="B35" s="314" t="s">
        <v>1156</v>
      </c>
      <c r="C35" s="232" t="s">
        <v>1654</v>
      </c>
      <c r="D35" s="230" t="s">
        <v>1655</v>
      </c>
      <c r="E35" s="230" t="s">
        <v>1656</v>
      </c>
      <c r="F35" s="230" t="s">
        <v>1657</v>
      </c>
      <c r="G35" s="315"/>
      <c r="H35" s="316" t="s">
        <v>13</v>
      </c>
    </row>
    <row r="36" spans="1:8" ht="25">
      <c r="A36" s="258" t="s">
        <v>1658</v>
      </c>
      <c r="B36" s="280" t="s">
        <v>1659</v>
      </c>
      <c r="C36" s="137" t="s">
        <v>1660</v>
      </c>
      <c r="D36" s="68" t="s">
        <v>1661</v>
      </c>
      <c r="E36" s="69"/>
      <c r="F36" s="68" t="s">
        <v>1662</v>
      </c>
      <c r="G36" s="259"/>
      <c r="H36" s="317" t="s">
        <v>13</v>
      </c>
    </row>
    <row r="37" spans="1:8" ht="25">
      <c r="A37" s="258" t="s">
        <v>1658</v>
      </c>
      <c r="B37" s="280" t="s">
        <v>1564</v>
      </c>
      <c r="C37" s="137" t="s">
        <v>1663</v>
      </c>
      <c r="D37" s="318" t="s">
        <v>1664</v>
      </c>
      <c r="E37" s="69"/>
      <c r="F37" s="68" t="s">
        <v>1665</v>
      </c>
      <c r="G37" s="259"/>
      <c r="H37" s="317" t="s">
        <v>13</v>
      </c>
    </row>
    <row r="38" spans="1:8" ht="196.5" customHeight="1">
      <c r="A38" s="254" t="s">
        <v>1666</v>
      </c>
      <c r="B38" s="255" t="s">
        <v>1667</v>
      </c>
      <c r="C38" s="183" t="s">
        <v>1668</v>
      </c>
      <c r="D38" s="101" t="s">
        <v>1669</v>
      </c>
      <c r="E38" s="101" t="s">
        <v>1670</v>
      </c>
      <c r="F38" s="319" t="s">
        <v>1671</v>
      </c>
      <c r="G38" s="320" t="s">
        <v>1672</v>
      </c>
      <c r="H38" s="321" t="s">
        <v>13</v>
      </c>
    </row>
    <row r="39" spans="1:8" ht="71.25" customHeight="1">
      <c r="A39" s="258" t="s">
        <v>1666</v>
      </c>
      <c r="B39" s="322"/>
      <c r="C39" s="137" t="s">
        <v>1612</v>
      </c>
      <c r="D39" s="68" t="s">
        <v>1673</v>
      </c>
      <c r="E39" s="68" t="s">
        <v>1674</v>
      </c>
      <c r="F39" s="68" t="s">
        <v>1675</v>
      </c>
      <c r="G39" s="259"/>
      <c r="H39" s="317" t="s">
        <v>13</v>
      </c>
    </row>
    <row r="40" spans="1:8" ht="75">
      <c r="A40" s="258" t="s">
        <v>1676</v>
      </c>
      <c r="B40" s="280" t="s">
        <v>1677</v>
      </c>
      <c r="C40" s="137" t="s">
        <v>1678</v>
      </c>
      <c r="D40" s="68" t="s">
        <v>1679</v>
      </c>
      <c r="E40" s="69"/>
      <c r="F40" s="68" t="s">
        <v>1680</v>
      </c>
      <c r="G40" s="64" t="s">
        <v>1681</v>
      </c>
      <c r="H40" s="317" t="s">
        <v>47</v>
      </c>
    </row>
    <row r="41" spans="1:8" ht="13">
      <c r="A41" s="323"/>
      <c r="B41" s="322"/>
      <c r="C41" s="324"/>
      <c r="D41" s="69"/>
      <c r="E41" s="69"/>
      <c r="F41" s="69"/>
      <c r="G41" s="259"/>
      <c r="H41" s="325"/>
    </row>
    <row r="42" spans="1:8" ht="13">
      <c r="A42" s="323"/>
      <c r="B42" s="322"/>
      <c r="C42" s="324"/>
      <c r="D42" s="69"/>
      <c r="E42" s="69"/>
      <c r="F42" s="69"/>
      <c r="G42" s="259"/>
      <c r="H42" s="325"/>
    </row>
    <row r="43" spans="1:8" ht="21.75" customHeight="1">
      <c r="A43" s="326"/>
      <c r="B43" s="327" t="s">
        <v>1682</v>
      </c>
      <c r="C43" s="328" t="s">
        <v>1683</v>
      </c>
      <c r="D43" s="329"/>
      <c r="E43" s="329"/>
      <c r="F43" s="329"/>
      <c r="G43" s="330"/>
      <c r="H43" s="331"/>
    </row>
    <row r="44" spans="1:8" ht="63" customHeight="1">
      <c r="A44" s="258" t="s">
        <v>1684</v>
      </c>
      <c r="B44" s="280" t="s">
        <v>1685</v>
      </c>
      <c r="C44" s="137" t="s">
        <v>1686</v>
      </c>
      <c r="D44" s="69"/>
      <c r="E44" s="69"/>
      <c r="F44" s="69"/>
      <c r="G44" s="259"/>
      <c r="H44" s="317" t="s">
        <v>236</v>
      </c>
    </row>
    <row r="45" spans="1:8" ht="26">
      <c r="A45" s="258" t="s">
        <v>1684</v>
      </c>
      <c r="B45" s="280" t="s">
        <v>1687</v>
      </c>
      <c r="C45" s="137" t="s">
        <v>1688</v>
      </c>
      <c r="D45" s="69"/>
      <c r="E45" s="69"/>
      <c r="F45" s="69"/>
      <c r="G45" s="259"/>
      <c r="H45" s="317" t="s">
        <v>236</v>
      </c>
    </row>
    <row r="46" spans="1:8" ht="25.5">
      <c r="A46" s="332" t="s">
        <v>1116</v>
      </c>
      <c r="B46" s="333" t="s">
        <v>1689</v>
      </c>
      <c r="C46" s="334" t="s">
        <v>1647</v>
      </c>
      <c r="D46" s="335" t="s">
        <v>1690</v>
      </c>
      <c r="E46" s="335"/>
      <c r="F46" s="335" t="s">
        <v>1691</v>
      </c>
      <c r="G46" s="333" t="s">
        <v>1692</v>
      </c>
      <c r="H46" s="336" t="s">
        <v>47</v>
      </c>
    </row>
    <row r="47" spans="1:8" ht="13">
      <c r="A47" s="323"/>
      <c r="B47" s="322"/>
      <c r="C47" s="324"/>
      <c r="D47" s="69"/>
      <c r="E47" s="69"/>
      <c r="F47" s="69"/>
      <c r="G47" s="259"/>
      <c r="H47" s="325"/>
    </row>
  </sheetData>
  <mergeCells count="7">
    <mergeCell ref="B22:B23"/>
    <mergeCell ref="B28:B29"/>
    <mergeCell ref="B2:B6"/>
    <mergeCell ref="B7:B13"/>
    <mergeCell ref="B14:B15"/>
    <mergeCell ref="B16:B18"/>
    <mergeCell ref="B20:B21"/>
  </mergeCells>
  <conditionalFormatting sqref="A35:C35 D35:H35">
    <cfRule type="cellIs" dxfId="35" priority="1" operator="equal">
      <formula>"Unsure"</formula>
    </cfRule>
  </conditionalFormatting>
  <conditionalFormatting sqref="A2:H19 A20:H47">
    <cfRule type="expression" dxfId="34" priority="2">
      <formula>$H$2:$H$47="Strong"</formula>
    </cfRule>
  </conditionalFormatting>
  <conditionalFormatting sqref="A2:H19 A20:H47">
    <cfRule type="expression" dxfId="33" priority="3">
      <formula>$H$2:$H$47="Unsure"</formula>
    </cfRule>
  </conditionalFormatting>
  <conditionalFormatting sqref="A2:H19 A20:H47">
    <cfRule type="expression" dxfId="32" priority="4">
      <formula>$H$2:$H$47="Weak"</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FF"/>
    <outlinePr summaryBelow="0" summaryRight="0"/>
  </sheetPr>
  <dimension ref="A1:I40"/>
  <sheetViews>
    <sheetView workbookViewId="0">
      <pane ySplit="1" topLeftCell="A2" activePane="bottomLeft" state="frozen"/>
      <selection pane="bottomLeft" activeCell="B3" sqref="B3"/>
    </sheetView>
  </sheetViews>
  <sheetFormatPr defaultColWidth="14.453125" defaultRowHeight="15.75" customHeight="1"/>
  <cols>
    <col min="1" max="1" width="4.7265625" customWidth="1"/>
    <col min="2" max="2" width="18.54296875" customWidth="1"/>
    <col min="3" max="3" width="27.54296875" customWidth="1"/>
    <col min="4" max="4" width="61.7265625" customWidth="1"/>
    <col min="5" max="5" width="16.453125" customWidth="1"/>
    <col min="6" max="7" width="15.7265625" customWidth="1"/>
    <col min="8" max="8" width="19.453125" customWidth="1"/>
  </cols>
  <sheetData>
    <row r="1" spans="1:9" ht="39">
      <c r="A1" s="337" t="s">
        <v>1693</v>
      </c>
      <c r="B1" s="338" t="s">
        <v>1694</v>
      </c>
      <c r="C1" s="338" t="s">
        <v>1695</v>
      </c>
      <c r="D1" s="338" t="s">
        <v>1696</v>
      </c>
      <c r="E1" s="338" t="s">
        <v>1697</v>
      </c>
      <c r="F1" s="338" t="s">
        <v>1698</v>
      </c>
      <c r="G1" s="338" t="s">
        <v>1699</v>
      </c>
      <c r="H1" s="338" t="s">
        <v>635</v>
      </c>
      <c r="I1" s="339" t="s">
        <v>1700</v>
      </c>
    </row>
    <row r="2" spans="1:9" ht="38">
      <c r="A2" s="602" t="s">
        <v>1701</v>
      </c>
      <c r="B2" s="604" t="s">
        <v>1702</v>
      </c>
      <c r="C2" s="137" t="s">
        <v>1703</v>
      </c>
      <c r="D2" s="68" t="s">
        <v>1704</v>
      </c>
      <c r="E2" s="68"/>
      <c r="F2" s="68" t="s">
        <v>1705</v>
      </c>
      <c r="G2" s="69"/>
      <c r="H2" s="68" t="s">
        <v>1037</v>
      </c>
      <c r="I2" s="188" t="s">
        <v>13</v>
      </c>
    </row>
    <row r="3" spans="1:9" ht="42">
      <c r="A3" s="598"/>
      <c r="B3" s="565"/>
      <c r="C3" s="137" t="s">
        <v>1706</v>
      </c>
      <c r="D3" s="68" t="s">
        <v>1707</v>
      </c>
      <c r="E3" s="68"/>
      <c r="F3" s="68" t="s">
        <v>1708</v>
      </c>
      <c r="G3" s="69"/>
      <c r="H3" s="68" t="s">
        <v>1709</v>
      </c>
      <c r="I3" s="188" t="s">
        <v>13</v>
      </c>
    </row>
    <row r="4" spans="1:9" ht="26">
      <c r="A4" s="598"/>
      <c r="B4" s="565"/>
      <c r="C4" s="137" t="s">
        <v>1710</v>
      </c>
      <c r="D4" s="68" t="s">
        <v>1711</v>
      </c>
      <c r="E4" s="68"/>
      <c r="F4" s="68"/>
      <c r="G4" s="69"/>
      <c r="H4" s="69"/>
      <c r="I4" s="188" t="s">
        <v>47</v>
      </c>
    </row>
    <row r="5" spans="1:9" ht="55.5">
      <c r="A5" s="598"/>
      <c r="B5" s="565"/>
      <c r="C5" s="340" t="s">
        <v>1712</v>
      </c>
      <c r="D5" s="68" t="s">
        <v>1713</v>
      </c>
      <c r="E5" s="68"/>
      <c r="F5" s="68" t="s">
        <v>1714</v>
      </c>
      <c r="G5" s="68" t="s">
        <v>1715</v>
      </c>
      <c r="H5" s="69"/>
      <c r="I5" s="188" t="s">
        <v>13</v>
      </c>
    </row>
    <row r="6" spans="1:9" ht="26">
      <c r="A6" s="598"/>
      <c r="B6" s="565"/>
      <c r="C6" s="128" t="s">
        <v>1716</v>
      </c>
      <c r="D6" s="68" t="s">
        <v>1717</v>
      </c>
      <c r="E6" s="68"/>
      <c r="F6" s="68"/>
      <c r="G6" s="68"/>
      <c r="H6" s="69"/>
      <c r="I6" s="188" t="s">
        <v>47</v>
      </c>
    </row>
    <row r="7" spans="1:9" ht="13">
      <c r="A7" s="598"/>
      <c r="B7" s="565"/>
      <c r="C7" s="137" t="s">
        <v>1718</v>
      </c>
      <c r="D7" s="68" t="s">
        <v>1719</v>
      </c>
      <c r="E7" s="68"/>
      <c r="F7" s="68"/>
      <c r="G7" s="68"/>
      <c r="H7" s="69"/>
      <c r="I7" s="188" t="s">
        <v>13</v>
      </c>
    </row>
    <row r="8" spans="1:9" ht="26">
      <c r="A8" s="598"/>
      <c r="B8" s="565"/>
      <c r="C8" s="137" t="s">
        <v>1720</v>
      </c>
      <c r="D8" s="68" t="s">
        <v>1721</v>
      </c>
      <c r="E8" s="68"/>
      <c r="F8" s="68"/>
      <c r="G8" s="68"/>
      <c r="H8" s="69"/>
      <c r="I8" s="188" t="s">
        <v>13</v>
      </c>
    </row>
    <row r="9" spans="1:9" ht="57.75" customHeight="1">
      <c r="A9" s="598"/>
      <c r="B9" s="565"/>
      <c r="C9" s="137" t="s">
        <v>1722</v>
      </c>
      <c r="D9" s="68" t="s">
        <v>1723</v>
      </c>
      <c r="E9" s="69"/>
      <c r="F9" s="69"/>
      <c r="G9" s="69"/>
      <c r="H9" s="68" t="s">
        <v>1724</v>
      </c>
      <c r="I9" s="188" t="s">
        <v>47</v>
      </c>
    </row>
    <row r="10" spans="1:9" ht="57.75" customHeight="1">
      <c r="A10" s="598"/>
      <c r="B10" s="565"/>
      <c r="C10" s="137" t="s">
        <v>1725</v>
      </c>
      <c r="D10" s="68" t="s">
        <v>1726</v>
      </c>
      <c r="E10" s="69"/>
      <c r="F10" s="69"/>
      <c r="G10" s="69"/>
      <c r="H10" s="69"/>
      <c r="I10" s="188" t="s">
        <v>13</v>
      </c>
    </row>
    <row r="11" spans="1:9" ht="34.5" customHeight="1">
      <c r="A11" s="598"/>
      <c r="B11" s="565"/>
      <c r="C11" s="137" t="s">
        <v>1727</v>
      </c>
      <c r="D11" s="68" t="s">
        <v>1728</v>
      </c>
      <c r="E11" s="69"/>
      <c r="F11" s="69"/>
      <c r="G11" s="69"/>
      <c r="H11" s="68" t="s">
        <v>1724</v>
      </c>
      <c r="I11" s="188" t="s">
        <v>13</v>
      </c>
    </row>
    <row r="12" spans="1:9" ht="62.5">
      <c r="A12" s="598"/>
      <c r="B12" s="565"/>
      <c r="C12" s="137" t="s">
        <v>1729</v>
      </c>
      <c r="D12" s="68" t="s">
        <v>1730</v>
      </c>
      <c r="E12" s="69"/>
      <c r="F12" s="69"/>
      <c r="G12" s="69"/>
      <c r="H12" s="69"/>
      <c r="I12" s="188" t="s">
        <v>236</v>
      </c>
    </row>
    <row r="13" spans="1:9" ht="52">
      <c r="A13" s="598"/>
      <c r="B13" s="341" t="s">
        <v>1731</v>
      </c>
      <c r="C13" s="342" t="s">
        <v>1732</v>
      </c>
      <c r="D13" s="130" t="s">
        <v>1733</v>
      </c>
      <c r="E13" s="130"/>
      <c r="F13" s="130" t="s">
        <v>1734</v>
      </c>
      <c r="G13" s="130" t="s">
        <v>1735</v>
      </c>
      <c r="H13" s="295"/>
      <c r="I13" s="343" t="s">
        <v>236</v>
      </c>
    </row>
    <row r="14" spans="1:9" ht="72" customHeight="1">
      <c r="A14" s="603"/>
      <c r="B14" s="344" t="s">
        <v>1736</v>
      </c>
      <c r="C14" s="345" t="s">
        <v>1737</v>
      </c>
      <c r="D14" s="346" t="s">
        <v>1738</v>
      </c>
      <c r="E14" s="346"/>
      <c r="F14" s="346" t="s">
        <v>1705</v>
      </c>
      <c r="G14" s="346" t="s">
        <v>1739</v>
      </c>
      <c r="H14" s="347"/>
      <c r="I14" s="348" t="s">
        <v>13</v>
      </c>
    </row>
    <row r="15" spans="1:9" ht="47.25" customHeight="1">
      <c r="A15" s="597" t="s">
        <v>1740</v>
      </c>
      <c r="B15" s="600" t="s">
        <v>1741</v>
      </c>
      <c r="C15" s="350" t="s">
        <v>1742</v>
      </c>
      <c r="D15" s="101" t="s">
        <v>1743</v>
      </c>
      <c r="E15" s="299"/>
      <c r="F15" s="299"/>
      <c r="G15" s="299"/>
      <c r="H15" s="299"/>
      <c r="I15" s="185" t="s">
        <v>47</v>
      </c>
    </row>
    <row r="16" spans="1:9" ht="26">
      <c r="A16" s="598"/>
      <c r="B16" s="565"/>
      <c r="C16" s="137" t="s">
        <v>1744</v>
      </c>
      <c r="D16" s="68" t="s">
        <v>1745</v>
      </c>
      <c r="E16" s="69"/>
      <c r="F16" s="69"/>
      <c r="G16" s="69"/>
      <c r="H16" s="69"/>
      <c r="I16" s="188" t="s">
        <v>13</v>
      </c>
    </row>
    <row r="17" spans="1:9" ht="25">
      <c r="A17" s="603"/>
      <c r="B17" s="565"/>
      <c r="C17" s="191" t="s">
        <v>1746</v>
      </c>
      <c r="D17" s="109" t="s">
        <v>1747</v>
      </c>
      <c r="E17" s="273"/>
      <c r="F17" s="273"/>
      <c r="G17" s="273"/>
      <c r="H17" s="273"/>
      <c r="I17" s="194" t="s">
        <v>236</v>
      </c>
    </row>
    <row r="18" spans="1:9" ht="37.5">
      <c r="A18" s="597"/>
      <c r="B18" s="600" t="s">
        <v>1748</v>
      </c>
      <c r="C18" s="350" t="s">
        <v>1749</v>
      </c>
      <c r="D18" s="101" t="s">
        <v>1750</v>
      </c>
      <c r="E18" s="101"/>
      <c r="F18" s="101" t="s">
        <v>1751</v>
      </c>
      <c r="G18" s="101" t="s">
        <v>1752</v>
      </c>
      <c r="H18" s="299"/>
      <c r="I18" s="185" t="s">
        <v>13</v>
      </c>
    </row>
    <row r="19" spans="1:9" ht="38">
      <c r="A19" s="598"/>
      <c r="B19" s="565"/>
      <c r="C19" s="191" t="s">
        <v>1753</v>
      </c>
      <c r="D19" s="109" t="s">
        <v>1754</v>
      </c>
      <c r="E19" s="273"/>
      <c r="F19" s="273"/>
      <c r="G19" s="273"/>
      <c r="H19" s="273"/>
      <c r="I19" s="194" t="s">
        <v>13</v>
      </c>
    </row>
    <row r="20" spans="1:9" ht="50">
      <c r="A20" s="597"/>
      <c r="B20" s="600" t="s">
        <v>1755</v>
      </c>
      <c r="C20" s="350" t="s">
        <v>1756</v>
      </c>
      <c r="D20" s="101" t="s">
        <v>1757</v>
      </c>
      <c r="E20" s="101"/>
      <c r="F20" s="101" t="s">
        <v>1758</v>
      </c>
      <c r="G20" s="101" t="s">
        <v>1759</v>
      </c>
      <c r="H20" s="299"/>
      <c r="I20" s="185" t="s">
        <v>13</v>
      </c>
    </row>
    <row r="21" spans="1:9" ht="38">
      <c r="A21" s="598"/>
      <c r="B21" s="565"/>
      <c r="C21" s="191" t="s">
        <v>1760</v>
      </c>
      <c r="D21" s="109" t="s">
        <v>1761</v>
      </c>
      <c r="E21" s="273"/>
      <c r="F21" s="273"/>
      <c r="G21" s="273"/>
      <c r="H21" s="273"/>
      <c r="I21" s="194" t="s">
        <v>13</v>
      </c>
    </row>
    <row r="22" spans="1:9" ht="40.5" customHeight="1">
      <c r="A22" s="599" t="s">
        <v>1762</v>
      </c>
      <c r="B22" s="600" t="s">
        <v>1763</v>
      </c>
      <c r="C22" s="183" t="s">
        <v>1764</v>
      </c>
      <c r="D22" s="101" t="s">
        <v>1765</v>
      </c>
      <c r="E22" s="101"/>
      <c r="F22" s="101" t="s">
        <v>1739</v>
      </c>
      <c r="G22" s="299"/>
      <c r="H22" s="299"/>
      <c r="I22" s="185" t="s">
        <v>13</v>
      </c>
    </row>
    <row r="23" spans="1:9" ht="40.5" customHeight="1">
      <c r="A23" s="598"/>
      <c r="B23" s="565"/>
      <c r="C23" s="137" t="s">
        <v>1766</v>
      </c>
      <c r="D23" s="68" t="s">
        <v>1767</v>
      </c>
      <c r="E23" s="68"/>
      <c r="F23" s="68" t="s">
        <v>1768</v>
      </c>
      <c r="G23" s="69"/>
      <c r="H23" s="69"/>
      <c r="I23" s="188" t="s">
        <v>236</v>
      </c>
    </row>
    <row r="24" spans="1:9" ht="45.75" customHeight="1">
      <c r="A24" s="598"/>
      <c r="B24" s="565"/>
      <c r="C24" s="351" t="s">
        <v>1769</v>
      </c>
      <c r="D24" s="68" t="s">
        <v>1770</v>
      </c>
      <c r="E24" s="68"/>
      <c r="F24" s="68" t="s">
        <v>1771</v>
      </c>
      <c r="G24" s="68" t="s">
        <v>1772</v>
      </c>
      <c r="H24" s="69"/>
      <c r="I24" s="188" t="s">
        <v>47</v>
      </c>
    </row>
    <row r="25" spans="1:9" ht="43.5" customHeight="1">
      <c r="A25" s="598"/>
      <c r="B25" s="565"/>
      <c r="C25" s="191" t="s">
        <v>1773</v>
      </c>
      <c r="D25" s="109" t="s">
        <v>1774</v>
      </c>
      <c r="E25" s="273"/>
      <c r="F25" s="273"/>
      <c r="G25" s="273"/>
      <c r="H25" s="273"/>
      <c r="I25" s="194" t="s">
        <v>13</v>
      </c>
    </row>
    <row r="26" spans="1:9" ht="73.5" customHeight="1">
      <c r="A26" s="352" t="s">
        <v>1701</v>
      </c>
      <c r="B26" s="341" t="s">
        <v>1340</v>
      </c>
      <c r="C26" s="342" t="s">
        <v>1775</v>
      </c>
      <c r="D26" s="130" t="s">
        <v>1776</v>
      </c>
      <c r="E26" s="130"/>
      <c r="F26" s="130" t="s">
        <v>1777</v>
      </c>
      <c r="G26" s="130" t="s">
        <v>1778</v>
      </c>
      <c r="H26" s="295"/>
      <c r="I26" s="343" t="s">
        <v>236</v>
      </c>
    </row>
    <row r="27" spans="1:9" ht="64.5" customHeight="1">
      <c r="A27" s="352"/>
      <c r="B27" s="341" t="s">
        <v>1779</v>
      </c>
      <c r="C27" s="294" t="s">
        <v>1780</v>
      </c>
      <c r="D27" s="130" t="s">
        <v>1781</v>
      </c>
      <c r="E27" s="130"/>
      <c r="F27" s="130" t="s">
        <v>1782</v>
      </c>
      <c r="G27" s="130" t="s">
        <v>1783</v>
      </c>
      <c r="H27" s="295"/>
      <c r="I27" s="343" t="s">
        <v>236</v>
      </c>
    </row>
    <row r="28" spans="1:9" ht="25">
      <c r="A28" s="353"/>
      <c r="B28" s="354" t="s">
        <v>1116</v>
      </c>
      <c r="C28" s="355" t="s">
        <v>1784</v>
      </c>
      <c r="D28" s="356" t="s">
        <v>1785</v>
      </c>
      <c r="E28" s="356" t="s">
        <v>1786</v>
      </c>
      <c r="F28" s="356"/>
      <c r="G28" s="357"/>
      <c r="H28" s="357"/>
      <c r="I28" s="358" t="s">
        <v>13</v>
      </c>
    </row>
    <row r="29" spans="1:9" ht="63">
      <c r="A29" s="359"/>
      <c r="B29" s="360" t="s">
        <v>1116</v>
      </c>
      <c r="C29" s="361" t="s">
        <v>1134</v>
      </c>
      <c r="D29" s="362" t="s">
        <v>1787</v>
      </c>
      <c r="E29" s="362" t="s">
        <v>1788</v>
      </c>
      <c r="F29" s="362" t="s">
        <v>1789</v>
      </c>
      <c r="G29" s="363"/>
      <c r="H29" s="363"/>
      <c r="I29" s="364" t="s">
        <v>47</v>
      </c>
    </row>
    <row r="30" spans="1:9" ht="25.5" customHeight="1">
      <c r="A30" s="359"/>
      <c r="B30" s="360" t="s">
        <v>1116</v>
      </c>
      <c r="C30" s="361" t="s">
        <v>1790</v>
      </c>
      <c r="D30" s="362" t="s">
        <v>1791</v>
      </c>
      <c r="E30" s="362"/>
      <c r="F30" s="362"/>
      <c r="G30" s="363"/>
      <c r="H30" s="363"/>
      <c r="I30" s="364"/>
    </row>
    <row r="31" spans="1:9" ht="48" customHeight="1">
      <c r="A31" s="365"/>
      <c r="B31" s="366" t="s">
        <v>1116</v>
      </c>
      <c r="C31" s="367" t="s">
        <v>1792</v>
      </c>
      <c r="D31" s="368" t="s">
        <v>1793</v>
      </c>
      <c r="E31" s="368" t="s">
        <v>1794</v>
      </c>
      <c r="F31" s="369"/>
      <c r="G31" s="369"/>
      <c r="H31" s="368" t="s">
        <v>1795</v>
      </c>
      <c r="I31" s="370" t="s">
        <v>236</v>
      </c>
    </row>
    <row r="32" spans="1:9" ht="13">
      <c r="A32" s="349"/>
      <c r="B32" s="187" t="s">
        <v>1116</v>
      </c>
      <c r="C32" s="137" t="s">
        <v>1796</v>
      </c>
      <c r="D32" s="68" t="s">
        <v>1797</v>
      </c>
      <c r="E32" s="68" t="s">
        <v>1794</v>
      </c>
      <c r="F32" s="69"/>
      <c r="G32" s="69"/>
      <c r="H32" s="69"/>
      <c r="I32" s="188" t="s">
        <v>13</v>
      </c>
    </row>
    <row r="33" spans="1:9" ht="13">
      <c r="A33" s="349"/>
      <c r="B33" s="187"/>
      <c r="C33" s="137" t="s">
        <v>1798</v>
      </c>
      <c r="D33" s="68" t="s">
        <v>1799</v>
      </c>
      <c r="E33" s="68" t="s">
        <v>1794</v>
      </c>
      <c r="F33" s="69"/>
      <c r="G33" s="69"/>
      <c r="H33" s="69"/>
      <c r="I33" s="188" t="s">
        <v>13</v>
      </c>
    </row>
    <row r="34" spans="1:9" ht="13">
      <c r="A34" s="349"/>
      <c r="B34" s="187" t="s">
        <v>1116</v>
      </c>
      <c r="C34" s="137" t="s">
        <v>1800</v>
      </c>
      <c r="D34" s="68" t="s">
        <v>1801</v>
      </c>
      <c r="E34" s="68" t="s">
        <v>1794</v>
      </c>
      <c r="F34" s="69"/>
      <c r="G34" s="69"/>
      <c r="H34" s="69"/>
      <c r="I34" s="188" t="s">
        <v>13</v>
      </c>
    </row>
    <row r="35" spans="1:9" ht="13">
      <c r="A35" s="349"/>
      <c r="B35" s="187" t="s">
        <v>1116</v>
      </c>
      <c r="C35" s="137" t="s">
        <v>1119</v>
      </c>
      <c r="D35" s="68" t="s">
        <v>1802</v>
      </c>
      <c r="E35" s="68" t="s">
        <v>1803</v>
      </c>
      <c r="F35" s="69"/>
      <c r="G35" s="69"/>
      <c r="H35" s="69"/>
      <c r="I35" s="188" t="s">
        <v>13</v>
      </c>
    </row>
    <row r="36" spans="1:9" ht="50">
      <c r="A36" s="349"/>
      <c r="B36" s="187" t="s">
        <v>1116</v>
      </c>
      <c r="C36" s="137" t="s">
        <v>1804</v>
      </c>
      <c r="D36" s="68" t="s">
        <v>1805</v>
      </c>
      <c r="E36" s="69"/>
      <c r="F36" s="69"/>
      <c r="G36" s="69"/>
      <c r="H36" s="69"/>
      <c r="I36" s="188" t="s">
        <v>13</v>
      </c>
    </row>
    <row r="37" spans="1:9" ht="50">
      <c r="A37" s="601" t="s">
        <v>1806</v>
      </c>
      <c r="B37" s="184" t="s">
        <v>1807</v>
      </c>
      <c r="C37" s="183" t="s">
        <v>1808</v>
      </c>
      <c r="D37" s="319" t="s">
        <v>1809</v>
      </c>
      <c r="E37" s="101" t="s">
        <v>1810</v>
      </c>
      <c r="F37" s="101" t="s">
        <v>1811</v>
      </c>
      <c r="G37" s="101" t="s">
        <v>1812</v>
      </c>
      <c r="H37" s="101" t="s">
        <v>1813</v>
      </c>
      <c r="I37" s="371" t="s">
        <v>13</v>
      </c>
    </row>
    <row r="38" spans="1:9" ht="50">
      <c r="A38" s="565"/>
      <c r="B38" s="187" t="s">
        <v>1807</v>
      </c>
      <c r="C38" s="137" t="s">
        <v>1814</v>
      </c>
      <c r="D38" s="68" t="s">
        <v>1815</v>
      </c>
      <c r="E38" s="68" t="s">
        <v>1816</v>
      </c>
      <c r="F38" s="68" t="s">
        <v>1811</v>
      </c>
      <c r="G38" s="68" t="s">
        <v>1812</v>
      </c>
      <c r="H38" s="68" t="s">
        <v>1813</v>
      </c>
      <c r="I38" s="198" t="s">
        <v>13</v>
      </c>
    </row>
    <row r="39" spans="1:9" ht="13">
      <c r="A39" s="372"/>
      <c r="B39" s="373"/>
      <c r="C39" s="324"/>
      <c r="D39" s="69"/>
      <c r="E39" s="69"/>
      <c r="F39" s="69"/>
      <c r="G39" s="69"/>
      <c r="H39" s="69"/>
      <c r="I39" s="374"/>
    </row>
    <row r="40" spans="1:9" ht="13">
      <c r="A40" s="372"/>
      <c r="B40" s="373"/>
      <c r="C40" s="324"/>
      <c r="D40" s="69"/>
      <c r="E40" s="69"/>
      <c r="F40" s="69"/>
      <c r="G40" s="69"/>
      <c r="H40" s="69"/>
      <c r="I40" s="374"/>
    </row>
  </sheetData>
  <mergeCells count="11">
    <mergeCell ref="A20:A21"/>
    <mergeCell ref="A22:A25"/>
    <mergeCell ref="B22:B25"/>
    <mergeCell ref="A37:A38"/>
    <mergeCell ref="A2:A14"/>
    <mergeCell ref="B2:B12"/>
    <mergeCell ref="A15:A17"/>
    <mergeCell ref="B15:B17"/>
    <mergeCell ref="A18:A19"/>
    <mergeCell ref="B18:B19"/>
    <mergeCell ref="B20:B21"/>
  </mergeCells>
  <conditionalFormatting sqref="D37">
    <cfRule type="expression" dxfId="31" priority="1">
      <formula>$H$2:$H$50="Strong"</formula>
    </cfRule>
  </conditionalFormatting>
  <conditionalFormatting sqref="D37">
    <cfRule type="expression" dxfId="30" priority="2">
      <formula>$H$2:$H$50="Unsure"</formula>
    </cfRule>
  </conditionalFormatting>
  <conditionalFormatting sqref="D37">
    <cfRule type="expression" dxfId="29" priority="3">
      <formula>$H$2:$H$50="Weak"</formula>
    </cfRule>
  </conditionalFormatting>
  <conditionalFormatting sqref="I32:I36">
    <cfRule type="notContainsBlanks" dxfId="28" priority="4">
      <formula>LEN(TRIM(I32))&gt;0</formula>
    </cfRule>
  </conditionalFormatting>
  <conditionalFormatting sqref="A2:I40">
    <cfRule type="expression" dxfId="27" priority="5">
      <formula>$I$2:$I$40="Strong"</formula>
    </cfRule>
  </conditionalFormatting>
  <conditionalFormatting sqref="A2:I40">
    <cfRule type="expression" dxfId="26" priority="6">
      <formula>$I$2:$I$40="Unsure"</formula>
    </cfRule>
  </conditionalFormatting>
  <conditionalFormatting sqref="A2:I40">
    <cfRule type="expression" dxfId="25" priority="7">
      <formula>$I$2:$I$40="Weak"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ACFE2"/>
    <outlinePr summaryBelow="0" summaryRight="0"/>
  </sheetPr>
  <dimension ref="A1:H57"/>
  <sheetViews>
    <sheetView workbookViewId="0">
      <pane ySplit="1" topLeftCell="A2" activePane="bottomLeft" state="frozen"/>
      <selection pane="bottomLeft" activeCell="B3" sqref="B3"/>
    </sheetView>
  </sheetViews>
  <sheetFormatPr defaultColWidth="14.453125" defaultRowHeight="15.75" customHeight="1"/>
  <cols>
    <col min="1" max="1" width="8.08984375" customWidth="1"/>
    <col min="2" max="2" width="5.54296875" customWidth="1"/>
    <col min="3" max="3" width="11.08984375" customWidth="1"/>
    <col min="5" max="5" width="27.7265625" customWidth="1"/>
    <col min="6" max="6" width="68.453125" customWidth="1"/>
    <col min="7" max="7" width="28.08984375" customWidth="1"/>
    <col min="8" max="8" width="15.453125" customWidth="1"/>
  </cols>
  <sheetData>
    <row r="1" spans="1:8" ht="13">
      <c r="A1" s="375" t="s">
        <v>1041</v>
      </c>
      <c r="B1" s="375" t="s">
        <v>1042</v>
      </c>
      <c r="C1" s="375" t="s">
        <v>1043</v>
      </c>
      <c r="D1" s="376" t="s">
        <v>1</v>
      </c>
      <c r="E1" s="376" t="s">
        <v>1044</v>
      </c>
      <c r="F1" s="376" t="s">
        <v>1045</v>
      </c>
      <c r="G1" s="377" t="s">
        <v>955</v>
      </c>
      <c r="H1" s="375" t="s">
        <v>6</v>
      </c>
    </row>
    <row r="2" spans="1:8" ht="60" customHeight="1">
      <c r="A2" s="198">
        <v>1</v>
      </c>
      <c r="B2" s="198">
        <v>11</v>
      </c>
      <c r="C2" s="198" t="s">
        <v>1051</v>
      </c>
      <c r="D2" s="187" t="s">
        <v>1303</v>
      </c>
      <c r="E2" s="137" t="s">
        <v>1817</v>
      </c>
      <c r="F2" s="68" t="s">
        <v>1818</v>
      </c>
      <c r="G2" s="378"/>
      <c r="H2" s="198" t="s">
        <v>13</v>
      </c>
    </row>
    <row r="3" spans="1:8" ht="60" customHeight="1">
      <c r="A3" s="198">
        <v>1</v>
      </c>
      <c r="B3" s="198">
        <v>11</v>
      </c>
      <c r="C3" s="198" t="s">
        <v>1051</v>
      </c>
      <c r="D3" s="187" t="s">
        <v>1303</v>
      </c>
      <c r="E3" s="137" t="s">
        <v>1819</v>
      </c>
      <c r="F3" s="68" t="s">
        <v>1820</v>
      </c>
      <c r="G3" s="378"/>
      <c r="H3" s="198" t="s">
        <v>13</v>
      </c>
    </row>
    <row r="4" spans="1:8" ht="72.75" customHeight="1">
      <c r="A4" s="198">
        <v>1</v>
      </c>
      <c r="B4" s="198">
        <v>11</v>
      </c>
      <c r="C4" s="198" t="s">
        <v>1051</v>
      </c>
      <c r="D4" s="187" t="s">
        <v>1303</v>
      </c>
      <c r="E4" s="137" t="s">
        <v>1821</v>
      </c>
      <c r="F4" s="68" t="s">
        <v>1822</v>
      </c>
      <c r="G4" s="378"/>
      <c r="H4" s="198" t="s">
        <v>13</v>
      </c>
    </row>
    <row r="5" spans="1:8" ht="53.25" customHeight="1">
      <c r="A5" s="198">
        <v>1</v>
      </c>
      <c r="B5" s="198">
        <v>11</v>
      </c>
      <c r="C5" s="198" t="s">
        <v>1051</v>
      </c>
      <c r="D5" s="187" t="s">
        <v>1303</v>
      </c>
      <c r="E5" s="137" t="s">
        <v>1823</v>
      </c>
      <c r="F5" s="68" t="s">
        <v>1824</v>
      </c>
      <c r="G5" s="378"/>
      <c r="H5" s="198" t="s">
        <v>13</v>
      </c>
    </row>
    <row r="6" spans="1:8" ht="59.25" customHeight="1">
      <c r="A6" s="198">
        <v>1</v>
      </c>
      <c r="B6" s="198">
        <v>11</v>
      </c>
      <c r="C6" s="198" t="s">
        <v>1051</v>
      </c>
      <c r="D6" s="187" t="s">
        <v>1303</v>
      </c>
      <c r="E6" s="137" t="s">
        <v>1825</v>
      </c>
      <c r="F6" s="68" t="s">
        <v>1826</v>
      </c>
      <c r="G6" s="378"/>
      <c r="H6" s="198" t="s">
        <v>13</v>
      </c>
    </row>
    <row r="7" spans="1:8" ht="42" customHeight="1">
      <c r="A7" s="198">
        <v>1</v>
      </c>
      <c r="B7" s="198">
        <v>11</v>
      </c>
      <c r="C7" s="198" t="s">
        <v>1051</v>
      </c>
      <c r="D7" s="187" t="s">
        <v>1303</v>
      </c>
      <c r="E7" s="137" t="s">
        <v>1827</v>
      </c>
      <c r="F7" s="68" t="s">
        <v>1828</v>
      </c>
      <c r="G7" s="378"/>
      <c r="H7" s="198" t="s">
        <v>13</v>
      </c>
    </row>
    <row r="8" spans="1:8" ht="42" customHeight="1">
      <c r="A8" s="198">
        <v>1</v>
      </c>
      <c r="B8" s="198">
        <v>11</v>
      </c>
      <c r="C8" s="198" t="s">
        <v>1051</v>
      </c>
      <c r="D8" s="187" t="s">
        <v>1303</v>
      </c>
      <c r="E8" s="137" t="s">
        <v>1829</v>
      </c>
      <c r="F8" s="68" t="s">
        <v>1830</v>
      </c>
      <c r="G8" s="378"/>
      <c r="H8" s="198" t="s">
        <v>13</v>
      </c>
    </row>
    <row r="9" spans="1:8" ht="60" customHeight="1">
      <c r="A9" s="198">
        <v>1</v>
      </c>
      <c r="B9" s="198" t="s">
        <v>1831</v>
      </c>
      <c r="C9" s="198" t="s">
        <v>1064</v>
      </c>
      <c r="D9" s="187" t="s">
        <v>1303</v>
      </c>
      <c r="E9" s="137" t="s">
        <v>1832</v>
      </c>
      <c r="F9" s="68" t="s">
        <v>1833</v>
      </c>
      <c r="G9" s="378"/>
      <c r="H9" s="198" t="s">
        <v>236</v>
      </c>
    </row>
    <row r="10" spans="1:8" ht="60" customHeight="1">
      <c r="A10" s="198"/>
      <c r="B10" s="198"/>
      <c r="C10" s="198"/>
      <c r="D10" s="187" t="s">
        <v>1303</v>
      </c>
      <c r="E10" s="137" t="s">
        <v>1834</v>
      </c>
      <c r="F10" s="68" t="s">
        <v>1835</v>
      </c>
      <c r="G10" s="378"/>
      <c r="H10" s="198" t="s">
        <v>236</v>
      </c>
    </row>
    <row r="11" spans="1:8" ht="50">
      <c r="A11" s="198">
        <v>1</v>
      </c>
      <c r="B11" s="198">
        <v>16</v>
      </c>
      <c r="C11" s="198" t="s">
        <v>1064</v>
      </c>
      <c r="D11" s="187" t="s">
        <v>1303</v>
      </c>
      <c r="E11" s="137" t="s">
        <v>1836</v>
      </c>
      <c r="F11" s="68" t="s">
        <v>1837</v>
      </c>
      <c r="G11" s="378"/>
      <c r="H11" s="198" t="s">
        <v>47</v>
      </c>
    </row>
    <row r="12" spans="1:8" ht="39">
      <c r="A12" s="198">
        <v>1</v>
      </c>
      <c r="B12" s="198">
        <v>16</v>
      </c>
      <c r="C12" s="198" t="s">
        <v>1064</v>
      </c>
      <c r="D12" s="187" t="s">
        <v>1303</v>
      </c>
      <c r="E12" s="137" t="s">
        <v>1838</v>
      </c>
      <c r="F12" s="68" t="s">
        <v>1839</v>
      </c>
      <c r="G12" s="378"/>
      <c r="H12" s="198" t="s">
        <v>47</v>
      </c>
    </row>
    <row r="13" spans="1:8" ht="80">
      <c r="A13" s="198">
        <v>1</v>
      </c>
      <c r="B13" s="198" t="s">
        <v>1012</v>
      </c>
      <c r="C13" s="198" t="s">
        <v>1051</v>
      </c>
      <c r="D13" s="187" t="s">
        <v>1303</v>
      </c>
      <c r="E13" s="137" t="s">
        <v>1840</v>
      </c>
      <c r="F13" s="68" t="s">
        <v>1841</v>
      </c>
      <c r="G13" s="379" t="s">
        <v>1842</v>
      </c>
      <c r="H13" s="198" t="s">
        <v>236</v>
      </c>
    </row>
    <row r="14" spans="1:8" ht="38.5">
      <c r="A14" s="198">
        <v>1</v>
      </c>
      <c r="B14" s="198"/>
      <c r="C14" s="198" t="s">
        <v>1064</v>
      </c>
      <c r="D14" s="187" t="s">
        <v>1303</v>
      </c>
      <c r="E14" s="137" t="s">
        <v>1843</v>
      </c>
      <c r="F14" s="68" t="s">
        <v>1844</v>
      </c>
      <c r="G14" s="378"/>
      <c r="H14" s="198" t="s">
        <v>13</v>
      </c>
    </row>
    <row r="15" spans="1:8" ht="23.25" customHeight="1">
      <c r="A15" s="198">
        <v>1</v>
      </c>
      <c r="B15" s="198">
        <v>16</v>
      </c>
      <c r="C15" s="198" t="s">
        <v>1064</v>
      </c>
      <c r="D15" s="187" t="s">
        <v>1303</v>
      </c>
      <c r="E15" s="137" t="s">
        <v>1845</v>
      </c>
      <c r="F15" s="68" t="s">
        <v>1846</v>
      </c>
      <c r="G15" s="378"/>
      <c r="H15" s="198" t="s">
        <v>13</v>
      </c>
    </row>
    <row r="16" spans="1:8" ht="75">
      <c r="A16" s="198"/>
      <c r="B16" s="198"/>
      <c r="C16" s="198"/>
      <c r="D16" s="187"/>
      <c r="E16" s="137" t="s">
        <v>1847</v>
      </c>
      <c r="F16" s="68" t="s">
        <v>1848</v>
      </c>
      <c r="G16" s="378"/>
      <c r="H16" s="198" t="s">
        <v>13</v>
      </c>
    </row>
    <row r="17" spans="1:8" ht="23.25" customHeight="1">
      <c r="A17" s="198">
        <v>1</v>
      </c>
      <c r="B17" s="198">
        <v>16</v>
      </c>
      <c r="C17" s="198" t="s">
        <v>1064</v>
      </c>
      <c r="D17" s="187" t="s">
        <v>1303</v>
      </c>
      <c r="E17" s="137" t="s">
        <v>1849</v>
      </c>
      <c r="F17" s="68" t="s">
        <v>1850</v>
      </c>
      <c r="G17" s="378"/>
      <c r="H17" s="198" t="s">
        <v>13</v>
      </c>
    </row>
    <row r="18" spans="1:8" ht="102">
      <c r="A18" s="198">
        <v>1</v>
      </c>
      <c r="B18" s="198">
        <v>16</v>
      </c>
      <c r="C18" s="198" t="s">
        <v>1051</v>
      </c>
      <c r="D18" s="187" t="s">
        <v>1851</v>
      </c>
      <c r="E18" s="137" t="s">
        <v>1852</v>
      </c>
      <c r="F18" s="68" t="s">
        <v>1853</v>
      </c>
      <c r="G18" s="378"/>
      <c r="H18" s="198" t="s">
        <v>47</v>
      </c>
    </row>
    <row r="19" spans="1:8" ht="39">
      <c r="A19" s="198">
        <v>1</v>
      </c>
      <c r="B19" s="198">
        <v>19</v>
      </c>
      <c r="C19" s="198" t="s">
        <v>1051</v>
      </c>
      <c r="D19" s="187" t="s">
        <v>1854</v>
      </c>
      <c r="E19" s="137" t="s">
        <v>1855</v>
      </c>
      <c r="F19" s="68" t="s">
        <v>1856</v>
      </c>
      <c r="G19" s="379" t="s">
        <v>1857</v>
      </c>
      <c r="H19" s="198" t="s">
        <v>47</v>
      </c>
    </row>
    <row r="20" spans="1:8" ht="60" customHeight="1">
      <c r="A20" s="198">
        <v>1</v>
      </c>
      <c r="B20" s="198">
        <v>20</v>
      </c>
      <c r="C20" s="198" t="s">
        <v>1051</v>
      </c>
      <c r="D20" s="187" t="s">
        <v>1854</v>
      </c>
      <c r="E20" s="137" t="s">
        <v>1858</v>
      </c>
      <c r="F20" s="68" t="s">
        <v>1859</v>
      </c>
      <c r="G20" s="379"/>
      <c r="H20" s="198" t="s">
        <v>236</v>
      </c>
    </row>
    <row r="21" spans="1:8" ht="100">
      <c r="A21" s="198">
        <v>1</v>
      </c>
      <c r="B21" s="198">
        <v>21</v>
      </c>
      <c r="C21" s="198" t="s">
        <v>1051</v>
      </c>
      <c r="D21" s="187" t="s">
        <v>1860</v>
      </c>
      <c r="E21" s="137" t="s">
        <v>1861</v>
      </c>
      <c r="F21" s="68" t="s">
        <v>1862</v>
      </c>
      <c r="G21" s="379"/>
      <c r="H21" s="198" t="s">
        <v>13</v>
      </c>
    </row>
    <row r="22" spans="1:8" ht="39">
      <c r="A22" s="198">
        <v>1</v>
      </c>
      <c r="B22" s="198">
        <v>22</v>
      </c>
      <c r="C22" s="198" t="s">
        <v>1051</v>
      </c>
      <c r="D22" s="187" t="s">
        <v>1863</v>
      </c>
      <c r="E22" s="137" t="s">
        <v>1864</v>
      </c>
      <c r="F22" s="68" t="s">
        <v>1865</v>
      </c>
      <c r="G22" s="379"/>
      <c r="H22" s="198" t="s">
        <v>13</v>
      </c>
    </row>
    <row r="23" spans="1:8" ht="52">
      <c r="A23" s="198">
        <v>1</v>
      </c>
      <c r="B23" s="198">
        <v>24</v>
      </c>
      <c r="C23" s="198" t="s">
        <v>1051</v>
      </c>
      <c r="D23" s="187" t="s">
        <v>1866</v>
      </c>
      <c r="E23" s="68" t="s">
        <v>1867</v>
      </c>
      <c r="F23" s="68" t="s">
        <v>1868</v>
      </c>
      <c r="G23" s="379"/>
      <c r="H23" s="198" t="s">
        <v>13</v>
      </c>
    </row>
    <row r="24" spans="1:8" ht="88.5">
      <c r="A24" s="198">
        <v>1</v>
      </c>
      <c r="B24" s="198">
        <v>25</v>
      </c>
      <c r="C24" s="198" t="s">
        <v>1046</v>
      </c>
      <c r="D24" s="187" t="s">
        <v>1869</v>
      </c>
      <c r="E24" s="68" t="s">
        <v>1870</v>
      </c>
      <c r="F24" s="68" t="s">
        <v>1871</v>
      </c>
      <c r="G24" s="379"/>
      <c r="H24" s="198" t="s">
        <v>47</v>
      </c>
    </row>
    <row r="25" spans="1:8" ht="35.25" customHeight="1">
      <c r="A25" s="198"/>
      <c r="B25" s="198"/>
      <c r="C25" s="198"/>
      <c r="D25" s="187"/>
      <c r="E25" s="137" t="s">
        <v>1872</v>
      </c>
      <c r="F25" s="68" t="s">
        <v>1873</v>
      </c>
      <c r="G25" s="379"/>
      <c r="H25" s="198" t="s">
        <v>13</v>
      </c>
    </row>
    <row r="26" spans="1:8" ht="25.5" customHeight="1">
      <c r="A26" s="198">
        <v>2</v>
      </c>
      <c r="B26" s="198"/>
      <c r="C26" s="198"/>
      <c r="D26" s="187" t="s">
        <v>92</v>
      </c>
      <c r="E26" s="137" t="s">
        <v>1874</v>
      </c>
      <c r="F26" s="68" t="s">
        <v>1875</v>
      </c>
      <c r="G26" s="378"/>
      <c r="H26" s="198" t="s">
        <v>13</v>
      </c>
    </row>
    <row r="27" spans="1:8" ht="58.5" customHeight="1">
      <c r="A27" s="198"/>
      <c r="B27" s="198"/>
      <c r="C27" s="198" t="s">
        <v>1876</v>
      </c>
      <c r="D27" s="187"/>
      <c r="E27" s="137" t="s">
        <v>1877</v>
      </c>
      <c r="F27" s="68" t="s">
        <v>1878</v>
      </c>
      <c r="G27" s="378"/>
      <c r="H27" s="198" t="s">
        <v>236</v>
      </c>
    </row>
    <row r="28" spans="1:8" ht="22.5" customHeight="1">
      <c r="A28" s="198">
        <v>2</v>
      </c>
      <c r="B28" s="198">
        <v>46</v>
      </c>
      <c r="C28" s="198" t="s">
        <v>1051</v>
      </c>
      <c r="D28" s="187" t="s">
        <v>92</v>
      </c>
      <c r="E28" s="137" t="s">
        <v>1879</v>
      </c>
      <c r="F28" s="68" t="s">
        <v>1880</v>
      </c>
      <c r="G28" s="378"/>
      <c r="H28" s="198" t="s">
        <v>13</v>
      </c>
    </row>
    <row r="29" spans="1:8" ht="22.5" customHeight="1">
      <c r="A29" s="198">
        <v>2</v>
      </c>
      <c r="B29" s="198">
        <v>46</v>
      </c>
      <c r="C29" s="198" t="s">
        <v>1051</v>
      </c>
      <c r="D29" s="187" t="s">
        <v>92</v>
      </c>
      <c r="E29" s="137" t="s">
        <v>1881</v>
      </c>
      <c r="F29" s="68" t="s">
        <v>1882</v>
      </c>
      <c r="G29" s="378"/>
      <c r="H29" s="198" t="s">
        <v>13</v>
      </c>
    </row>
    <row r="30" spans="1:8" ht="40.5" customHeight="1">
      <c r="A30" s="198">
        <v>2</v>
      </c>
      <c r="B30" s="198">
        <v>56</v>
      </c>
      <c r="C30" s="198" t="s">
        <v>1051</v>
      </c>
      <c r="D30" s="187" t="s">
        <v>92</v>
      </c>
      <c r="E30" s="137" t="s">
        <v>1883</v>
      </c>
      <c r="F30" s="68" t="s">
        <v>1884</v>
      </c>
      <c r="G30" s="378"/>
      <c r="H30" s="198" t="s">
        <v>13</v>
      </c>
    </row>
    <row r="31" spans="1:8" ht="51.5">
      <c r="A31" s="198">
        <v>2</v>
      </c>
      <c r="B31" s="198">
        <v>56</v>
      </c>
      <c r="C31" s="198" t="s">
        <v>1051</v>
      </c>
      <c r="D31" s="187" t="s">
        <v>92</v>
      </c>
      <c r="E31" s="137" t="s">
        <v>1885</v>
      </c>
      <c r="F31" s="68" t="s">
        <v>1886</v>
      </c>
      <c r="G31" s="378"/>
      <c r="H31" s="198" t="s">
        <v>13</v>
      </c>
    </row>
    <row r="32" spans="1:8" ht="90.5">
      <c r="A32" s="198">
        <v>2</v>
      </c>
      <c r="B32" s="198">
        <v>56</v>
      </c>
      <c r="C32" s="198" t="s">
        <v>1051</v>
      </c>
      <c r="D32" s="187" t="s">
        <v>92</v>
      </c>
      <c r="E32" s="137" t="s">
        <v>1887</v>
      </c>
      <c r="F32" s="68" t="s">
        <v>1888</v>
      </c>
      <c r="G32" s="378"/>
      <c r="H32" s="198" t="s">
        <v>13</v>
      </c>
    </row>
    <row r="33" spans="1:8" ht="25">
      <c r="A33" s="198">
        <v>7</v>
      </c>
      <c r="B33" s="198">
        <v>240</v>
      </c>
      <c r="C33" s="198" t="s">
        <v>1051</v>
      </c>
      <c r="D33" s="187" t="s">
        <v>1268</v>
      </c>
      <c r="E33" s="137" t="s">
        <v>1889</v>
      </c>
      <c r="F33" s="68" t="s">
        <v>1890</v>
      </c>
      <c r="G33" s="378"/>
      <c r="H33" s="198" t="s">
        <v>236</v>
      </c>
    </row>
    <row r="34" spans="1:8" ht="51.5">
      <c r="A34" s="198">
        <v>7</v>
      </c>
      <c r="B34" s="198">
        <v>239</v>
      </c>
      <c r="C34" s="198" t="s">
        <v>1051</v>
      </c>
      <c r="D34" s="187" t="s">
        <v>1268</v>
      </c>
      <c r="E34" s="137" t="s">
        <v>1891</v>
      </c>
      <c r="F34" s="68" t="s">
        <v>1892</v>
      </c>
      <c r="G34" s="379" t="s">
        <v>1893</v>
      </c>
      <c r="H34" s="198" t="s">
        <v>47</v>
      </c>
    </row>
    <row r="35" spans="1:8" ht="51.5">
      <c r="A35" s="198">
        <v>7</v>
      </c>
      <c r="B35" s="198">
        <v>240</v>
      </c>
      <c r="C35" s="198" t="s">
        <v>1051</v>
      </c>
      <c r="D35" s="187" t="s">
        <v>1268</v>
      </c>
      <c r="E35" s="137" t="s">
        <v>1894</v>
      </c>
      <c r="F35" s="68" t="s">
        <v>1895</v>
      </c>
      <c r="G35" s="379" t="s">
        <v>1896</v>
      </c>
      <c r="H35" s="198" t="s">
        <v>47</v>
      </c>
    </row>
    <row r="36" spans="1:8" ht="13">
      <c r="A36" s="198">
        <v>7</v>
      </c>
      <c r="B36" s="374"/>
      <c r="C36" s="198" t="s">
        <v>1051</v>
      </c>
      <c r="D36" s="187" t="s">
        <v>1268</v>
      </c>
      <c r="E36" s="137" t="s">
        <v>1897</v>
      </c>
      <c r="F36" s="68" t="s">
        <v>1898</v>
      </c>
      <c r="G36" s="378"/>
      <c r="H36" s="198" t="s">
        <v>236</v>
      </c>
    </row>
    <row r="37" spans="1:8" ht="13">
      <c r="A37" s="198">
        <v>7</v>
      </c>
      <c r="B37" s="374"/>
      <c r="C37" s="198" t="s">
        <v>1051</v>
      </c>
      <c r="D37" s="187" t="s">
        <v>1268</v>
      </c>
      <c r="E37" s="137" t="s">
        <v>1899</v>
      </c>
      <c r="F37" s="68" t="s">
        <v>1900</v>
      </c>
      <c r="G37" s="378"/>
      <c r="H37" s="198" t="s">
        <v>236</v>
      </c>
    </row>
    <row r="38" spans="1:8" ht="25">
      <c r="A38" s="198">
        <v>7</v>
      </c>
      <c r="B38" s="374"/>
      <c r="C38" s="198" t="s">
        <v>1051</v>
      </c>
      <c r="D38" s="187" t="s">
        <v>1268</v>
      </c>
      <c r="E38" s="137" t="s">
        <v>1901</v>
      </c>
      <c r="F38" s="68" t="s">
        <v>1902</v>
      </c>
      <c r="G38" s="378"/>
      <c r="H38" s="198" t="s">
        <v>47</v>
      </c>
    </row>
    <row r="39" spans="1:8" ht="66.75" customHeight="1">
      <c r="A39" s="198">
        <v>12</v>
      </c>
      <c r="B39" s="198">
        <v>399</v>
      </c>
      <c r="C39" s="198" t="s">
        <v>1051</v>
      </c>
      <c r="D39" s="187" t="s">
        <v>1903</v>
      </c>
      <c r="E39" s="137" t="s">
        <v>1904</v>
      </c>
      <c r="F39" s="68" t="s">
        <v>1905</v>
      </c>
      <c r="G39" s="378"/>
      <c r="H39" s="198" t="s">
        <v>13</v>
      </c>
    </row>
    <row r="40" spans="1:8" ht="36.75" customHeight="1">
      <c r="A40" s="198">
        <v>12</v>
      </c>
      <c r="B40" s="198">
        <v>399</v>
      </c>
      <c r="C40" s="198" t="s">
        <v>1051</v>
      </c>
      <c r="D40" s="187" t="s">
        <v>1903</v>
      </c>
      <c r="E40" s="137" t="s">
        <v>1906</v>
      </c>
      <c r="F40" s="68" t="s">
        <v>1907</v>
      </c>
      <c r="G40" s="378"/>
      <c r="H40" s="198" t="s">
        <v>13</v>
      </c>
    </row>
    <row r="41" spans="1:8" ht="37.5" customHeight="1">
      <c r="A41" s="198">
        <v>12</v>
      </c>
      <c r="B41" s="198">
        <v>402</v>
      </c>
      <c r="C41" s="198" t="s">
        <v>1064</v>
      </c>
      <c r="D41" s="187" t="s">
        <v>1903</v>
      </c>
      <c r="E41" s="137" t="s">
        <v>1908</v>
      </c>
      <c r="F41" s="68" t="s">
        <v>1909</v>
      </c>
      <c r="G41" s="378"/>
      <c r="H41" s="198" t="s">
        <v>13</v>
      </c>
    </row>
    <row r="42" spans="1:8" ht="25">
      <c r="A42" s="198">
        <v>12</v>
      </c>
      <c r="B42" s="198">
        <v>405</v>
      </c>
      <c r="C42" s="198" t="s">
        <v>1064</v>
      </c>
      <c r="D42" s="187" t="s">
        <v>1903</v>
      </c>
      <c r="E42" s="137" t="s">
        <v>1910</v>
      </c>
      <c r="F42" s="68" t="s">
        <v>1911</v>
      </c>
      <c r="G42" s="378"/>
      <c r="H42" s="198" t="s">
        <v>47</v>
      </c>
    </row>
    <row r="43" spans="1:8" ht="25">
      <c r="A43" s="198">
        <v>12</v>
      </c>
      <c r="B43" s="374"/>
      <c r="C43" s="198" t="s">
        <v>1064</v>
      </c>
      <c r="D43" s="187" t="s">
        <v>1903</v>
      </c>
      <c r="E43" s="137" t="s">
        <v>1912</v>
      </c>
      <c r="F43" s="68" t="s">
        <v>1913</v>
      </c>
      <c r="G43" s="378"/>
      <c r="H43" s="198" t="s">
        <v>47</v>
      </c>
    </row>
    <row r="44" spans="1:8" ht="46.5" customHeight="1">
      <c r="A44" s="198">
        <v>12</v>
      </c>
      <c r="B44" s="374"/>
      <c r="C44" s="198" t="s">
        <v>1064</v>
      </c>
      <c r="D44" s="187" t="s">
        <v>1903</v>
      </c>
      <c r="E44" s="137" t="s">
        <v>1914</v>
      </c>
      <c r="F44" s="68" t="s">
        <v>1915</v>
      </c>
      <c r="G44" s="378"/>
      <c r="H44" s="198" t="s">
        <v>13</v>
      </c>
    </row>
    <row r="45" spans="1:8" ht="83.25" customHeight="1">
      <c r="A45" s="198">
        <v>12</v>
      </c>
      <c r="B45" s="198">
        <v>419</v>
      </c>
      <c r="C45" s="198" t="s">
        <v>1064</v>
      </c>
      <c r="D45" s="187" t="s">
        <v>1903</v>
      </c>
      <c r="E45" s="137" t="s">
        <v>1916</v>
      </c>
      <c r="F45" s="68" t="s">
        <v>1917</v>
      </c>
      <c r="G45" s="378"/>
      <c r="H45" s="198" t="s">
        <v>47</v>
      </c>
    </row>
    <row r="46" spans="1:8" ht="52">
      <c r="A46" s="198">
        <v>9</v>
      </c>
      <c r="B46" s="374"/>
      <c r="C46" s="198" t="s">
        <v>1064</v>
      </c>
      <c r="D46" s="187" t="s">
        <v>1918</v>
      </c>
      <c r="E46" s="137" t="s">
        <v>1702</v>
      </c>
      <c r="F46" s="68" t="s">
        <v>1919</v>
      </c>
      <c r="G46" s="378"/>
      <c r="H46" s="198" t="s">
        <v>13</v>
      </c>
    </row>
    <row r="47" spans="1:8" ht="50.25" customHeight="1">
      <c r="A47" s="198">
        <v>9</v>
      </c>
      <c r="B47" s="198">
        <v>294</v>
      </c>
      <c r="C47" s="198" t="s">
        <v>1064</v>
      </c>
      <c r="D47" s="187" t="s">
        <v>1918</v>
      </c>
      <c r="E47" s="137" t="s">
        <v>1920</v>
      </c>
      <c r="F47" s="68" t="s">
        <v>1921</v>
      </c>
      <c r="G47" s="379" t="s">
        <v>1922</v>
      </c>
      <c r="H47" s="198" t="s">
        <v>13</v>
      </c>
    </row>
    <row r="48" spans="1:8" ht="40">
      <c r="A48" s="374"/>
      <c r="B48" s="374"/>
      <c r="C48" s="198" t="s">
        <v>1064</v>
      </c>
      <c r="D48" s="187" t="s">
        <v>1918</v>
      </c>
      <c r="E48" s="137" t="s">
        <v>1763</v>
      </c>
      <c r="F48" s="68" t="s">
        <v>1923</v>
      </c>
      <c r="G48" s="379" t="s">
        <v>1924</v>
      </c>
      <c r="H48" s="198" t="s">
        <v>13</v>
      </c>
    </row>
    <row r="49" spans="1:8" ht="25.5">
      <c r="A49" s="374"/>
      <c r="B49" s="374"/>
      <c r="C49" s="198" t="s">
        <v>1064</v>
      </c>
      <c r="D49" s="187" t="s">
        <v>1918</v>
      </c>
      <c r="E49" s="137" t="s">
        <v>1925</v>
      </c>
      <c r="F49" s="68" t="s">
        <v>1926</v>
      </c>
      <c r="G49" s="378"/>
      <c r="H49" s="198" t="s">
        <v>236</v>
      </c>
    </row>
    <row r="50" spans="1:8" ht="38.25" customHeight="1">
      <c r="A50" s="374"/>
      <c r="B50" s="374"/>
      <c r="C50" s="198" t="s">
        <v>1064</v>
      </c>
      <c r="D50" s="187" t="s">
        <v>1918</v>
      </c>
      <c r="E50" s="137" t="s">
        <v>1927</v>
      </c>
      <c r="F50" s="68" t="s">
        <v>1928</v>
      </c>
      <c r="G50" s="378"/>
      <c r="H50" s="198" t="s">
        <v>13</v>
      </c>
    </row>
    <row r="51" spans="1:8" ht="24.75" customHeight="1">
      <c r="A51" s="374"/>
      <c r="B51" s="374"/>
      <c r="C51" s="198" t="s">
        <v>1051</v>
      </c>
      <c r="D51" s="187" t="s">
        <v>92</v>
      </c>
      <c r="E51" s="137" t="s">
        <v>1929</v>
      </c>
      <c r="F51" s="68" t="s">
        <v>1930</v>
      </c>
      <c r="G51" s="378"/>
      <c r="H51" s="198" t="s">
        <v>47</v>
      </c>
    </row>
    <row r="52" spans="1:8" ht="24" customHeight="1">
      <c r="A52" s="380"/>
      <c r="B52" s="380"/>
      <c r="C52" s="380"/>
      <c r="D52" s="381"/>
      <c r="E52" s="367" t="s">
        <v>1931</v>
      </c>
      <c r="F52" s="369"/>
      <c r="G52" s="382" t="s">
        <v>809</v>
      </c>
      <c r="H52" s="383" t="s">
        <v>236</v>
      </c>
    </row>
    <row r="53" spans="1:8" ht="30" customHeight="1">
      <c r="A53" s="374"/>
      <c r="B53" s="374"/>
      <c r="C53" s="374"/>
      <c r="D53" s="187" t="s">
        <v>1932</v>
      </c>
      <c r="E53" s="137" t="s">
        <v>1933</v>
      </c>
      <c r="F53" s="68" t="s">
        <v>1934</v>
      </c>
      <c r="G53" s="379" t="s">
        <v>1935</v>
      </c>
      <c r="H53" s="198" t="s">
        <v>47</v>
      </c>
    </row>
    <row r="54" spans="1:8" ht="26">
      <c r="A54" s="374"/>
      <c r="B54" s="374"/>
      <c r="C54" s="374"/>
      <c r="D54" s="187" t="s">
        <v>1936</v>
      </c>
      <c r="E54" s="137" t="s">
        <v>1937</v>
      </c>
      <c r="F54" s="68" t="s">
        <v>1938</v>
      </c>
      <c r="G54" s="379" t="s">
        <v>1939</v>
      </c>
      <c r="H54" s="198" t="s">
        <v>13</v>
      </c>
    </row>
    <row r="55" spans="1:8" ht="31.5" customHeight="1">
      <c r="A55" s="374"/>
      <c r="B55" s="374"/>
      <c r="C55" s="374"/>
      <c r="D55" s="187" t="s">
        <v>1932</v>
      </c>
      <c r="E55" s="137" t="s">
        <v>1940</v>
      </c>
      <c r="F55" s="68" t="s">
        <v>1941</v>
      </c>
      <c r="G55" s="379" t="s">
        <v>1942</v>
      </c>
      <c r="H55" s="198" t="s">
        <v>13</v>
      </c>
    </row>
    <row r="56" spans="1:8" ht="13">
      <c r="A56" s="374"/>
      <c r="B56" s="374"/>
      <c r="C56" s="374"/>
      <c r="D56" s="373"/>
      <c r="E56" s="324"/>
      <c r="F56" s="69"/>
      <c r="G56" s="378"/>
      <c r="H56" s="374"/>
    </row>
    <row r="57" spans="1:8" ht="13">
      <c r="A57" s="374"/>
      <c r="B57" s="374"/>
      <c r="C57" s="374"/>
      <c r="D57" s="373"/>
      <c r="E57" s="324"/>
      <c r="F57" s="69"/>
      <c r="G57" s="378"/>
      <c r="H57" s="374"/>
    </row>
  </sheetData>
  <conditionalFormatting sqref="A2:H57">
    <cfRule type="expression" dxfId="24" priority="1">
      <formula>$H$1:$H$57="Strong"</formula>
    </cfRule>
  </conditionalFormatting>
  <conditionalFormatting sqref="A2:H57">
    <cfRule type="expression" dxfId="23" priority="2">
      <formula>$H$1:$H$57="Unsure"</formula>
    </cfRule>
  </conditionalFormatting>
  <conditionalFormatting sqref="A2:H57">
    <cfRule type="expression" dxfId="22" priority="3">
      <formula>$H$1:$H$57="Weak"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AA84F"/>
    <outlinePr summaryBelow="0" summaryRight="0"/>
  </sheetPr>
  <dimension ref="A1:I181"/>
  <sheetViews>
    <sheetView workbookViewId="0">
      <pane ySplit="1" topLeftCell="A2" activePane="bottomLeft" state="frozen"/>
      <selection pane="bottomLeft" activeCell="B3" sqref="B3"/>
    </sheetView>
  </sheetViews>
  <sheetFormatPr defaultColWidth="14.453125" defaultRowHeight="15.75" customHeight="1"/>
  <cols>
    <col min="1" max="1" width="7" customWidth="1"/>
    <col min="2" max="2" width="6.81640625" customWidth="1"/>
    <col min="3" max="3" width="14" customWidth="1"/>
    <col min="4" max="4" width="16.453125" customWidth="1"/>
    <col min="5" max="5" width="23.26953125" customWidth="1"/>
    <col min="6" max="6" width="75.26953125" customWidth="1"/>
    <col min="7" max="7" width="20.7265625" customWidth="1"/>
    <col min="8" max="8" width="17.81640625" customWidth="1"/>
    <col min="9" max="9" width="17.08984375" customWidth="1"/>
  </cols>
  <sheetData>
    <row r="1" spans="1:9" ht="13">
      <c r="A1" s="384" t="s">
        <v>1943</v>
      </c>
      <c r="B1" s="384" t="s">
        <v>1944</v>
      </c>
      <c r="C1" s="384" t="s">
        <v>1043</v>
      </c>
      <c r="D1" s="384" t="s">
        <v>1</v>
      </c>
      <c r="E1" s="385" t="s">
        <v>1044</v>
      </c>
      <c r="F1" s="384" t="s">
        <v>1045</v>
      </c>
      <c r="G1" s="386" t="s">
        <v>1945</v>
      </c>
      <c r="H1" s="387" t="s">
        <v>955</v>
      </c>
      <c r="I1" s="388" t="s">
        <v>6</v>
      </c>
    </row>
    <row r="2" spans="1:9" ht="81" customHeight="1">
      <c r="A2" s="389"/>
      <c r="B2" s="389"/>
      <c r="C2" s="390"/>
      <c r="D2" s="391" t="s">
        <v>907</v>
      </c>
      <c r="E2" s="392" t="s">
        <v>1946</v>
      </c>
      <c r="F2" s="74" t="s">
        <v>1947</v>
      </c>
      <c r="G2" s="393"/>
      <c r="H2" s="394" t="s">
        <v>1948</v>
      </c>
      <c r="I2" s="395" t="s">
        <v>47</v>
      </c>
    </row>
    <row r="3" spans="1:9" ht="81" customHeight="1">
      <c r="A3" s="389"/>
      <c r="B3" s="389"/>
      <c r="C3" s="390"/>
      <c r="D3" s="391" t="s">
        <v>907</v>
      </c>
      <c r="E3" s="392" t="s">
        <v>1949</v>
      </c>
      <c r="F3" s="74" t="s">
        <v>1950</v>
      </c>
      <c r="G3" s="393"/>
      <c r="H3" s="394" t="s">
        <v>1948</v>
      </c>
      <c r="I3" s="395" t="s">
        <v>47</v>
      </c>
    </row>
    <row r="4" spans="1:9" ht="79.5" customHeight="1">
      <c r="A4" s="608"/>
      <c r="B4" s="608"/>
      <c r="C4" s="609"/>
      <c r="D4" s="608"/>
      <c r="E4" s="610" t="s">
        <v>1951</v>
      </c>
      <c r="F4" s="74" t="s">
        <v>1952</v>
      </c>
      <c r="G4" s="605"/>
      <c r="H4" s="606"/>
      <c r="I4" s="395"/>
    </row>
    <row r="5" spans="1:9" ht="242.25" customHeight="1">
      <c r="A5" s="565"/>
      <c r="B5" s="565"/>
      <c r="C5" s="565"/>
      <c r="D5" s="565"/>
      <c r="E5" s="565"/>
      <c r="F5" s="74" t="e">
        <f ca="1">image("https://s11452.pcdn.co/wp-content/uploads/2012/08/rsz_cats_sm-1-2-e1415140791919.jpg")</f>
        <v>#NAME?</v>
      </c>
      <c r="G5" s="565"/>
      <c r="H5" s="565"/>
      <c r="I5" s="395"/>
    </row>
    <row r="6" spans="1:9" ht="55.5" customHeight="1">
      <c r="A6" s="391">
        <v>4</v>
      </c>
      <c r="B6" s="391">
        <v>110</v>
      </c>
      <c r="C6" s="74" t="s">
        <v>1064</v>
      </c>
      <c r="D6" s="391" t="s">
        <v>1953</v>
      </c>
      <c r="E6" s="396" t="s">
        <v>1954</v>
      </c>
      <c r="F6" s="74" t="s">
        <v>1955</v>
      </c>
      <c r="G6" s="393"/>
      <c r="H6" s="397"/>
      <c r="I6" s="395" t="s">
        <v>236</v>
      </c>
    </row>
    <row r="7" spans="1:9" ht="26">
      <c r="A7" s="391">
        <v>4</v>
      </c>
      <c r="B7" s="391">
        <v>108</v>
      </c>
      <c r="C7" s="74" t="s">
        <v>1064</v>
      </c>
      <c r="D7" s="391" t="s">
        <v>1956</v>
      </c>
      <c r="E7" s="396" t="s">
        <v>1957</v>
      </c>
      <c r="F7" s="74" t="s">
        <v>1958</v>
      </c>
      <c r="G7" s="393"/>
      <c r="H7" s="397"/>
      <c r="I7" s="395" t="s">
        <v>13</v>
      </c>
    </row>
    <row r="8" spans="1:9" ht="26">
      <c r="A8" s="391">
        <v>4</v>
      </c>
      <c r="B8" s="391">
        <v>108</v>
      </c>
      <c r="C8" s="74" t="s">
        <v>1064</v>
      </c>
      <c r="D8" s="391" t="s">
        <v>1956</v>
      </c>
      <c r="E8" s="396" t="s">
        <v>1959</v>
      </c>
      <c r="F8" s="74" t="s">
        <v>1960</v>
      </c>
      <c r="G8" s="393"/>
      <c r="H8" s="397"/>
      <c r="I8" s="395" t="s">
        <v>13</v>
      </c>
    </row>
    <row r="9" spans="1:9" ht="26">
      <c r="A9" s="391">
        <v>4</v>
      </c>
      <c r="B9" s="391">
        <v>108</v>
      </c>
      <c r="C9" s="74" t="s">
        <v>1064</v>
      </c>
      <c r="D9" s="391" t="s">
        <v>1956</v>
      </c>
      <c r="E9" s="396" t="s">
        <v>1961</v>
      </c>
      <c r="F9" s="74" t="s">
        <v>1962</v>
      </c>
      <c r="G9" s="393"/>
      <c r="H9" s="397"/>
      <c r="I9" s="395" t="s">
        <v>13</v>
      </c>
    </row>
    <row r="10" spans="1:9" ht="26">
      <c r="A10" s="391">
        <v>4</v>
      </c>
      <c r="B10" s="391">
        <v>108</v>
      </c>
      <c r="C10" s="74" t="s">
        <v>1064</v>
      </c>
      <c r="D10" s="391" t="s">
        <v>1956</v>
      </c>
      <c r="E10" s="396" t="s">
        <v>1963</v>
      </c>
      <c r="F10" s="74" t="s">
        <v>1964</v>
      </c>
      <c r="G10" s="393"/>
      <c r="H10" s="397"/>
      <c r="I10" s="395" t="s">
        <v>13</v>
      </c>
    </row>
    <row r="11" spans="1:9" ht="46">
      <c r="A11" s="391">
        <v>4</v>
      </c>
      <c r="B11" s="391">
        <v>108</v>
      </c>
      <c r="C11" s="74" t="s">
        <v>1064</v>
      </c>
      <c r="D11" s="391" t="s">
        <v>1956</v>
      </c>
      <c r="E11" s="396" t="s">
        <v>1965</v>
      </c>
      <c r="F11" s="74" t="s">
        <v>1966</v>
      </c>
      <c r="G11" s="398" t="s">
        <v>1967</v>
      </c>
      <c r="H11" s="397"/>
      <c r="I11" s="395" t="s">
        <v>47</v>
      </c>
    </row>
    <row r="12" spans="1:9" ht="69">
      <c r="A12" s="391">
        <v>4</v>
      </c>
      <c r="B12" s="391">
        <v>108</v>
      </c>
      <c r="C12" s="74" t="s">
        <v>1064</v>
      </c>
      <c r="D12" s="391" t="s">
        <v>1956</v>
      </c>
      <c r="E12" s="396" t="s">
        <v>1968</v>
      </c>
      <c r="F12" s="74" t="s">
        <v>1969</v>
      </c>
      <c r="G12" s="393" t="s">
        <v>1970</v>
      </c>
      <c r="H12" s="397"/>
      <c r="I12" s="395" t="s">
        <v>47</v>
      </c>
    </row>
    <row r="13" spans="1:9" ht="62.25" customHeight="1">
      <c r="A13" s="391">
        <v>4</v>
      </c>
      <c r="B13" s="391">
        <v>109</v>
      </c>
      <c r="C13" s="74" t="s">
        <v>1064</v>
      </c>
      <c r="D13" s="391" t="s">
        <v>1956</v>
      </c>
      <c r="E13" s="396" t="s">
        <v>1971</v>
      </c>
      <c r="F13" s="74" t="s">
        <v>1972</v>
      </c>
      <c r="G13" s="399" t="s">
        <v>1973</v>
      </c>
      <c r="H13" s="394" t="s">
        <v>1974</v>
      </c>
      <c r="I13" s="395" t="s">
        <v>47</v>
      </c>
    </row>
    <row r="14" spans="1:9" ht="27">
      <c r="A14" s="391">
        <v>4</v>
      </c>
      <c r="B14" s="391">
        <v>109</v>
      </c>
      <c r="C14" s="74" t="s">
        <v>1064</v>
      </c>
      <c r="D14" s="391" t="s">
        <v>1956</v>
      </c>
      <c r="E14" s="396" t="s">
        <v>1975</v>
      </c>
      <c r="F14" s="74" t="s">
        <v>1976</v>
      </c>
      <c r="G14" s="399" t="s">
        <v>1973</v>
      </c>
      <c r="H14" s="394" t="s">
        <v>1974</v>
      </c>
      <c r="I14" s="395" t="s">
        <v>47</v>
      </c>
    </row>
    <row r="15" spans="1:9" ht="58.5" customHeight="1">
      <c r="A15" s="391">
        <v>4</v>
      </c>
      <c r="B15" s="391">
        <v>111</v>
      </c>
      <c r="C15" s="74" t="s">
        <v>1064</v>
      </c>
      <c r="D15" s="391" t="s">
        <v>1977</v>
      </c>
      <c r="E15" s="396" t="s">
        <v>910</v>
      </c>
      <c r="F15" s="74" t="s">
        <v>1978</v>
      </c>
      <c r="G15" s="399" t="s">
        <v>1973</v>
      </c>
      <c r="H15" s="397"/>
      <c r="I15" s="395" t="s">
        <v>236</v>
      </c>
    </row>
    <row r="16" spans="1:9" ht="51">
      <c r="A16" s="391">
        <v>4</v>
      </c>
      <c r="B16" s="391">
        <v>111</v>
      </c>
      <c r="C16" s="74" t="s">
        <v>1064</v>
      </c>
      <c r="D16" s="391" t="s">
        <v>1979</v>
      </c>
      <c r="E16" s="396" t="s">
        <v>1980</v>
      </c>
      <c r="F16" s="74" t="s">
        <v>1981</v>
      </c>
      <c r="G16" s="393" t="s">
        <v>1982</v>
      </c>
      <c r="H16" s="394" t="s">
        <v>1983</v>
      </c>
      <c r="I16" s="395" t="s">
        <v>236</v>
      </c>
    </row>
    <row r="17" spans="1:9" ht="30.75" customHeight="1">
      <c r="A17" s="391">
        <v>4</v>
      </c>
      <c r="B17" s="391">
        <v>111</v>
      </c>
      <c r="C17" s="74" t="s">
        <v>1064</v>
      </c>
      <c r="D17" s="391" t="s">
        <v>1956</v>
      </c>
      <c r="E17" s="396" t="s">
        <v>1984</v>
      </c>
      <c r="F17" s="74" t="s">
        <v>1985</v>
      </c>
      <c r="G17" s="399" t="s">
        <v>1986</v>
      </c>
      <c r="H17" s="394" t="s">
        <v>1987</v>
      </c>
      <c r="I17" s="395" t="s">
        <v>47</v>
      </c>
    </row>
    <row r="18" spans="1:9" ht="61.5" customHeight="1">
      <c r="A18" s="391">
        <v>4</v>
      </c>
      <c r="B18" s="391">
        <v>112</v>
      </c>
      <c r="C18" s="74" t="s">
        <v>1046</v>
      </c>
      <c r="D18" s="391" t="s">
        <v>1988</v>
      </c>
      <c r="E18" s="396" t="s">
        <v>1989</v>
      </c>
      <c r="F18" s="74" t="s">
        <v>1990</v>
      </c>
      <c r="G18" s="399" t="s">
        <v>1991</v>
      </c>
      <c r="H18" s="394" t="s">
        <v>1992</v>
      </c>
      <c r="I18" s="395" t="s">
        <v>47</v>
      </c>
    </row>
    <row r="19" spans="1:9" ht="63" customHeight="1">
      <c r="A19" s="391">
        <v>4</v>
      </c>
      <c r="B19" s="391">
        <v>112</v>
      </c>
      <c r="C19" s="74" t="s">
        <v>1046</v>
      </c>
      <c r="D19" s="391" t="s">
        <v>1988</v>
      </c>
      <c r="E19" s="396" t="s">
        <v>1993</v>
      </c>
      <c r="F19" s="74" t="s">
        <v>1994</v>
      </c>
      <c r="G19" s="399" t="s">
        <v>1995</v>
      </c>
      <c r="H19" s="394" t="s">
        <v>1996</v>
      </c>
      <c r="I19" s="395" t="s">
        <v>47</v>
      </c>
    </row>
    <row r="20" spans="1:9" ht="40.5">
      <c r="A20" s="391">
        <v>4</v>
      </c>
      <c r="B20" s="391">
        <v>112</v>
      </c>
      <c r="C20" s="74" t="s">
        <v>1046</v>
      </c>
      <c r="D20" s="391" t="s">
        <v>1988</v>
      </c>
      <c r="E20" s="396" t="s">
        <v>1997</v>
      </c>
      <c r="F20" s="74" t="s">
        <v>1998</v>
      </c>
      <c r="G20" s="399" t="s">
        <v>1999</v>
      </c>
      <c r="H20" s="394" t="s">
        <v>2000</v>
      </c>
      <c r="I20" s="395" t="s">
        <v>13</v>
      </c>
    </row>
    <row r="21" spans="1:9" ht="27">
      <c r="A21" s="391">
        <v>4</v>
      </c>
      <c r="B21" s="391">
        <v>112</v>
      </c>
      <c r="C21" s="74" t="s">
        <v>1046</v>
      </c>
      <c r="D21" s="391" t="s">
        <v>1988</v>
      </c>
      <c r="E21" s="400" t="s">
        <v>2001</v>
      </c>
      <c r="F21" s="74" t="s">
        <v>2002</v>
      </c>
      <c r="G21" s="399" t="s">
        <v>2003</v>
      </c>
      <c r="H21" s="394"/>
      <c r="I21" s="395" t="s">
        <v>13</v>
      </c>
    </row>
    <row r="22" spans="1:9" ht="26">
      <c r="A22" s="391">
        <v>4</v>
      </c>
      <c r="B22" s="391">
        <v>112</v>
      </c>
      <c r="C22" s="74" t="s">
        <v>1046</v>
      </c>
      <c r="D22" s="391" t="s">
        <v>1988</v>
      </c>
      <c r="E22" s="400" t="s">
        <v>2004</v>
      </c>
      <c r="F22" s="74" t="s">
        <v>2005</v>
      </c>
      <c r="G22" s="399" t="s">
        <v>2006</v>
      </c>
      <c r="H22" s="394"/>
      <c r="I22" s="395" t="s">
        <v>13</v>
      </c>
    </row>
    <row r="23" spans="1:9" ht="36">
      <c r="A23" s="391">
        <v>4</v>
      </c>
      <c r="B23" s="391">
        <v>112</v>
      </c>
      <c r="C23" s="74" t="s">
        <v>1046</v>
      </c>
      <c r="D23" s="391" t="s">
        <v>1988</v>
      </c>
      <c r="E23" s="396" t="s">
        <v>2007</v>
      </c>
      <c r="F23" s="74" t="s">
        <v>2008</v>
      </c>
      <c r="G23" s="399" t="s">
        <v>2009</v>
      </c>
      <c r="H23" s="394"/>
      <c r="I23" s="395" t="s">
        <v>13</v>
      </c>
    </row>
    <row r="24" spans="1:9" ht="27">
      <c r="A24" s="391">
        <v>4</v>
      </c>
      <c r="B24" s="391">
        <v>112</v>
      </c>
      <c r="C24" s="74" t="s">
        <v>1046</v>
      </c>
      <c r="D24" s="391" t="s">
        <v>1988</v>
      </c>
      <c r="E24" s="396" t="s">
        <v>2010</v>
      </c>
      <c r="F24" s="74" t="s">
        <v>2011</v>
      </c>
      <c r="G24" s="399" t="s">
        <v>2012</v>
      </c>
      <c r="H24" s="394"/>
      <c r="I24" s="395" t="s">
        <v>13</v>
      </c>
    </row>
    <row r="25" spans="1:9" ht="36">
      <c r="A25" s="391">
        <v>4</v>
      </c>
      <c r="B25" s="391">
        <v>113</v>
      </c>
      <c r="C25" s="74" t="s">
        <v>1046</v>
      </c>
      <c r="D25" s="391" t="s">
        <v>1988</v>
      </c>
      <c r="E25" s="396" t="s">
        <v>2013</v>
      </c>
      <c r="F25" s="74" t="s">
        <v>2014</v>
      </c>
      <c r="G25" s="399" t="s">
        <v>2015</v>
      </c>
      <c r="H25" s="394"/>
      <c r="I25" s="395" t="s">
        <v>236</v>
      </c>
    </row>
    <row r="26" spans="1:9" ht="50">
      <c r="A26" s="391">
        <v>4</v>
      </c>
      <c r="B26" s="391">
        <v>115</v>
      </c>
      <c r="C26" s="74" t="s">
        <v>1046</v>
      </c>
      <c r="D26" s="391" t="s">
        <v>2016</v>
      </c>
      <c r="E26" s="396" t="s">
        <v>2016</v>
      </c>
      <c r="F26" s="74" t="s">
        <v>2017</v>
      </c>
      <c r="G26" s="401"/>
      <c r="H26" s="394"/>
      <c r="I26" s="395" t="s">
        <v>13</v>
      </c>
    </row>
    <row r="27" spans="1:9" ht="51" customHeight="1">
      <c r="A27" s="391">
        <v>4</v>
      </c>
      <c r="B27" s="391">
        <v>116</v>
      </c>
      <c r="C27" s="74" t="s">
        <v>1046</v>
      </c>
      <c r="D27" s="391" t="s">
        <v>2016</v>
      </c>
      <c r="E27" s="396" t="s">
        <v>2018</v>
      </c>
      <c r="F27" s="74" t="s">
        <v>2019</v>
      </c>
      <c r="G27" s="399" t="s">
        <v>2020</v>
      </c>
      <c r="H27" s="394"/>
      <c r="I27" s="395" t="s">
        <v>13</v>
      </c>
    </row>
    <row r="28" spans="1:9" ht="45.75" customHeight="1">
      <c r="A28" s="391">
        <v>4</v>
      </c>
      <c r="B28" s="391">
        <v>117</v>
      </c>
      <c r="C28" s="74" t="s">
        <v>1046</v>
      </c>
      <c r="D28" s="391" t="s">
        <v>2016</v>
      </c>
      <c r="E28" s="396" t="s">
        <v>2021</v>
      </c>
      <c r="F28" s="74" t="s">
        <v>2022</v>
      </c>
      <c r="G28" s="401"/>
      <c r="H28" s="394"/>
      <c r="I28" s="395" t="s">
        <v>47</v>
      </c>
    </row>
    <row r="29" spans="1:9" ht="37.5" customHeight="1">
      <c r="A29" s="391">
        <v>4</v>
      </c>
      <c r="B29" s="391">
        <v>119</v>
      </c>
      <c r="C29" s="74" t="s">
        <v>1064</v>
      </c>
      <c r="D29" s="391" t="s">
        <v>2023</v>
      </c>
      <c r="E29" s="396" t="s">
        <v>2024</v>
      </c>
      <c r="F29" s="74" t="s">
        <v>2025</v>
      </c>
      <c r="G29" s="399" t="s">
        <v>2026</v>
      </c>
      <c r="H29" s="394" t="s">
        <v>2027</v>
      </c>
      <c r="I29" s="395" t="s">
        <v>13</v>
      </c>
    </row>
    <row r="30" spans="1:9" ht="37.5" customHeight="1">
      <c r="A30" s="391">
        <v>4</v>
      </c>
      <c r="B30" s="391">
        <v>119</v>
      </c>
      <c r="C30" s="74" t="s">
        <v>1064</v>
      </c>
      <c r="D30" s="391" t="s">
        <v>2023</v>
      </c>
      <c r="E30" s="396" t="s">
        <v>2028</v>
      </c>
      <c r="F30" s="74" t="s">
        <v>2029</v>
      </c>
      <c r="G30" s="399" t="s">
        <v>2030</v>
      </c>
      <c r="H30" s="394" t="s">
        <v>2031</v>
      </c>
      <c r="I30" s="395" t="s">
        <v>13</v>
      </c>
    </row>
    <row r="31" spans="1:9" ht="37.5" customHeight="1">
      <c r="A31" s="391">
        <v>4</v>
      </c>
      <c r="B31" s="391">
        <v>119</v>
      </c>
      <c r="C31" s="74" t="s">
        <v>1064</v>
      </c>
      <c r="D31" s="391" t="s">
        <v>2023</v>
      </c>
      <c r="E31" s="396" t="s">
        <v>2032</v>
      </c>
      <c r="F31" s="74" t="s">
        <v>2033</v>
      </c>
      <c r="G31" s="402" t="s">
        <v>2034</v>
      </c>
      <c r="H31" s="394" t="s">
        <v>2035</v>
      </c>
      <c r="I31" s="395" t="s">
        <v>13</v>
      </c>
    </row>
    <row r="32" spans="1:9" ht="25">
      <c r="A32" s="391">
        <v>4</v>
      </c>
      <c r="B32" s="391">
        <v>121</v>
      </c>
      <c r="C32" s="74" t="s">
        <v>1064</v>
      </c>
      <c r="D32" s="391" t="s">
        <v>2036</v>
      </c>
      <c r="E32" s="396" t="s">
        <v>2037</v>
      </c>
      <c r="F32" s="74" t="s">
        <v>2038</v>
      </c>
      <c r="G32" s="403"/>
      <c r="H32" s="394" t="s">
        <v>2039</v>
      </c>
      <c r="I32" s="395" t="s">
        <v>13</v>
      </c>
    </row>
    <row r="33" spans="1:9" ht="18" customHeight="1">
      <c r="A33" s="391">
        <v>4</v>
      </c>
      <c r="B33" s="391">
        <v>121</v>
      </c>
      <c r="C33" s="74" t="s">
        <v>1064</v>
      </c>
      <c r="D33" s="391" t="s">
        <v>2036</v>
      </c>
      <c r="E33" s="396" t="s">
        <v>2040</v>
      </c>
      <c r="F33" s="74" t="s">
        <v>2041</v>
      </c>
      <c r="G33" s="403"/>
      <c r="H33" s="394"/>
      <c r="I33" s="395" t="s">
        <v>13</v>
      </c>
    </row>
    <row r="34" spans="1:9" ht="48">
      <c r="A34" s="391">
        <v>4</v>
      </c>
      <c r="B34" s="391">
        <v>121</v>
      </c>
      <c r="C34" s="74" t="s">
        <v>1064</v>
      </c>
      <c r="D34" s="391" t="s">
        <v>2040</v>
      </c>
      <c r="E34" s="396" t="s">
        <v>2042</v>
      </c>
      <c r="F34" s="74" t="s">
        <v>2043</v>
      </c>
      <c r="G34" s="402" t="s">
        <v>2044</v>
      </c>
      <c r="H34" s="394" t="s">
        <v>2040</v>
      </c>
      <c r="I34" s="395" t="s">
        <v>47</v>
      </c>
    </row>
    <row r="35" spans="1:9" ht="48">
      <c r="A35" s="391">
        <v>4</v>
      </c>
      <c r="B35" s="391">
        <v>121</v>
      </c>
      <c r="C35" s="74" t="s">
        <v>1064</v>
      </c>
      <c r="D35" s="391" t="s">
        <v>2040</v>
      </c>
      <c r="E35" s="396" t="s">
        <v>2045</v>
      </c>
      <c r="F35" s="74" t="s">
        <v>2046</v>
      </c>
      <c r="G35" s="402" t="s">
        <v>2044</v>
      </c>
      <c r="H35" s="394" t="s">
        <v>2040</v>
      </c>
      <c r="I35" s="395" t="s">
        <v>236</v>
      </c>
    </row>
    <row r="36" spans="1:9" ht="25">
      <c r="A36" s="391">
        <v>4</v>
      </c>
      <c r="B36" s="391">
        <v>122</v>
      </c>
      <c r="C36" s="74" t="s">
        <v>1064</v>
      </c>
      <c r="D36" s="391" t="s">
        <v>2036</v>
      </c>
      <c r="E36" s="396" t="s">
        <v>2047</v>
      </c>
      <c r="F36" s="74" t="s">
        <v>2048</v>
      </c>
      <c r="G36" s="403"/>
      <c r="H36" s="394"/>
      <c r="I36" s="395" t="s">
        <v>13</v>
      </c>
    </row>
    <row r="37" spans="1:9" ht="64.5" customHeight="1">
      <c r="A37" s="391"/>
      <c r="B37" s="391"/>
      <c r="C37" s="74"/>
      <c r="D37" s="391"/>
      <c r="E37" s="396" t="s">
        <v>2049</v>
      </c>
      <c r="F37" s="74" t="s">
        <v>2050</v>
      </c>
      <c r="G37" s="403"/>
      <c r="H37" s="394" t="s">
        <v>2051</v>
      </c>
      <c r="I37" s="395" t="s">
        <v>47</v>
      </c>
    </row>
    <row r="38" spans="1:9" ht="49.5" customHeight="1">
      <c r="A38" s="389"/>
      <c r="B38" s="389"/>
      <c r="C38" s="74" t="s">
        <v>1051</v>
      </c>
      <c r="D38" s="391" t="s">
        <v>802</v>
      </c>
      <c r="E38" s="396" t="s">
        <v>2052</v>
      </c>
      <c r="F38" s="74" t="s">
        <v>2053</v>
      </c>
      <c r="G38" s="404"/>
      <c r="H38" s="394" t="s">
        <v>2054</v>
      </c>
      <c r="I38" s="395" t="s">
        <v>236</v>
      </c>
    </row>
    <row r="39" spans="1:9" ht="49.5" customHeight="1">
      <c r="A39" s="389"/>
      <c r="B39" s="391"/>
      <c r="C39" s="74" t="s">
        <v>1051</v>
      </c>
      <c r="D39" s="391" t="s">
        <v>802</v>
      </c>
      <c r="E39" s="396" t="s">
        <v>2055</v>
      </c>
      <c r="F39" s="74" t="s">
        <v>2056</v>
      </c>
      <c r="G39" s="404"/>
      <c r="H39" s="394" t="s">
        <v>2054</v>
      </c>
      <c r="I39" s="395" t="s">
        <v>236</v>
      </c>
    </row>
    <row r="40" spans="1:9" ht="49.5" customHeight="1">
      <c r="A40" s="389"/>
      <c r="B40" s="391"/>
      <c r="C40" s="74" t="s">
        <v>1051</v>
      </c>
      <c r="D40" s="391" t="s">
        <v>802</v>
      </c>
      <c r="E40" s="396" t="s">
        <v>2057</v>
      </c>
      <c r="F40" s="74" t="s">
        <v>2058</v>
      </c>
      <c r="G40" s="404"/>
      <c r="H40" s="394" t="s">
        <v>2054</v>
      </c>
      <c r="I40" s="395" t="s">
        <v>236</v>
      </c>
    </row>
    <row r="41" spans="1:9" ht="26.25" customHeight="1">
      <c r="A41" s="389"/>
      <c r="B41" s="391"/>
      <c r="C41" s="74"/>
      <c r="D41" s="389"/>
      <c r="E41" s="396" t="s">
        <v>2059</v>
      </c>
      <c r="F41" s="74" t="s">
        <v>2060</v>
      </c>
      <c r="G41" s="404"/>
      <c r="H41" s="397"/>
      <c r="I41" s="395" t="s">
        <v>47</v>
      </c>
    </row>
    <row r="42" spans="1:9" ht="26">
      <c r="A42" s="389"/>
      <c r="B42" s="391"/>
      <c r="C42" s="74"/>
      <c r="D42" s="389"/>
      <c r="E42" s="396" t="s">
        <v>2061</v>
      </c>
      <c r="F42" s="74" t="s">
        <v>2062</v>
      </c>
      <c r="G42" s="404"/>
      <c r="H42" s="397"/>
      <c r="I42" s="395" t="s">
        <v>47</v>
      </c>
    </row>
    <row r="43" spans="1:9" ht="45" customHeight="1">
      <c r="A43" s="389"/>
      <c r="B43" s="391"/>
      <c r="C43" s="74"/>
      <c r="D43" s="389"/>
      <c r="E43" s="396" t="s">
        <v>2063</v>
      </c>
      <c r="F43" s="74" t="s">
        <v>2064</v>
      </c>
      <c r="G43" s="404"/>
      <c r="H43" s="397"/>
      <c r="I43" s="395" t="s">
        <v>13</v>
      </c>
    </row>
    <row r="44" spans="1:9" ht="13">
      <c r="A44" s="389"/>
      <c r="B44" s="391"/>
      <c r="C44" s="74"/>
      <c r="D44" s="389"/>
      <c r="E44" s="396" t="s">
        <v>2065</v>
      </c>
      <c r="F44" s="74" t="s">
        <v>2066</v>
      </c>
      <c r="G44" s="404"/>
      <c r="H44" s="397"/>
      <c r="I44" s="395" t="s">
        <v>13</v>
      </c>
    </row>
    <row r="45" spans="1:9" ht="33.75" customHeight="1">
      <c r="A45" s="389"/>
      <c r="B45" s="391"/>
      <c r="C45" s="390"/>
      <c r="D45" s="389"/>
      <c r="E45" s="405" t="s">
        <v>2067</v>
      </c>
      <c r="F45" s="74" t="s">
        <v>2068</v>
      </c>
      <c r="G45" s="404"/>
      <c r="H45" s="397"/>
      <c r="I45" s="395" t="s">
        <v>13</v>
      </c>
    </row>
    <row r="46" spans="1:9" ht="33.75" customHeight="1">
      <c r="A46" s="389"/>
      <c r="B46" s="391"/>
      <c r="C46" s="390"/>
      <c r="D46" s="389"/>
      <c r="E46" s="406" t="s">
        <v>2069</v>
      </c>
      <c r="F46" s="74" t="s">
        <v>2070</v>
      </c>
      <c r="G46" s="404"/>
      <c r="H46" s="397"/>
      <c r="I46" s="395" t="s">
        <v>13</v>
      </c>
    </row>
    <row r="47" spans="1:9" ht="66.75" customHeight="1">
      <c r="A47" s="389"/>
      <c r="B47" s="391"/>
      <c r="C47" s="390"/>
      <c r="D47" s="389"/>
      <c r="E47" s="407" t="s">
        <v>2071</v>
      </c>
      <c r="F47" s="74" t="s">
        <v>2072</v>
      </c>
      <c r="G47" s="404"/>
      <c r="H47" s="397"/>
      <c r="I47" s="395" t="s">
        <v>13</v>
      </c>
    </row>
    <row r="48" spans="1:9" ht="26">
      <c r="A48" s="389"/>
      <c r="B48" s="391"/>
      <c r="C48" s="390"/>
      <c r="D48" s="389"/>
      <c r="E48" s="396" t="s">
        <v>2073</v>
      </c>
      <c r="F48" s="74" t="s">
        <v>2074</v>
      </c>
      <c r="G48" s="404"/>
      <c r="H48" s="397"/>
      <c r="I48" s="395" t="s">
        <v>47</v>
      </c>
    </row>
    <row r="49" spans="1:9" ht="26">
      <c r="A49" s="389"/>
      <c r="B49" s="391"/>
      <c r="C49" s="74"/>
      <c r="D49" s="389"/>
      <c r="E49" s="396" t="s">
        <v>2075</v>
      </c>
      <c r="F49" s="74" t="s">
        <v>2076</v>
      </c>
      <c r="G49" s="404"/>
      <c r="H49" s="397"/>
      <c r="I49" s="395" t="s">
        <v>47</v>
      </c>
    </row>
    <row r="50" spans="1:9" ht="39">
      <c r="A50" s="389"/>
      <c r="B50" s="391"/>
      <c r="C50" s="74"/>
      <c r="D50" s="389"/>
      <c r="E50" s="396" t="s">
        <v>2077</v>
      </c>
      <c r="F50" s="74" t="s">
        <v>2078</v>
      </c>
      <c r="G50" s="393" t="s">
        <v>2079</v>
      </c>
      <c r="H50" s="397"/>
      <c r="I50" s="395" t="s">
        <v>13</v>
      </c>
    </row>
    <row r="51" spans="1:9" ht="13">
      <c r="A51" s="389"/>
      <c r="B51" s="391"/>
      <c r="C51" s="390"/>
      <c r="D51" s="389"/>
      <c r="E51" s="396" t="s">
        <v>2080</v>
      </c>
      <c r="F51" s="74" t="s">
        <v>2081</v>
      </c>
      <c r="G51" s="404"/>
      <c r="H51" s="397"/>
      <c r="I51" s="395" t="s">
        <v>13</v>
      </c>
    </row>
    <row r="52" spans="1:9" ht="13">
      <c r="A52" s="389"/>
      <c r="B52" s="391"/>
      <c r="C52" s="74"/>
      <c r="D52" s="389"/>
      <c r="E52" s="396" t="s">
        <v>2082</v>
      </c>
      <c r="F52" s="74" t="s">
        <v>2083</v>
      </c>
      <c r="G52" s="404"/>
      <c r="H52" s="397"/>
      <c r="I52" s="395" t="s">
        <v>13</v>
      </c>
    </row>
    <row r="53" spans="1:9" ht="13">
      <c r="A53" s="389"/>
      <c r="B53" s="389"/>
      <c r="C53" s="390"/>
      <c r="D53" s="389"/>
      <c r="E53" s="396" t="s">
        <v>2084</v>
      </c>
      <c r="F53" s="74" t="s">
        <v>2085</v>
      </c>
      <c r="G53" s="404"/>
      <c r="H53" s="397"/>
      <c r="I53" s="395" t="s">
        <v>13</v>
      </c>
    </row>
    <row r="54" spans="1:9" ht="25">
      <c r="A54" s="389"/>
      <c r="B54" s="389"/>
      <c r="C54" s="390"/>
      <c r="D54" s="389"/>
      <c r="E54" s="396" t="s">
        <v>2086</v>
      </c>
      <c r="F54" s="74" t="s">
        <v>2087</v>
      </c>
      <c r="G54" s="404"/>
      <c r="H54" s="397"/>
      <c r="I54" s="395" t="s">
        <v>47</v>
      </c>
    </row>
    <row r="55" spans="1:9" ht="25">
      <c r="A55" s="389"/>
      <c r="B55" s="389"/>
      <c r="C55" s="390"/>
      <c r="D55" s="389"/>
      <c r="E55" s="396" t="s">
        <v>2088</v>
      </c>
      <c r="F55" s="74" t="s">
        <v>2089</v>
      </c>
      <c r="G55" s="404"/>
      <c r="H55" s="397"/>
      <c r="I55" s="395" t="s">
        <v>47</v>
      </c>
    </row>
    <row r="56" spans="1:9" ht="13">
      <c r="A56" s="389"/>
      <c r="B56" s="389"/>
      <c r="C56" s="390"/>
      <c r="D56" s="389"/>
      <c r="E56" s="396" t="s">
        <v>2090</v>
      </c>
      <c r="F56" s="74" t="s">
        <v>2091</v>
      </c>
      <c r="G56" s="404"/>
      <c r="H56" s="397"/>
      <c r="I56" s="395" t="s">
        <v>13</v>
      </c>
    </row>
    <row r="57" spans="1:9" ht="13">
      <c r="A57" s="389"/>
      <c r="B57" s="389"/>
      <c r="C57" s="390"/>
      <c r="D57" s="389"/>
      <c r="E57" s="396" t="s">
        <v>2092</v>
      </c>
      <c r="F57" s="74" t="s">
        <v>2093</v>
      </c>
      <c r="G57" s="404"/>
      <c r="H57" s="397"/>
      <c r="I57" s="395" t="s">
        <v>13</v>
      </c>
    </row>
    <row r="58" spans="1:9" ht="95.25" customHeight="1">
      <c r="A58" s="391">
        <v>11</v>
      </c>
      <c r="B58" s="391">
        <v>249</v>
      </c>
      <c r="C58" s="74" t="s">
        <v>1046</v>
      </c>
      <c r="D58" s="391" t="s">
        <v>388</v>
      </c>
      <c r="E58" s="408" t="s">
        <v>388</v>
      </c>
      <c r="F58" s="74" t="s">
        <v>2094</v>
      </c>
      <c r="G58" s="393"/>
      <c r="H58" s="397"/>
      <c r="I58" s="395" t="s">
        <v>13</v>
      </c>
    </row>
    <row r="59" spans="1:9" ht="77.25" customHeight="1">
      <c r="A59" s="391">
        <v>11</v>
      </c>
      <c r="B59" s="391">
        <v>249</v>
      </c>
      <c r="C59" s="74" t="s">
        <v>1046</v>
      </c>
      <c r="D59" s="391" t="s">
        <v>2095</v>
      </c>
      <c r="E59" s="408" t="s">
        <v>2096</v>
      </c>
      <c r="F59" s="74" t="s">
        <v>2097</v>
      </c>
      <c r="G59" s="393" t="s">
        <v>2098</v>
      </c>
      <c r="H59" s="394" t="s">
        <v>2099</v>
      </c>
      <c r="I59" s="395" t="s">
        <v>47</v>
      </c>
    </row>
    <row r="60" spans="1:9" ht="51.5">
      <c r="A60" s="391">
        <v>11</v>
      </c>
      <c r="B60" s="391">
        <v>250</v>
      </c>
      <c r="C60" s="74" t="s">
        <v>1046</v>
      </c>
      <c r="D60" s="391" t="s">
        <v>2095</v>
      </c>
      <c r="E60" s="408" t="s">
        <v>2100</v>
      </c>
      <c r="F60" s="74" t="s">
        <v>2101</v>
      </c>
      <c r="G60" s="404"/>
      <c r="H60" s="394" t="s">
        <v>2102</v>
      </c>
      <c r="I60" s="395" t="s">
        <v>47</v>
      </c>
    </row>
    <row r="61" spans="1:9" ht="89.5">
      <c r="A61" s="391">
        <v>11</v>
      </c>
      <c r="B61" s="391">
        <v>250</v>
      </c>
      <c r="C61" s="74" t="s">
        <v>1046</v>
      </c>
      <c r="D61" s="391" t="s">
        <v>2095</v>
      </c>
      <c r="E61" s="408" t="s">
        <v>2103</v>
      </c>
      <c r="F61" s="74" t="s">
        <v>2104</v>
      </c>
      <c r="G61" s="404"/>
      <c r="H61" s="397"/>
      <c r="I61" s="395" t="s">
        <v>236</v>
      </c>
    </row>
    <row r="62" spans="1:9" ht="224.25" customHeight="1">
      <c r="A62" s="391">
        <v>11</v>
      </c>
      <c r="B62" s="391">
        <v>250</v>
      </c>
      <c r="C62" s="74" t="s">
        <v>1046</v>
      </c>
      <c r="D62" s="391" t="s">
        <v>2095</v>
      </c>
      <c r="E62" s="408" t="s">
        <v>2105</v>
      </c>
      <c r="F62" s="74" t="s">
        <v>2106</v>
      </c>
      <c r="G62" s="404"/>
      <c r="H62" s="397"/>
      <c r="I62" s="395" t="s">
        <v>236</v>
      </c>
    </row>
    <row r="63" spans="1:9" ht="148.5" customHeight="1">
      <c r="A63" s="391">
        <v>11</v>
      </c>
      <c r="B63" s="391">
        <v>252</v>
      </c>
      <c r="C63" s="74" t="s">
        <v>1046</v>
      </c>
      <c r="D63" s="391" t="s">
        <v>2107</v>
      </c>
      <c r="E63" s="408" t="s">
        <v>413</v>
      </c>
      <c r="F63" s="74" t="s">
        <v>2108</v>
      </c>
      <c r="G63" s="404"/>
      <c r="H63" s="394" t="s">
        <v>2109</v>
      </c>
      <c r="I63" s="395" t="s">
        <v>47</v>
      </c>
    </row>
    <row r="64" spans="1:9" ht="25.5">
      <c r="A64" s="391">
        <v>11</v>
      </c>
      <c r="B64" s="391">
        <v>253</v>
      </c>
      <c r="C64" s="74" t="s">
        <v>1046</v>
      </c>
      <c r="D64" s="391" t="s">
        <v>2107</v>
      </c>
      <c r="E64" s="408" t="s">
        <v>2110</v>
      </c>
      <c r="F64" s="74" t="s">
        <v>2111</v>
      </c>
      <c r="G64" s="404"/>
      <c r="H64" s="394" t="s">
        <v>2112</v>
      </c>
      <c r="I64" s="395" t="s">
        <v>13</v>
      </c>
    </row>
    <row r="65" spans="1:9" ht="64.5">
      <c r="A65" s="391">
        <v>11</v>
      </c>
      <c r="B65" s="391">
        <v>253</v>
      </c>
      <c r="C65" s="74" t="s">
        <v>1046</v>
      </c>
      <c r="D65" s="391" t="s">
        <v>2113</v>
      </c>
      <c r="E65" s="408" t="s">
        <v>2114</v>
      </c>
      <c r="F65" s="74" t="s">
        <v>2115</v>
      </c>
      <c r="G65" s="393" t="s">
        <v>2116</v>
      </c>
      <c r="H65" s="397"/>
      <c r="I65" s="395" t="s">
        <v>13</v>
      </c>
    </row>
    <row r="66" spans="1:9" ht="37.5">
      <c r="A66" s="391">
        <v>11</v>
      </c>
      <c r="B66" s="391">
        <v>254</v>
      </c>
      <c r="C66" s="74" t="s">
        <v>1046</v>
      </c>
      <c r="D66" s="391" t="s">
        <v>2113</v>
      </c>
      <c r="E66" s="408" t="s">
        <v>2117</v>
      </c>
      <c r="F66" s="74" t="s">
        <v>2118</v>
      </c>
      <c r="G66" s="404"/>
      <c r="H66" s="397"/>
      <c r="I66" s="395" t="s">
        <v>47</v>
      </c>
    </row>
    <row r="67" spans="1:9" ht="26">
      <c r="A67" s="391">
        <v>11</v>
      </c>
      <c r="B67" s="391">
        <v>254</v>
      </c>
      <c r="C67" s="74" t="s">
        <v>1046</v>
      </c>
      <c r="D67" s="391" t="s">
        <v>2113</v>
      </c>
      <c r="E67" s="408" t="s">
        <v>2119</v>
      </c>
      <c r="F67" s="74" t="s">
        <v>2120</v>
      </c>
      <c r="G67" s="404"/>
      <c r="H67" s="394" t="s">
        <v>2121</v>
      </c>
      <c r="I67" s="395" t="s">
        <v>13</v>
      </c>
    </row>
    <row r="68" spans="1:9" ht="26">
      <c r="A68" s="391">
        <v>11</v>
      </c>
      <c r="B68" s="391">
        <v>254</v>
      </c>
      <c r="C68" s="74" t="s">
        <v>1046</v>
      </c>
      <c r="D68" s="391" t="s">
        <v>2113</v>
      </c>
      <c r="E68" s="408" t="s">
        <v>2122</v>
      </c>
      <c r="F68" s="74" t="s">
        <v>2123</v>
      </c>
      <c r="G68" s="404"/>
      <c r="H68" s="394" t="s">
        <v>2124</v>
      </c>
      <c r="I68" s="395" t="s">
        <v>13</v>
      </c>
    </row>
    <row r="69" spans="1:9" ht="38">
      <c r="A69" s="391">
        <v>11</v>
      </c>
      <c r="B69" s="391">
        <v>255</v>
      </c>
      <c r="C69" s="74" t="s">
        <v>1046</v>
      </c>
      <c r="D69" s="391" t="s">
        <v>2113</v>
      </c>
      <c r="E69" s="408" t="s">
        <v>2125</v>
      </c>
      <c r="F69" s="74" t="s">
        <v>2126</v>
      </c>
      <c r="G69" s="404"/>
      <c r="H69" s="397"/>
      <c r="I69" s="395" t="s">
        <v>13</v>
      </c>
    </row>
    <row r="70" spans="1:9" ht="38">
      <c r="A70" s="391">
        <v>11</v>
      </c>
      <c r="B70" s="391">
        <v>255</v>
      </c>
      <c r="C70" s="74" t="s">
        <v>1046</v>
      </c>
      <c r="D70" s="391" t="s">
        <v>2113</v>
      </c>
      <c r="E70" s="408" t="s">
        <v>2127</v>
      </c>
      <c r="F70" s="74" t="s">
        <v>2128</v>
      </c>
      <c r="G70" s="404"/>
      <c r="H70" s="397"/>
      <c r="I70" s="395" t="s">
        <v>13</v>
      </c>
    </row>
    <row r="71" spans="1:9" ht="38">
      <c r="A71" s="391">
        <v>11</v>
      </c>
      <c r="B71" s="391">
        <v>256</v>
      </c>
      <c r="C71" s="74" t="s">
        <v>1046</v>
      </c>
      <c r="D71" s="391" t="s">
        <v>2113</v>
      </c>
      <c r="E71" s="408" t="s">
        <v>2129</v>
      </c>
      <c r="F71" s="74" t="s">
        <v>2130</v>
      </c>
      <c r="G71" s="404"/>
      <c r="H71" s="397"/>
      <c r="I71" s="395" t="s">
        <v>13</v>
      </c>
    </row>
    <row r="72" spans="1:9" ht="115.5" customHeight="1">
      <c r="A72" s="391">
        <v>11</v>
      </c>
      <c r="B72" s="391">
        <v>256</v>
      </c>
      <c r="C72" s="74" t="s">
        <v>1046</v>
      </c>
      <c r="D72" s="391" t="s">
        <v>2113</v>
      </c>
      <c r="E72" s="408" t="s">
        <v>2131</v>
      </c>
      <c r="F72" s="74" t="s">
        <v>2132</v>
      </c>
      <c r="G72" s="404"/>
      <c r="H72" s="397"/>
      <c r="I72" s="395" t="s">
        <v>47</v>
      </c>
    </row>
    <row r="73" spans="1:9" ht="13">
      <c r="A73" s="391"/>
      <c r="B73" s="389"/>
      <c r="C73" s="74"/>
      <c r="D73" s="389"/>
      <c r="E73" s="408"/>
      <c r="F73" s="74"/>
      <c r="G73" s="404"/>
      <c r="H73" s="397"/>
      <c r="I73" s="395"/>
    </row>
    <row r="74" spans="1:9" ht="13">
      <c r="A74" s="391"/>
      <c r="B74" s="389"/>
      <c r="C74" s="74"/>
      <c r="D74" s="389"/>
      <c r="E74" s="408"/>
      <c r="F74" s="74"/>
      <c r="G74" s="404"/>
      <c r="H74" s="397"/>
      <c r="I74" s="395"/>
    </row>
    <row r="75" spans="1:9" ht="13">
      <c r="A75" s="391"/>
      <c r="B75" s="389"/>
      <c r="C75" s="74"/>
      <c r="D75" s="389"/>
      <c r="E75" s="408"/>
      <c r="F75" s="74"/>
      <c r="G75" s="404"/>
      <c r="H75" s="397"/>
      <c r="I75" s="395"/>
    </row>
    <row r="76" spans="1:9" ht="13">
      <c r="A76" s="391"/>
      <c r="B76" s="389"/>
      <c r="C76" s="74"/>
      <c r="D76" s="389"/>
      <c r="E76" s="408"/>
      <c r="F76" s="74"/>
      <c r="G76" s="404"/>
      <c r="H76" s="397"/>
      <c r="I76" s="395"/>
    </row>
    <row r="77" spans="1:9" ht="13">
      <c r="A77" s="391"/>
      <c r="B77" s="389"/>
      <c r="C77" s="74"/>
      <c r="D77" s="389"/>
      <c r="E77" s="408"/>
      <c r="F77" s="74"/>
      <c r="G77" s="404"/>
      <c r="H77" s="397"/>
      <c r="I77" s="395"/>
    </row>
    <row r="78" spans="1:9" ht="13">
      <c r="A78" s="391"/>
      <c r="B78" s="389"/>
      <c r="C78" s="74"/>
      <c r="D78" s="389"/>
      <c r="E78" s="408"/>
      <c r="F78" s="74"/>
      <c r="G78" s="404"/>
      <c r="H78" s="397"/>
      <c r="I78" s="395"/>
    </row>
    <row r="79" spans="1:9" ht="13">
      <c r="A79" s="391"/>
      <c r="B79" s="389"/>
      <c r="C79" s="74"/>
      <c r="D79" s="389"/>
      <c r="E79" s="408"/>
      <c r="F79" s="74"/>
      <c r="G79" s="404"/>
      <c r="H79" s="397"/>
      <c r="I79" s="395"/>
    </row>
    <row r="80" spans="1:9" ht="13">
      <c r="A80" s="391"/>
      <c r="B80" s="389"/>
      <c r="C80" s="74"/>
      <c r="D80" s="389"/>
      <c r="E80" s="408"/>
      <c r="F80" s="74"/>
      <c r="G80" s="404"/>
      <c r="H80" s="397"/>
      <c r="I80" s="395"/>
    </row>
    <row r="81" spans="1:9" ht="13">
      <c r="A81" s="391"/>
      <c r="B81" s="389"/>
      <c r="C81" s="74"/>
      <c r="D81" s="389"/>
      <c r="E81" s="408"/>
      <c r="F81" s="74"/>
      <c r="G81" s="404"/>
      <c r="H81" s="397"/>
      <c r="I81" s="395"/>
    </row>
    <row r="82" spans="1:9" ht="13">
      <c r="A82" s="391"/>
      <c r="B82" s="389"/>
      <c r="C82" s="74"/>
      <c r="D82" s="389"/>
      <c r="E82" s="408"/>
      <c r="F82" s="74"/>
      <c r="G82" s="404"/>
      <c r="H82" s="397"/>
      <c r="I82" s="395"/>
    </row>
    <row r="83" spans="1:9" ht="13">
      <c r="A83" s="391"/>
      <c r="B83" s="389"/>
      <c r="C83" s="74"/>
      <c r="D83" s="389"/>
      <c r="E83" s="408"/>
      <c r="F83" s="74"/>
      <c r="G83" s="404"/>
      <c r="H83" s="397"/>
      <c r="I83" s="395"/>
    </row>
    <row r="84" spans="1:9" ht="13">
      <c r="A84" s="391"/>
      <c r="B84" s="389"/>
      <c r="C84" s="74"/>
      <c r="D84" s="389"/>
      <c r="E84" s="408"/>
      <c r="F84" s="74"/>
      <c r="G84" s="404"/>
      <c r="H84" s="397"/>
      <c r="I84" s="395"/>
    </row>
    <row r="85" spans="1:9" ht="13">
      <c r="A85" s="391"/>
      <c r="B85" s="389"/>
      <c r="C85" s="74"/>
      <c r="D85" s="389"/>
      <c r="E85" s="408"/>
      <c r="F85" s="74"/>
      <c r="G85" s="404"/>
      <c r="H85" s="397"/>
      <c r="I85" s="395"/>
    </row>
    <row r="86" spans="1:9" ht="13">
      <c r="A86" s="391"/>
      <c r="B86" s="389"/>
      <c r="C86" s="74"/>
      <c r="D86" s="389"/>
      <c r="E86" s="408"/>
      <c r="F86" s="74"/>
      <c r="G86" s="404"/>
      <c r="H86" s="397"/>
      <c r="I86" s="395"/>
    </row>
    <row r="87" spans="1:9" ht="13">
      <c r="A87" s="391"/>
      <c r="B87" s="389"/>
      <c r="C87" s="74"/>
      <c r="D87" s="389"/>
      <c r="E87" s="408"/>
      <c r="F87" s="74"/>
      <c r="G87" s="404"/>
      <c r="H87" s="397"/>
      <c r="I87" s="395"/>
    </row>
    <row r="88" spans="1:9" ht="13">
      <c r="A88" s="391"/>
      <c r="B88" s="389"/>
      <c r="C88" s="74"/>
      <c r="D88" s="389"/>
      <c r="E88" s="408"/>
      <c r="F88" s="74"/>
      <c r="G88" s="404"/>
      <c r="H88" s="397"/>
      <c r="I88" s="395"/>
    </row>
    <row r="89" spans="1:9" ht="13">
      <c r="A89" s="391"/>
      <c r="B89" s="389"/>
      <c r="C89" s="74"/>
      <c r="D89" s="389"/>
      <c r="E89" s="408"/>
      <c r="F89" s="74"/>
      <c r="G89" s="404"/>
      <c r="H89" s="397"/>
      <c r="I89" s="395"/>
    </row>
    <row r="90" spans="1:9" ht="13">
      <c r="A90" s="391"/>
      <c r="B90" s="389"/>
      <c r="C90" s="74"/>
      <c r="D90" s="389"/>
      <c r="E90" s="408"/>
      <c r="F90" s="74"/>
      <c r="G90" s="404"/>
      <c r="H90" s="397"/>
      <c r="I90" s="395"/>
    </row>
    <row r="91" spans="1:9" ht="13">
      <c r="A91" s="391"/>
      <c r="B91" s="389"/>
      <c r="C91" s="74"/>
      <c r="D91" s="389"/>
      <c r="E91" s="408"/>
      <c r="F91" s="74"/>
      <c r="G91" s="404"/>
      <c r="H91" s="397"/>
      <c r="I91" s="395"/>
    </row>
    <row r="92" spans="1:9" ht="13">
      <c r="A92" s="391"/>
      <c r="B92" s="389"/>
      <c r="C92" s="74"/>
      <c r="D92" s="389"/>
      <c r="E92" s="408"/>
      <c r="F92" s="74"/>
      <c r="G92" s="404"/>
      <c r="H92" s="397"/>
      <c r="I92" s="395"/>
    </row>
    <row r="93" spans="1:9" ht="13">
      <c r="A93" s="391"/>
      <c r="B93" s="389"/>
      <c r="C93" s="74"/>
      <c r="D93" s="389"/>
      <c r="E93" s="408"/>
      <c r="F93" s="74"/>
      <c r="G93" s="404"/>
      <c r="H93" s="397"/>
      <c r="I93" s="395"/>
    </row>
    <row r="94" spans="1:9" ht="13">
      <c r="A94" s="391"/>
      <c r="B94" s="389"/>
      <c r="C94" s="74"/>
      <c r="D94" s="389"/>
      <c r="E94" s="408"/>
      <c r="F94" s="74"/>
      <c r="G94" s="404"/>
      <c r="H94" s="397"/>
      <c r="I94" s="395"/>
    </row>
    <row r="95" spans="1:9" ht="13">
      <c r="A95" s="391"/>
      <c r="B95" s="389"/>
      <c r="C95" s="74"/>
      <c r="D95" s="389"/>
      <c r="E95" s="408"/>
      <c r="F95" s="74"/>
      <c r="G95" s="404"/>
      <c r="H95" s="397"/>
      <c r="I95" s="395"/>
    </row>
    <row r="96" spans="1:9" ht="27" customHeight="1">
      <c r="A96" s="611" t="s">
        <v>119</v>
      </c>
      <c r="B96" s="577"/>
      <c r="C96" s="577"/>
      <c r="D96" s="577"/>
      <c r="E96" s="577"/>
      <c r="F96" s="577"/>
      <c r="G96" s="577"/>
      <c r="H96" s="577"/>
      <c r="I96" s="612"/>
    </row>
    <row r="97" spans="1:9" ht="128">
      <c r="A97" s="391">
        <v>1</v>
      </c>
      <c r="B97" s="391">
        <v>16</v>
      </c>
      <c r="C97" s="74" t="s">
        <v>1064</v>
      </c>
      <c r="D97" s="391" t="s">
        <v>2133</v>
      </c>
      <c r="E97" s="408" t="s">
        <v>2134</v>
      </c>
      <c r="F97" s="74" t="s">
        <v>2135</v>
      </c>
      <c r="G97" s="404"/>
      <c r="H97" s="397"/>
      <c r="I97" s="395" t="s">
        <v>13</v>
      </c>
    </row>
    <row r="98" spans="1:9" ht="64">
      <c r="A98" s="391">
        <v>1</v>
      </c>
      <c r="B98" s="391">
        <v>16</v>
      </c>
      <c r="C98" s="74" t="s">
        <v>1064</v>
      </c>
      <c r="D98" s="391" t="s">
        <v>2133</v>
      </c>
      <c r="E98" s="392" t="s">
        <v>2136</v>
      </c>
      <c r="F98" s="74" t="s">
        <v>2137</v>
      </c>
      <c r="G98" s="404"/>
      <c r="H98" s="397"/>
      <c r="I98" s="395" t="s">
        <v>13</v>
      </c>
    </row>
    <row r="99" spans="1:9" ht="101.5">
      <c r="A99" s="391">
        <v>1</v>
      </c>
      <c r="B99" s="389"/>
      <c r="C99" s="74" t="s">
        <v>1064</v>
      </c>
      <c r="D99" s="391" t="s">
        <v>2133</v>
      </c>
      <c r="E99" s="392" t="s">
        <v>2138</v>
      </c>
      <c r="F99" s="74" t="s">
        <v>2139</v>
      </c>
      <c r="G99" s="393" t="s">
        <v>2140</v>
      </c>
      <c r="H99" s="397"/>
      <c r="I99" s="395" t="s">
        <v>47</v>
      </c>
    </row>
    <row r="100" spans="1:9" ht="52">
      <c r="A100" s="391">
        <v>1</v>
      </c>
      <c r="B100" s="389"/>
      <c r="C100" s="74" t="s">
        <v>1064</v>
      </c>
      <c r="D100" s="391" t="s">
        <v>2133</v>
      </c>
      <c r="E100" s="392" t="s">
        <v>2141</v>
      </c>
      <c r="F100" s="391" t="s">
        <v>2142</v>
      </c>
      <c r="G100" s="404"/>
      <c r="H100" s="397"/>
      <c r="I100" s="395" t="s">
        <v>236</v>
      </c>
    </row>
    <row r="101" spans="1:9" ht="51.5">
      <c r="A101" s="391">
        <v>1</v>
      </c>
      <c r="B101" s="389"/>
      <c r="C101" s="74" t="s">
        <v>1064</v>
      </c>
      <c r="D101" s="391" t="s">
        <v>2133</v>
      </c>
      <c r="E101" s="392" t="s">
        <v>2143</v>
      </c>
      <c r="F101" s="74" t="s">
        <v>2144</v>
      </c>
      <c r="G101" s="404"/>
      <c r="H101" s="397"/>
      <c r="I101" s="395" t="s">
        <v>236</v>
      </c>
    </row>
    <row r="102" spans="1:9" ht="34.5">
      <c r="A102" s="389"/>
      <c r="B102" s="389"/>
      <c r="C102" s="74" t="s">
        <v>1064</v>
      </c>
      <c r="D102" s="389"/>
      <c r="E102" s="396" t="s">
        <v>2145</v>
      </c>
      <c r="F102" s="74" t="s">
        <v>2146</v>
      </c>
      <c r="G102" s="393" t="s">
        <v>2147</v>
      </c>
      <c r="H102" s="394" t="s">
        <v>2148</v>
      </c>
      <c r="I102" s="395" t="s">
        <v>47</v>
      </c>
    </row>
    <row r="103" spans="1:9" ht="46">
      <c r="A103" s="389"/>
      <c r="B103" s="389"/>
      <c r="C103" s="391" t="s">
        <v>1064</v>
      </c>
      <c r="D103" s="389"/>
      <c r="E103" s="392" t="s">
        <v>2149</v>
      </c>
      <c r="F103" s="409" t="s">
        <v>2150</v>
      </c>
      <c r="G103" s="410" t="s">
        <v>2151</v>
      </c>
      <c r="H103" s="394" t="s">
        <v>2152</v>
      </c>
      <c r="I103" s="411" t="s">
        <v>47</v>
      </c>
    </row>
    <row r="104" spans="1:9" ht="39">
      <c r="A104" s="391">
        <v>3</v>
      </c>
      <c r="B104" s="391">
        <v>79</v>
      </c>
      <c r="C104" s="391" t="s">
        <v>1051</v>
      </c>
      <c r="D104" s="391" t="s">
        <v>2153</v>
      </c>
      <c r="E104" s="408" t="s">
        <v>2154</v>
      </c>
      <c r="F104" s="409" t="s">
        <v>2155</v>
      </c>
      <c r="G104" s="410"/>
      <c r="H104" s="394"/>
      <c r="I104" s="411" t="s">
        <v>13</v>
      </c>
    </row>
    <row r="105" spans="1:9" ht="38.5">
      <c r="A105" s="391">
        <v>3</v>
      </c>
      <c r="B105" s="391">
        <v>81</v>
      </c>
      <c r="C105" s="391" t="s">
        <v>1051</v>
      </c>
      <c r="D105" s="391" t="s">
        <v>2156</v>
      </c>
      <c r="E105" s="408" t="s">
        <v>2157</v>
      </c>
      <c r="F105" s="409" t="s">
        <v>2158</v>
      </c>
      <c r="G105" s="410"/>
      <c r="H105" s="394" t="s">
        <v>2159</v>
      </c>
      <c r="I105" s="411" t="s">
        <v>47</v>
      </c>
    </row>
    <row r="106" spans="1:9" ht="26">
      <c r="A106" s="391">
        <v>3</v>
      </c>
      <c r="B106" s="391">
        <v>81</v>
      </c>
      <c r="C106" s="391" t="s">
        <v>1051</v>
      </c>
      <c r="D106" s="391" t="s">
        <v>2160</v>
      </c>
      <c r="E106" s="408" t="s">
        <v>2161</v>
      </c>
      <c r="F106" s="409" t="s">
        <v>2162</v>
      </c>
      <c r="G106" s="410"/>
      <c r="H106" s="394"/>
      <c r="I106" s="411" t="s">
        <v>13</v>
      </c>
    </row>
    <row r="107" spans="1:9" ht="26">
      <c r="A107" s="391">
        <v>3</v>
      </c>
      <c r="B107" s="391">
        <v>81</v>
      </c>
      <c r="C107" s="391" t="s">
        <v>1051</v>
      </c>
      <c r="D107" s="391" t="s">
        <v>2160</v>
      </c>
      <c r="E107" s="408" t="s">
        <v>2163</v>
      </c>
      <c r="F107" s="409" t="s">
        <v>2164</v>
      </c>
      <c r="G107" s="410"/>
      <c r="H107" s="394" t="s">
        <v>2165</v>
      </c>
      <c r="I107" s="411" t="s">
        <v>13</v>
      </c>
    </row>
    <row r="108" spans="1:9" ht="154">
      <c r="A108" s="608">
        <v>3</v>
      </c>
      <c r="B108" s="608">
        <v>84</v>
      </c>
      <c r="C108" s="608" t="s">
        <v>1051</v>
      </c>
      <c r="D108" s="608" t="s">
        <v>2166</v>
      </c>
      <c r="E108" s="613" t="s">
        <v>2166</v>
      </c>
      <c r="F108" s="409" t="s">
        <v>2167</v>
      </c>
      <c r="G108" s="605"/>
      <c r="H108" s="606"/>
      <c r="I108" s="411" t="s">
        <v>47</v>
      </c>
    </row>
    <row r="109" spans="1:9" ht="63.75" customHeight="1">
      <c r="A109" s="565"/>
      <c r="B109" s="565"/>
      <c r="C109" s="565"/>
      <c r="D109" s="565"/>
      <c r="E109" s="565"/>
      <c r="F109" s="412" t="e">
        <f ca="1">image("http://leah4sci.com/wp-content/uploads/2015/04/Formal-Charge-Formula-and-Shortcut.jpg")</f>
        <v>#NAME?</v>
      </c>
      <c r="G109" s="565"/>
      <c r="H109" s="565"/>
      <c r="I109" s="411" t="s">
        <v>47</v>
      </c>
    </row>
    <row r="110" spans="1:9" ht="62.25" customHeight="1">
      <c r="A110" s="608">
        <v>3</v>
      </c>
      <c r="B110" s="608">
        <v>87</v>
      </c>
      <c r="C110" s="608" t="s">
        <v>1051</v>
      </c>
      <c r="D110" s="608" t="s">
        <v>2168</v>
      </c>
      <c r="E110" s="613" t="s">
        <v>2169</v>
      </c>
      <c r="F110" s="413" t="s">
        <v>2170</v>
      </c>
      <c r="G110" s="605"/>
      <c r="H110" s="606"/>
      <c r="I110" s="411" t="s">
        <v>13</v>
      </c>
    </row>
    <row r="111" spans="1:9" ht="270" customHeight="1">
      <c r="A111" s="565"/>
      <c r="B111" s="565"/>
      <c r="C111" s="565"/>
      <c r="D111" s="565"/>
      <c r="E111" s="565"/>
      <c r="F111" s="412" t="e">
        <f ca="1">image("http://schoolbag.info/chemistry/mcat_1/mcat_1.files/image064.jpg")</f>
        <v>#NAME?</v>
      </c>
      <c r="G111" s="565"/>
      <c r="H111" s="565"/>
      <c r="I111" s="411" t="s">
        <v>13</v>
      </c>
    </row>
    <row r="112" spans="1:9" ht="49.5" customHeight="1">
      <c r="A112" s="391">
        <v>3</v>
      </c>
      <c r="B112" s="391">
        <v>89</v>
      </c>
      <c r="C112" s="391" t="s">
        <v>1051</v>
      </c>
      <c r="D112" s="391" t="s">
        <v>2168</v>
      </c>
      <c r="E112" s="414" t="s">
        <v>2171</v>
      </c>
      <c r="F112" s="413" t="s">
        <v>2172</v>
      </c>
      <c r="G112" s="410" t="s">
        <v>2173</v>
      </c>
      <c r="H112" s="394"/>
      <c r="I112" s="411" t="s">
        <v>13</v>
      </c>
    </row>
    <row r="113" spans="1:9" ht="49.5" customHeight="1">
      <c r="A113" s="391">
        <v>3</v>
      </c>
      <c r="B113" s="391">
        <v>89</v>
      </c>
      <c r="C113" s="391" t="s">
        <v>1051</v>
      </c>
      <c r="D113" s="391" t="s">
        <v>2168</v>
      </c>
      <c r="E113" s="414" t="s">
        <v>2174</v>
      </c>
      <c r="F113" s="413" t="s">
        <v>2175</v>
      </c>
      <c r="G113" s="410" t="s">
        <v>2176</v>
      </c>
      <c r="H113" s="394"/>
      <c r="I113" s="411" t="s">
        <v>13</v>
      </c>
    </row>
    <row r="114" spans="1:9" ht="28.5" customHeight="1">
      <c r="A114" s="391">
        <v>3</v>
      </c>
      <c r="B114" s="391">
        <v>92</v>
      </c>
      <c r="C114" s="391" t="s">
        <v>1051</v>
      </c>
      <c r="D114" s="391" t="s">
        <v>2177</v>
      </c>
      <c r="E114" s="414" t="s">
        <v>2178</v>
      </c>
      <c r="F114" s="413" t="s">
        <v>2179</v>
      </c>
      <c r="G114" s="410"/>
      <c r="H114" s="394"/>
      <c r="I114" s="411" t="s">
        <v>47</v>
      </c>
    </row>
    <row r="115" spans="1:9" ht="28.5" customHeight="1">
      <c r="A115" s="391">
        <v>3</v>
      </c>
      <c r="B115" s="391">
        <v>92</v>
      </c>
      <c r="C115" s="391" t="s">
        <v>1051</v>
      </c>
      <c r="D115" s="391" t="s">
        <v>2177</v>
      </c>
      <c r="E115" s="414" t="s">
        <v>2180</v>
      </c>
      <c r="F115" s="413" t="s">
        <v>2181</v>
      </c>
      <c r="G115" s="410"/>
      <c r="H115" s="394"/>
      <c r="I115" s="411" t="s">
        <v>47</v>
      </c>
    </row>
    <row r="116" spans="1:9" ht="28.5" customHeight="1">
      <c r="A116" s="391">
        <v>3</v>
      </c>
      <c r="B116" s="391">
        <v>92</v>
      </c>
      <c r="C116" s="391" t="s">
        <v>1051</v>
      </c>
      <c r="D116" s="391" t="s">
        <v>2177</v>
      </c>
      <c r="E116" s="414" t="s">
        <v>2182</v>
      </c>
      <c r="F116" s="413" t="s">
        <v>2183</v>
      </c>
      <c r="G116" s="605" t="e">
        <f ca="1">image("http://perso.numericable.fr/vincent.hedberg/bonding/pi_sigma.jpg")</f>
        <v>#NAME?</v>
      </c>
      <c r="H116" s="565"/>
      <c r="I116" s="411" t="s">
        <v>13</v>
      </c>
    </row>
    <row r="117" spans="1:9" ht="28.5" customHeight="1">
      <c r="A117" s="391">
        <v>3</v>
      </c>
      <c r="B117" s="391">
        <v>92</v>
      </c>
      <c r="C117" s="391" t="s">
        <v>1051</v>
      </c>
      <c r="D117" s="391" t="s">
        <v>2177</v>
      </c>
      <c r="E117" s="414" t="s">
        <v>2184</v>
      </c>
      <c r="F117" s="413" t="s">
        <v>2185</v>
      </c>
      <c r="G117" s="565"/>
      <c r="H117" s="565"/>
      <c r="I117" s="411" t="s">
        <v>13</v>
      </c>
    </row>
    <row r="118" spans="1:9" ht="50.25" customHeight="1">
      <c r="A118" s="391">
        <v>7</v>
      </c>
      <c r="B118" s="391">
        <v>212</v>
      </c>
      <c r="C118" s="391" t="s">
        <v>1055</v>
      </c>
      <c r="D118" s="391" t="s">
        <v>2186</v>
      </c>
      <c r="E118" s="414" t="s">
        <v>2187</v>
      </c>
      <c r="F118" s="413" t="s">
        <v>2188</v>
      </c>
      <c r="G118" s="410"/>
      <c r="H118" s="410"/>
      <c r="I118" s="411" t="s">
        <v>47</v>
      </c>
    </row>
    <row r="119" spans="1:9" ht="21" customHeight="1">
      <c r="A119" s="391">
        <v>7</v>
      </c>
      <c r="B119" s="391">
        <v>212</v>
      </c>
      <c r="C119" s="391" t="s">
        <v>1055</v>
      </c>
      <c r="D119" s="391" t="s">
        <v>2186</v>
      </c>
      <c r="E119" s="414" t="s">
        <v>2189</v>
      </c>
      <c r="F119" s="413" t="s">
        <v>2190</v>
      </c>
      <c r="G119" s="410"/>
      <c r="H119" s="410"/>
      <c r="I119" s="411" t="s">
        <v>47</v>
      </c>
    </row>
    <row r="120" spans="1:9" ht="28.5" customHeight="1">
      <c r="A120" s="391">
        <v>8</v>
      </c>
      <c r="B120" s="391">
        <v>252</v>
      </c>
      <c r="C120" s="391" t="s">
        <v>1051</v>
      </c>
      <c r="D120" s="391" t="s">
        <v>2191</v>
      </c>
      <c r="E120" s="414" t="s">
        <v>2192</v>
      </c>
      <c r="F120" s="413" t="s">
        <v>2193</v>
      </c>
      <c r="G120" s="410"/>
      <c r="H120" s="410"/>
      <c r="I120" s="411" t="s">
        <v>13</v>
      </c>
    </row>
    <row r="121" spans="1:9" ht="28.5" customHeight="1">
      <c r="A121" s="391">
        <v>8</v>
      </c>
      <c r="B121" s="391">
        <v>254</v>
      </c>
      <c r="C121" s="391" t="s">
        <v>1051</v>
      </c>
      <c r="D121" s="391" t="s">
        <v>2191</v>
      </c>
      <c r="E121" s="414" t="s">
        <v>2194</v>
      </c>
      <c r="F121" s="413" t="s">
        <v>2195</v>
      </c>
      <c r="G121" s="410"/>
      <c r="H121" s="410"/>
      <c r="I121" s="411" t="s">
        <v>13</v>
      </c>
    </row>
    <row r="122" spans="1:9" ht="28.5" customHeight="1">
      <c r="A122" s="391">
        <v>8</v>
      </c>
      <c r="B122" s="391">
        <v>261</v>
      </c>
      <c r="C122" s="391" t="s">
        <v>1051</v>
      </c>
      <c r="D122" s="391" t="s">
        <v>2196</v>
      </c>
      <c r="E122" s="414" t="s">
        <v>2197</v>
      </c>
      <c r="F122" s="413" t="s">
        <v>2198</v>
      </c>
      <c r="G122" s="410"/>
      <c r="H122" s="410"/>
      <c r="I122" s="411" t="s">
        <v>13</v>
      </c>
    </row>
    <row r="123" spans="1:9" ht="28.5" customHeight="1">
      <c r="A123" s="391">
        <v>8</v>
      </c>
      <c r="B123" s="391">
        <v>261</v>
      </c>
      <c r="C123" s="391" t="s">
        <v>1051</v>
      </c>
      <c r="D123" s="391" t="s">
        <v>2196</v>
      </c>
      <c r="E123" s="414" t="s">
        <v>2199</v>
      </c>
      <c r="F123" s="413" t="s">
        <v>2200</v>
      </c>
      <c r="G123" s="410"/>
      <c r="H123" s="410"/>
      <c r="I123" s="411" t="s">
        <v>13</v>
      </c>
    </row>
    <row r="124" spans="1:9" ht="28.5" customHeight="1">
      <c r="A124" s="391">
        <v>8</v>
      </c>
      <c r="B124" s="391">
        <v>261</v>
      </c>
      <c r="C124" s="391" t="s">
        <v>1051</v>
      </c>
      <c r="D124" s="391" t="s">
        <v>255</v>
      </c>
      <c r="E124" s="414" t="s">
        <v>2201</v>
      </c>
      <c r="F124" s="413" t="s">
        <v>2202</v>
      </c>
      <c r="G124" s="410"/>
      <c r="H124" s="410"/>
      <c r="I124" s="411" t="s">
        <v>13</v>
      </c>
    </row>
    <row r="125" spans="1:9" ht="28.5" customHeight="1">
      <c r="A125" s="391">
        <v>8</v>
      </c>
      <c r="B125" s="391">
        <v>261</v>
      </c>
      <c r="C125" s="391" t="s">
        <v>1051</v>
      </c>
      <c r="D125" s="391" t="s">
        <v>255</v>
      </c>
      <c r="E125" s="414" t="s">
        <v>255</v>
      </c>
      <c r="F125" s="413" t="s">
        <v>2203</v>
      </c>
      <c r="G125" s="410"/>
      <c r="H125" s="410" t="s">
        <v>2204</v>
      </c>
      <c r="I125" s="411" t="s">
        <v>47</v>
      </c>
    </row>
    <row r="126" spans="1:9" ht="28.5" customHeight="1">
      <c r="A126" s="391">
        <v>8</v>
      </c>
      <c r="B126" s="391">
        <v>264</v>
      </c>
      <c r="C126" s="391" t="s">
        <v>1064</v>
      </c>
      <c r="D126" s="391" t="s">
        <v>259</v>
      </c>
      <c r="E126" s="414" t="s">
        <v>2205</v>
      </c>
      <c r="F126" s="413" t="s">
        <v>2206</v>
      </c>
      <c r="G126" s="410"/>
      <c r="H126" s="410"/>
      <c r="I126" s="411" t="s">
        <v>47</v>
      </c>
    </row>
    <row r="127" spans="1:9" ht="112.5" customHeight="1">
      <c r="A127" s="391">
        <v>8</v>
      </c>
      <c r="B127" s="391">
        <v>266</v>
      </c>
      <c r="C127" s="391" t="s">
        <v>1064</v>
      </c>
      <c r="D127" s="391" t="s">
        <v>259</v>
      </c>
      <c r="E127" s="414" t="s">
        <v>2207</v>
      </c>
      <c r="F127" s="413" t="s">
        <v>2208</v>
      </c>
      <c r="G127" s="607" t="e">
        <f ca="1">image("http://www.entropy-book.com/wp-content/uploads/2013/10/Fig.-3-graph-hot-cold-correct.jpg",2)</f>
        <v>#NAME?</v>
      </c>
      <c r="H127" s="565"/>
      <c r="I127" s="411" t="s">
        <v>13</v>
      </c>
    </row>
    <row r="128" spans="1:9" ht="28.5" customHeight="1">
      <c r="A128" s="391">
        <v>8</v>
      </c>
      <c r="B128" s="391">
        <v>266</v>
      </c>
      <c r="C128" s="391" t="s">
        <v>1064</v>
      </c>
      <c r="D128" s="391" t="s">
        <v>2209</v>
      </c>
      <c r="E128" s="414" t="s">
        <v>2210</v>
      </c>
      <c r="F128" s="413" t="s">
        <v>2211</v>
      </c>
      <c r="G128" s="410" t="s">
        <v>2212</v>
      </c>
      <c r="H128" s="410" t="s">
        <v>2213</v>
      </c>
      <c r="I128" s="411" t="s">
        <v>13</v>
      </c>
    </row>
    <row r="129" spans="1:9" ht="28.5" customHeight="1">
      <c r="A129" s="391">
        <v>8</v>
      </c>
      <c r="B129" s="391">
        <v>270</v>
      </c>
      <c r="C129" s="391" t="s">
        <v>1046</v>
      </c>
      <c r="D129" s="391" t="s">
        <v>2214</v>
      </c>
      <c r="E129" s="414" t="s">
        <v>2215</v>
      </c>
      <c r="F129" s="413" t="s">
        <v>2216</v>
      </c>
      <c r="G129" s="410"/>
      <c r="H129" s="410"/>
      <c r="I129" s="411" t="s">
        <v>47</v>
      </c>
    </row>
    <row r="130" spans="1:9" ht="28.5" customHeight="1">
      <c r="A130" s="391">
        <v>8</v>
      </c>
      <c r="B130" s="391">
        <v>271</v>
      </c>
      <c r="C130" s="391" t="s">
        <v>1046</v>
      </c>
      <c r="D130" s="391" t="s">
        <v>2214</v>
      </c>
      <c r="E130" s="414" t="s">
        <v>2217</v>
      </c>
      <c r="F130" s="413" t="s">
        <v>2218</v>
      </c>
      <c r="G130" s="605" t="e">
        <f ca="1">image("http://hyperphysics.phy-astr.gsu.edu/hbase/Kinetic/imgkin/waals.gif")</f>
        <v>#NAME?</v>
      </c>
      <c r="H130" s="565"/>
      <c r="I130" s="411" t="s">
        <v>13</v>
      </c>
    </row>
    <row r="131" spans="1:9" ht="28.5" customHeight="1">
      <c r="A131" s="391">
        <v>9</v>
      </c>
      <c r="B131" s="391">
        <v>292</v>
      </c>
      <c r="C131" s="391" t="s">
        <v>1051</v>
      </c>
      <c r="D131" s="391" t="s">
        <v>2219</v>
      </c>
      <c r="E131" s="414" t="s">
        <v>2220</v>
      </c>
      <c r="F131" s="413" t="s">
        <v>2221</v>
      </c>
      <c r="G131" s="410"/>
      <c r="H131" s="410"/>
      <c r="I131" s="411" t="s">
        <v>47</v>
      </c>
    </row>
    <row r="132" spans="1:9" ht="28.5" customHeight="1">
      <c r="A132" s="391">
        <v>9</v>
      </c>
      <c r="B132" s="391">
        <v>295</v>
      </c>
      <c r="C132" s="391" t="s">
        <v>1051</v>
      </c>
      <c r="D132" s="391" t="s">
        <v>2222</v>
      </c>
      <c r="E132" s="414" t="s">
        <v>2223</v>
      </c>
      <c r="F132" s="413" t="s">
        <v>2224</v>
      </c>
      <c r="G132" s="410"/>
      <c r="H132" s="410" t="s">
        <v>2225</v>
      </c>
      <c r="I132" s="411" t="s">
        <v>47</v>
      </c>
    </row>
    <row r="133" spans="1:9" ht="28.5" customHeight="1">
      <c r="A133" s="391">
        <v>10</v>
      </c>
      <c r="B133" s="391">
        <v>350</v>
      </c>
      <c r="C133" s="391" t="s">
        <v>1051</v>
      </c>
      <c r="D133" s="391" t="s">
        <v>2226</v>
      </c>
      <c r="E133" s="414" t="s">
        <v>2227</v>
      </c>
      <c r="F133" s="413" t="s">
        <v>2228</v>
      </c>
      <c r="G133" s="410"/>
      <c r="H133" s="410"/>
      <c r="I133" s="411" t="s">
        <v>13</v>
      </c>
    </row>
    <row r="134" spans="1:9" ht="28.5" customHeight="1">
      <c r="A134" s="391">
        <v>10</v>
      </c>
      <c r="B134" s="391">
        <v>351</v>
      </c>
      <c r="C134" s="391" t="s">
        <v>1051</v>
      </c>
      <c r="D134" s="391" t="s">
        <v>2226</v>
      </c>
      <c r="E134" s="414" t="s">
        <v>2229</v>
      </c>
      <c r="F134" s="413" t="s">
        <v>2230</v>
      </c>
      <c r="G134" s="410" t="s">
        <v>2231</v>
      </c>
      <c r="H134" s="410"/>
      <c r="I134" s="411" t="s">
        <v>47</v>
      </c>
    </row>
    <row r="135" spans="1:9" ht="28.5" customHeight="1">
      <c r="A135" s="391">
        <v>10</v>
      </c>
      <c r="B135" s="391">
        <v>354</v>
      </c>
      <c r="C135" s="391" t="s">
        <v>1051</v>
      </c>
      <c r="D135" s="391" t="s">
        <v>2232</v>
      </c>
      <c r="E135" s="414" t="s">
        <v>2232</v>
      </c>
      <c r="F135" s="413" t="s">
        <v>2233</v>
      </c>
      <c r="G135" s="410" t="s">
        <v>2234</v>
      </c>
      <c r="H135" s="410"/>
      <c r="I135" s="411" t="s">
        <v>47</v>
      </c>
    </row>
    <row r="136" spans="1:9" ht="28.5" customHeight="1">
      <c r="A136" s="391">
        <v>10</v>
      </c>
      <c r="B136" s="391">
        <v>354</v>
      </c>
      <c r="C136" s="391" t="s">
        <v>1051</v>
      </c>
      <c r="D136" s="391" t="s">
        <v>2232</v>
      </c>
      <c r="E136" s="414" t="s">
        <v>2235</v>
      </c>
      <c r="F136" s="413" t="s">
        <v>2236</v>
      </c>
      <c r="G136" s="410"/>
      <c r="H136" s="410"/>
      <c r="I136" s="411" t="s">
        <v>47</v>
      </c>
    </row>
    <row r="137" spans="1:9" ht="28.5" customHeight="1">
      <c r="A137" s="391">
        <v>10</v>
      </c>
      <c r="B137" s="391">
        <v>355</v>
      </c>
      <c r="C137" s="391" t="s">
        <v>1051</v>
      </c>
      <c r="D137" s="391" t="s">
        <v>2232</v>
      </c>
      <c r="E137" s="414" t="s">
        <v>2237</v>
      </c>
      <c r="F137" s="413" t="s">
        <v>2238</v>
      </c>
      <c r="G137" s="410"/>
      <c r="H137" s="410"/>
      <c r="I137" s="411" t="s">
        <v>236</v>
      </c>
    </row>
    <row r="138" spans="1:9" ht="28.5" customHeight="1">
      <c r="A138" s="391">
        <v>10</v>
      </c>
      <c r="B138" s="391">
        <v>357</v>
      </c>
      <c r="C138" s="391" t="s">
        <v>1051</v>
      </c>
      <c r="D138" s="391" t="s">
        <v>2232</v>
      </c>
      <c r="E138" s="414" t="s">
        <v>2239</v>
      </c>
      <c r="F138" s="413" t="s">
        <v>2240</v>
      </c>
      <c r="G138" s="410"/>
      <c r="H138" s="410"/>
      <c r="I138" s="411" t="s">
        <v>47</v>
      </c>
    </row>
    <row r="139" spans="1:9" ht="28.5" customHeight="1">
      <c r="A139" s="391">
        <v>10</v>
      </c>
      <c r="B139" s="391">
        <v>357</v>
      </c>
      <c r="C139" s="391" t="s">
        <v>1051</v>
      </c>
      <c r="D139" s="391" t="s">
        <v>2232</v>
      </c>
      <c r="E139" s="414" t="s">
        <v>2241</v>
      </c>
      <c r="F139" s="413" t="s">
        <v>2242</v>
      </c>
      <c r="G139" s="410"/>
      <c r="H139" s="410"/>
      <c r="I139" s="411" t="s">
        <v>236</v>
      </c>
    </row>
    <row r="140" spans="1:9" ht="46">
      <c r="A140" s="391">
        <v>11</v>
      </c>
      <c r="B140" s="391">
        <v>372</v>
      </c>
      <c r="C140" s="74" t="s">
        <v>1046</v>
      </c>
      <c r="D140" s="391" t="s">
        <v>886</v>
      </c>
      <c r="E140" s="396" t="s">
        <v>2243</v>
      </c>
      <c r="F140" s="74" t="s">
        <v>2244</v>
      </c>
      <c r="G140" s="393" t="s">
        <v>2245</v>
      </c>
      <c r="H140" s="397"/>
      <c r="I140" s="395" t="s">
        <v>13</v>
      </c>
    </row>
    <row r="141" spans="1:9" ht="34.5">
      <c r="A141" s="391">
        <v>11</v>
      </c>
      <c r="B141" s="391">
        <v>372</v>
      </c>
      <c r="C141" s="74" t="s">
        <v>1046</v>
      </c>
      <c r="D141" s="391" t="s">
        <v>886</v>
      </c>
      <c r="E141" s="396" t="s">
        <v>2246</v>
      </c>
      <c r="F141" s="74" t="s">
        <v>2247</v>
      </c>
      <c r="G141" s="393" t="s">
        <v>2248</v>
      </c>
      <c r="H141" s="397"/>
      <c r="I141" s="395" t="s">
        <v>13</v>
      </c>
    </row>
    <row r="142" spans="1:9" ht="43.5" customHeight="1">
      <c r="A142" s="391">
        <v>11</v>
      </c>
      <c r="B142" s="391">
        <v>380</v>
      </c>
      <c r="C142" s="74" t="s">
        <v>1046</v>
      </c>
      <c r="D142" s="391" t="s">
        <v>886</v>
      </c>
      <c r="E142" s="396" t="s">
        <v>2249</v>
      </c>
      <c r="F142" s="74" t="s">
        <v>2250</v>
      </c>
      <c r="G142" s="393" t="s">
        <v>2251</v>
      </c>
      <c r="H142" s="394" t="s">
        <v>2252</v>
      </c>
      <c r="I142" s="395" t="s">
        <v>13</v>
      </c>
    </row>
    <row r="143" spans="1:9" ht="39">
      <c r="A143" s="391">
        <v>12</v>
      </c>
      <c r="B143" s="391">
        <v>398</v>
      </c>
      <c r="C143" s="74" t="s">
        <v>1051</v>
      </c>
      <c r="D143" s="391" t="s">
        <v>2253</v>
      </c>
      <c r="E143" s="396" t="s">
        <v>2254</v>
      </c>
      <c r="F143" s="74" t="s">
        <v>2255</v>
      </c>
      <c r="G143" s="404"/>
      <c r="H143" s="397"/>
      <c r="I143" s="395" t="s">
        <v>13</v>
      </c>
    </row>
    <row r="144" spans="1:9" ht="52">
      <c r="A144" s="391">
        <v>12</v>
      </c>
      <c r="B144" s="391">
        <v>398</v>
      </c>
      <c r="C144" s="74" t="s">
        <v>1051</v>
      </c>
      <c r="D144" s="391" t="s">
        <v>2253</v>
      </c>
      <c r="E144" s="396" t="s">
        <v>2256</v>
      </c>
      <c r="F144" s="74" t="s">
        <v>2257</v>
      </c>
      <c r="G144" s="404"/>
      <c r="H144" s="397"/>
      <c r="I144" s="395" t="s">
        <v>13</v>
      </c>
    </row>
    <row r="145" spans="1:9" ht="26">
      <c r="A145" s="391">
        <v>12</v>
      </c>
      <c r="B145" s="391">
        <v>399</v>
      </c>
      <c r="C145" s="74" t="s">
        <v>1051</v>
      </c>
      <c r="D145" s="391" t="s">
        <v>2253</v>
      </c>
      <c r="E145" s="396" t="s">
        <v>2258</v>
      </c>
      <c r="F145" s="74" t="s">
        <v>2259</v>
      </c>
      <c r="G145" s="393"/>
      <c r="H145" s="397"/>
      <c r="I145" s="395" t="s">
        <v>13</v>
      </c>
    </row>
    <row r="146" spans="1:9" ht="63.5">
      <c r="A146" s="391">
        <v>12</v>
      </c>
      <c r="B146" s="391">
        <v>400</v>
      </c>
      <c r="C146" s="74" t="s">
        <v>1051</v>
      </c>
      <c r="D146" s="391" t="s">
        <v>2253</v>
      </c>
      <c r="E146" s="396" t="s">
        <v>2260</v>
      </c>
      <c r="F146" s="74" t="s">
        <v>2261</v>
      </c>
      <c r="G146" s="393" t="s">
        <v>2262</v>
      </c>
      <c r="H146" s="397"/>
      <c r="I146" s="395" t="s">
        <v>47</v>
      </c>
    </row>
    <row r="147" spans="1:9" ht="38.5">
      <c r="A147" s="391">
        <v>12</v>
      </c>
      <c r="B147" s="391">
        <v>401</v>
      </c>
      <c r="C147" s="74" t="s">
        <v>1051</v>
      </c>
      <c r="D147" s="391" t="s">
        <v>2253</v>
      </c>
      <c r="E147" s="396" t="s">
        <v>2263</v>
      </c>
      <c r="F147" s="74" t="s">
        <v>2264</v>
      </c>
      <c r="G147" s="393"/>
      <c r="H147" s="394" t="s">
        <v>2265</v>
      </c>
      <c r="I147" s="395" t="s">
        <v>13</v>
      </c>
    </row>
    <row r="148" spans="1:9" ht="38">
      <c r="A148" s="391">
        <v>12</v>
      </c>
      <c r="B148" s="391">
        <v>404</v>
      </c>
      <c r="C148" s="74" t="s">
        <v>1051</v>
      </c>
      <c r="D148" s="391" t="s">
        <v>2266</v>
      </c>
      <c r="E148" s="396" t="s">
        <v>2266</v>
      </c>
      <c r="F148" s="74" t="s">
        <v>2267</v>
      </c>
      <c r="G148" s="393" t="s">
        <v>2268</v>
      </c>
      <c r="H148" s="397"/>
      <c r="I148" s="395" t="s">
        <v>47</v>
      </c>
    </row>
    <row r="149" spans="1:9" ht="62.5">
      <c r="A149" s="391">
        <v>12</v>
      </c>
      <c r="B149" s="391">
        <v>405</v>
      </c>
      <c r="C149" s="74" t="s">
        <v>1051</v>
      </c>
      <c r="D149" s="391" t="s">
        <v>2269</v>
      </c>
      <c r="E149" s="396" t="s">
        <v>2270</v>
      </c>
      <c r="F149" s="74" t="s">
        <v>2271</v>
      </c>
      <c r="G149" s="393" t="s">
        <v>2272</v>
      </c>
      <c r="H149" s="397"/>
      <c r="I149" s="395" t="s">
        <v>47</v>
      </c>
    </row>
    <row r="150" spans="1:9" ht="76.5">
      <c r="A150" s="391">
        <v>12</v>
      </c>
      <c r="B150" s="391">
        <v>406</v>
      </c>
      <c r="C150" s="74" t="s">
        <v>1051</v>
      </c>
      <c r="D150" s="391" t="s">
        <v>2273</v>
      </c>
      <c r="E150" s="396" t="s">
        <v>2274</v>
      </c>
      <c r="F150" s="74" t="s">
        <v>2275</v>
      </c>
      <c r="G150" s="393"/>
      <c r="H150" s="397"/>
      <c r="I150" s="395" t="s">
        <v>236</v>
      </c>
    </row>
    <row r="151" spans="1:9" ht="166.5" customHeight="1">
      <c r="A151" s="391">
        <v>12</v>
      </c>
      <c r="B151" s="391">
        <v>408</v>
      </c>
      <c r="C151" s="74" t="s">
        <v>1051</v>
      </c>
      <c r="D151" s="391" t="s">
        <v>2253</v>
      </c>
      <c r="E151" s="396" t="s">
        <v>2276</v>
      </c>
      <c r="F151" s="74" t="s">
        <v>2277</v>
      </c>
      <c r="G151" s="404"/>
      <c r="H151" s="397"/>
      <c r="I151" s="395" t="s">
        <v>47</v>
      </c>
    </row>
    <row r="152" spans="1:9" ht="74.25" customHeight="1">
      <c r="A152" s="391">
        <v>12</v>
      </c>
      <c r="B152" s="391">
        <v>408</v>
      </c>
      <c r="C152" s="74" t="s">
        <v>1051</v>
      </c>
      <c r="D152" s="391" t="s">
        <v>2253</v>
      </c>
      <c r="E152" s="396" t="s">
        <v>2278</v>
      </c>
      <c r="F152" s="74" t="s">
        <v>2279</v>
      </c>
      <c r="G152" s="404"/>
      <c r="H152" s="397"/>
      <c r="I152" s="395" t="s">
        <v>47</v>
      </c>
    </row>
    <row r="153" spans="1:9" ht="26">
      <c r="A153" s="391">
        <v>12</v>
      </c>
      <c r="B153" s="391">
        <v>407</v>
      </c>
      <c r="C153" s="74" t="s">
        <v>1051</v>
      </c>
      <c r="D153" s="391" t="s">
        <v>2253</v>
      </c>
      <c r="E153" s="396" t="s">
        <v>2280</v>
      </c>
      <c r="F153" s="74" t="s">
        <v>2281</v>
      </c>
      <c r="G153" s="393" t="s">
        <v>2282</v>
      </c>
      <c r="H153" s="397"/>
      <c r="I153" s="395" t="s">
        <v>13</v>
      </c>
    </row>
    <row r="154" spans="1:9" ht="127">
      <c r="A154" s="391">
        <v>12</v>
      </c>
      <c r="B154" s="391">
        <v>409</v>
      </c>
      <c r="C154" s="74" t="s">
        <v>1046</v>
      </c>
      <c r="D154" s="391" t="s">
        <v>2283</v>
      </c>
      <c r="E154" s="396" t="s">
        <v>2284</v>
      </c>
      <c r="F154" s="74" t="s">
        <v>2285</v>
      </c>
      <c r="G154" s="404"/>
      <c r="H154" s="397"/>
      <c r="I154" s="395" t="s">
        <v>13</v>
      </c>
    </row>
    <row r="155" spans="1:9" ht="115">
      <c r="A155" s="391">
        <v>12</v>
      </c>
      <c r="B155" s="391">
        <v>411</v>
      </c>
      <c r="C155" s="74" t="s">
        <v>1046</v>
      </c>
      <c r="D155" s="391" t="s">
        <v>2286</v>
      </c>
      <c r="E155" s="392" t="s">
        <v>2287</v>
      </c>
      <c r="F155" s="391" t="s">
        <v>2288</v>
      </c>
      <c r="G155" s="404"/>
      <c r="H155" s="397"/>
      <c r="I155" s="395" t="s">
        <v>13</v>
      </c>
    </row>
    <row r="156" spans="1:9" ht="13">
      <c r="A156" s="389"/>
      <c r="B156" s="389"/>
      <c r="C156" s="390"/>
      <c r="D156" s="389"/>
      <c r="E156" s="415"/>
      <c r="F156" s="390"/>
      <c r="G156" s="404"/>
      <c r="H156" s="397"/>
      <c r="I156" s="416"/>
    </row>
    <row r="157" spans="1:9" ht="13">
      <c r="A157" s="389"/>
      <c r="B157" s="389"/>
      <c r="C157" s="390"/>
      <c r="D157" s="389"/>
      <c r="E157" s="415"/>
      <c r="F157" s="390"/>
      <c r="G157" s="404"/>
      <c r="H157" s="397"/>
      <c r="I157" s="416"/>
    </row>
    <row r="158" spans="1:9" ht="13">
      <c r="A158" s="389"/>
      <c r="B158" s="389"/>
      <c r="C158" s="390"/>
      <c r="D158" s="389"/>
      <c r="E158" s="415"/>
      <c r="F158" s="390"/>
      <c r="G158" s="404"/>
      <c r="H158" s="397"/>
      <c r="I158" s="416"/>
    </row>
    <row r="159" spans="1:9" ht="13">
      <c r="A159" s="389"/>
      <c r="B159" s="389"/>
      <c r="C159" s="390"/>
      <c r="D159" s="389"/>
      <c r="E159" s="415"/>
      <c r="F159" s="390"/>
      <c r="G159" s="404"/>
      <c r="H159" s="397"/>
      <c r="I159" s="416"/>
    </row>
    <row r="160" spans="1:9" ht="13">
      <c r="A160" s="389"/>
      <c r="B160" s="389"/>
      <c r="C160" s="390"/>
      <c r="D160" s="389"/>
      <c r="E160" s="415"/>
      <c r="F160" s="390"/>
      <c r="G160" s="404"/>
      <c r="H160" s="397"/>
      <c r="I160" s="416"/>
    </row>
    <row r="161" spans="1:9" ht="13">
      <c r="A161" s="389"/>
      <c r="B161" s="389"/>
      <c r="C161" s="390"/>
      <c r="D161" s="389"/>
      <c r="E161" s="415"/>
      <c r="F161" s="390"/>
      <c r="G161" s="404"/>
      <c r="H161" s="397"/>
      <c r="I161" s="416"/>
    </row>
    <row r="162" spans="1:9" ht="13">
      <c r="A162" s="389"/>
      <c r="B162" s="389"/>
      <c r="C162" s="390"/>
      <c r="D162" s="389"/>
      <c r="E162" s="415"/>
      <c r="F162" s="390"/>
      <c r="G162" s="404"/>
      <c r="H162" s="397"/>
      <c r="I162" s="416"/>
    </row>
    <row r="163" spans="1:9" ht="36">
      <c r="A163" s="389"/>
      <c r="B163" s="389"/>
      <c r="C163" s="74" t="s">
        <v>1051</v>
      </c>
      <c r="D163" s="389"/>
      <c r="E163" s="396" t="s">
        <v>2289</v>
      </c>
      <c r="F163" s="74" t="s">
        <v>2290</v>
      </c>
      <c r="G163" s="417" t="s">
        <v>2291</v>
      </c>
      <c r="H163" s="397"/>
      <c r="I163" s="395" t="s">
        <v>47</v>
      </c>
    </row>
    <row r="164" spans="1:9" ht="26">
      <c r="A164" s="389"/>
      <c r="B164" s="389"/>
      <c r="C164" s="74" t="s">
        <v>1051</v>
      </c>
      <c r="D164" s="389"/>
      <c r="E164" s="396" t="s">
        <v>2292</v>
      </c>
      <c r="F164" s="391" t="s">
        <v>2293</v>
      </c>
      <c r="G164" s="418" t="s">
        <v>2294</v>
      </c>
      <c r="H164" s="397"/>
      <c r="I164" s="395" t="s">
        <v>47</v>
      </c>
    </row>
    <row r="165" spans="1:9" ht="26">
      <c r="A165" s="389"/>
      <c r="B165" s="389"/>
      <c r="C165" s="390"/>
      <c r="D165" s="389"/>
      <c r="E165" s="396" t="s">
        <v>2295</v>
      </c>
      <c r="F165" s="74" t="s">
        <v>2296</v>
      </c>
      <c r="G165" s="393"/>
      <c r="H165" s="397"/>
      <c r="I165" s="395" t="s">
        <v>13</v>
      </c>
    </row>
    <row r="166" spans="1:9" ht="13">
      <c r="A166" s="389"/>
      <c r="B166" s="389"/>
      <c r="C166" s="390"/>
      <c r="D166" s="389"/>
      <c r="E166" s="396" t="s">
        <v>2297</v>
      </c>
      <c r="F166" s="74" t="s">
        <v>2298</v>
      </c>
      <c r="G166" s="393" t="s">
        <v>2299</v>
      </c>
      <c r="H166" s="397"/>
      <c r="I166" s="395" t="s">
        <v>47</v>
      </c>
    </row>
    <row r="167" spans="1:9" ht="13">
      <c r="A167" s="389"/>
      <c r="B167" s="389"/>
      <c r="C167" s="390"/>
      <c r="D167" s="389"/>
      <c r="E167" s="392" t="s">
        <v>2300</v>
      </c>
      <c r="F167" s="74" t="s">
        <v>2301</v>
      </c>
      <c r="G167" s="393" t="s">
        <v>2302</v>
      </c>
      <c r="H167" s="397"/>
      <c r="I167" s="395" t="s">
        <v>47</v>
      </c>
    </row>
    <row r="168" spans="1:9" ht="38.25" customHeight="1">
      <c r="A168" s="389"/>
      <c r="B168" s="389"/>
      <c r="C168" s="390"/>
      <c r="D168" s="389"/>
      <c r="E168" s="396" t="s">
        <v>2303</v>
      </c>
      <c r="F168" s="74" t="s">
        <v>2304</v>
      </c>
      <c r="G168" s="404"/>
      <c r="H168" s="397"/>
      <c r="I168" s="395" t="s">
        <v>13</v>
      </c>
    </row>
    <row r="169" spans="1:9" ht="63.5">
      <c r="A169" s="389"/>
      <c r="B169" s="389"/>
      <c r="C169" s="390"/>
      <c r="D169" s="389"/>
      <c r="E169" s="396" t="s">
        <v>2305</v>
      </c>
      <c r="F169" s="74" t="s">
        <v>2306</v>
      </c>
      <c r="G169" s="399" t="s">
        <v>2307</v>
      </c>
      <c r="H169" s="397"/>
      <c r="I169" s="395" t="s">
        <v>236</v>
      </c>
    </row>
    <row r="170" spans="1:9" ht="13">
      <c r="A170" s="389"/>
      <c r="B170" s="389"/>
      <c r="C170" s="390"/>
      <c r="D170" s="389"/>
      <c r="E170" s="415"/>
      <c r="F170" s="390"/>
      <c r="G170" s="401"/>
      <c r="H170" s="397"/>
      <c r="I170" s="416"/>
    </row>
    <row r="171" spans="1:9" ht="13">
      <c r="A171" s="389"/>
      <c r="B171" s="389"/>
      <c r="C171" s="390"/>
      <c r="D171" s="389"/>
      <c r="E171" s="415"/>
      <c r="F171" s="390"/>
      <c r="G171" s="404"/>
      <c r="H171" s="397"/>
      <c r="I171" s="416"/>
    </row>
    <row r="172" spans="1:9" ht="13">
      <c r="A172" s="389"/>
      <c r="B172" s="389"/>
      <c r="C172" s="390"/>
      <c r="D172" s="389"/>
      <c r="E172" s="415"/>
      <c r="F172" s="390"/>
      <c r="G172" s="404"/>
      <c r="H172" s="397"/>
      <c r="I172" s="416"/>
    </row>
    <row r="173" spans="1:9" ht="13">
      <c r="A173" s="389"/>
      <c r="B173" s="389"/>
      <c r="C173" s="390"/>
      <c r="D173" s="391" t="s">
        <v>2308</v>
      </c>
      <c r="E173" s="415"/>
      <c r="F173" s="390"/>
      <c r="G173" s="404"/>
      <c r="H173" s="397"/>
      <c r="I173" s="416"/>
    </row>
    <row r="174" spans="1:9" ht="13">
      <c r="A174" s="389"/>
      <c r="B174" s="389"/>
      <c r="C174" s="390"/>
      <c r="D174" s="389"/>
      <c r="E174" s="415"/>
      <c r="F174" s="390"/>
      <c r="G174" s="404"/>
      <c r="H174" s="397"/>
      <c r="I174" s="416"/>
    </row>
    <row r="175" spans="1:9" ht="13">
      <c r="A175" s="389"/>
      <c r="B175" s="389"/>
      <c r="C175" s="390"/>
      <c r="D175" s="389"/>
      <c r="E175" s="415"/>
      <c r="F175" s="390"/>
      <c r="G175" s="404"/>
      <c r="H175" s="397"/>
      <c r="I175" s="416"/>
    </row>
    <row r="176" spans="1:9" ht="13">
      <c r="A176" s="389"/>
      <c r="B176" s="389"/>
      <c r="C176" s="390"/>
      <c r="D176" s="389"/>
      <c r="E176" s="415"/>
      <c r="F176" s="390"/>
      <c r="G176" s="404"/>
      <c r="H176" s="397"/>
      <c r="I176" s="416"/>
    </row>
    <row r="177" spans="1:9" ht="13">
      <c r="A177" s="389"/>
      <c r="B177" s="389"/>
      <c r="C177" s="390"/>
      <c r="D177" s="389"/>
      <c r="E177" s="415"/>
      <c r="F177" s="390"/>
      <c r="G177" s="404"/>
      <c r="H177" s="397"/>
      <c r="I177" s="416"/>
    </row>
    <row r="178" spans="1:9" ht="13">
      <c r="A178" s="389"/>
      <c r="B178" s="389"/>
      <c r="C178" s="390"/>
      <c r="D178" s="389"/>
      <c r="E178" s="415"/>
      <c r="F178" s="390"/>
      <c r="G178" s="404"/>
      <c r="H178" s="397"/>
      <c r="I178" s="416"/>
    </row>
    <row r="179" spans="1:9" ht="13">
      <c r="A179" s="389"/>
      <c r="B179" s="389"/>
      <c r="C179" s="390"/>
      <c r="D179" s="389"/>
      <c r="E179" s="415"/>
      <c r="F179" s="390"/>
      <c r="G179" s="404"/>
      <c r="H179" s="397"/>
      <c r="I179" s="416"/>
    </row>
    <row r="180" spans="1:9" ht="13">
      <c r="A180" s="389"/>
      <c r="B180" s="389"/>
      <c r="C180" s="390"/>
      <c r="D180" s="389"/>
      <c r="E180" s="415"/>
      <c r="F180" s="390"/>
      <c r="G180" s="404"/>
      <c r="H180" s="397"/>
      <c r="I180" s="416"/>
    </row>
    <row r="181" spans="1:9" ht="13">
      <c r="A181" s="389"/>
      <c r="B181" s="389"/>
      <c r="C181" s="390"/>
      <c r="D181" s="389"/>
      <c r="E181" s="415"/>
      <c r="F181" s="390"/>
      <c r="G181" s="404"/>
      <c r="H181" s="397"/>
      <c r="I181" s="416"/>
    </row>
  </sheetData>
  <mergeCells count="25">
    <mergeCell ref="H4:H5"/>
    <mergeCell ref="A96:I96"/>
    <mergeCell ref="B110:B111"/>
    <mergeCell ref="C110:C111"/>
    <mergeCell ref="D110:D111"/>
    <mergeCell ref="E110:E111"/>
    <mergeCell ref="G110:G111"/>
    <mergeCell ref="H110:H111"/>
    <mergeCell ref="A4:A5"/>
    <mergeCell ref="A108:A109"/>
    <mergeCell ref="B108:B109"/>
    <mergeCell ref="C108:C109"/>
    <mergeCell ref="D108:D109"/>
    <mergeCell ref="E108:E109"/>
    <mergeCell ref="A110:A111"/>
    <mergeCell ref="B4:B5"/>
    <mergeCell ref="C4:C5"/>
    <mergeCell ref="D4:D5"/>
    <mergeCell ref="E4:E5"/>
    <mergeCell ref="G4:G5"/>
    <mergeCell ref="G108:G109"/>
    <mergeCell ref="H108:H109"/>
    <mergeCell ref="G116:H117"/>
    <mergeCell ref="G127:H127"/>
    <mergeCell ref="G130:H130"/>
  </mergeCells>
  <conditionalFormatting sqref="A1:I1">
    <cfRule type="expression" dxfId="21" priority="1">
      <formula>$I$17:$I$181="Unsure"</formula>
    </cfRule>
  </conditionalFormatting>
  <conditionalFormatting sqref="A1:I1">
    <cfRule type="expression" dxfId="20" priority="2">
      <formula>$I$17:$I$181="Strong"</formula>
    </cfRule>
  </conditionalFormatting>
  <conditionalFormatting sqref="A1:I1">
    <cfRule type="expression" dxfId="19" priority="3">
      <formula>$I$17:$I$181="Weak"</formula>
    </cfRule>
  </conditionalFormatting>
  <conditionalFormatting sqref="A2:I145 A146:I181">
    <cfRule type="expression" dxfId="18" priority="4">
      <formula>$I$1:$I$181="Strong"</formula>
    </cfRule>
  </conditionalFormatting>
  <conditionalFormatting sqref="A2:I145 A146:I179">
    <cfRule type="expression" dxfId="17" priority="5">
      <formula>$I$1:$I$181="Unsure"</formula>
    </cfRule>
  </conditionalFormatting>
  <conditionalFormatting sqref="A2:I145 A146:I181">
    <cfRule type="expression" dxfId="16" priority="6">
      <formula>$I$1:$I$181="Weak"</formula>
    </cfRule>
  </conditionalFormatting>
  <hyperlinks>
    <hyperlink ref="G13" r:id="rId1" xr:uid="{00000000-0004-0000-0700-000000000000}"/>
    <hyperlink ref="G14" r:id="rId2" xr:uid="{00000000-0004-0000-0700-000001000000}"/>
    <hyperlink ref="G15" r:id="rId3" xr:uid="{00000000-0004-0000-0700-000002000000}"/>
    <hyperlink ref="G17" r:id="rId4" xr:uid="{00000000-0004-0000-0700-000003000000}"/>
    <hyperlink ref="G18" r:id="rId5" xr:uid="{00000000-0004-0000-0700-000004000000}"/>
    <hyperlink ref="G19" r:id="rId6" xr:uid="{00000000-0004-0000-0700-000005000000}"/>
    <hyperlink ref="G20" r:id="rId7" xr:uid="{00000000-0004-0000-0700-000006000000}"/>
    <hyperlink ref="G21" r:id="rId8" xr:uid="{00000000-0004-0000-0700-000007000000}"/>
    <hyperlink ref="G22" r:id="rId9" xr:uid="{00000000-0004-0000-0700-000008000000}"/>
    <hyperlink ref="G23" r:id="rId10" xr:uid="{00000000-0004-0000-0700-000009000000}"/>
    <hyperlink ref="G24" r:id="rId11" xr:uid="{00000000-0004-0000-0700-00000A000000}"/>
    <hyperlink ref="G25" r:id="rId12" xr:uid="{00000000-0004-0000-0700-00000B000000}"/>
    <hyperlink ref="G27" r:id="rId13" xr:uid="{00000000-0004-0000-0700-00000C000000}"/>
    <hyperlink ref="G29" r:id="rId14" xr:uid="{00000000-0004-0000-0700-00000D000000}"/>
    <hyperlink ref="G30" r:id="rId15" xr:uid="{00000000-0004-0000-0700-00000E000000}"/>
    <hyperlink ref="G31" r:id="rId16" xr:uid="{00000000-0004-0000-0700-00000F000000}"/>
    <hyperlink ref="G34" r:id="rId17" xr:uid="{00000000-0004-0000-0700-000010000000}"/>
    <hyperlink ref="G35" r:id="rId18" xr:uid="{00000000-0004-0000-0700-000011000000}"/>
    <hyperlink ref="G169" r:id="rId19" xr:uid="{00000000-0004-0000-0700-00001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6A5AF"/>
    <outlinePr summaryBelow="0" summaryRight="0"/>
  </sheetPr>
  <dimension ref="A1:J707"/>
  <sheetViews>
    <sheetView workbookViewId="0">
      <pane ySplit="1" topLeftCell="A2" activePane="bottomLeft" state="frozen"/>
      <selection pane="bottomLeft" activeCell="B3" sqref="B3"/>
    </sheetView>
  </sheetViews>
  <sheetFormatPr defaultColWidth="14.453125" defaultRowHeight="15.75" customHeight="1"/>
  <cols>
    <col min="1" max="1" width="7" customWidth="1"/>
    <col min="2" max="2" width="6.81640625" customWidth="1"/>
    <col min="3" max="3" width="14" customWidth="1"/>
    <col min="4" max="4" width="23" customWidth="1"/>
    <col min="5" max="6" width="21.26953125" customWidth="1"/>
    <col min="7" max="7" width="75" customWidth="1"/>
    <col min="8" max="8" width="22.81640625" customWidth="1"/>
    <col min="9" max="9" width="17.08984375" customWidth="1"/>
    <col min="10" max="10" width="11.453125" customWidth="1"/>
  </cols>
  <sheetData>
    <row r="1" spans="1:10" ht="13">
      <c r="A1" s="419" t="s">
        <v>1943</v>
      </c>
      <c r="B1" s="420" t="s">
        <v>1944</v>
      </c>
      <c r="C1" s="420" t="s">
        <v>1043</v>
      </c>
      <c r="D1" s="420" t="s">
        <v>0</v>
      </c>
      <c r="E1" s="420" t="s">
        <v>1</v>
      </c>
      <c r="F1" s="420" t="s">
        <v>1044</v>
      </c>
      <c r="G1" s="420" t="s">
        <v>1045</v>
      </c>
      <c r="H1" s="421" t="s">
        <v>955</v>
      </c>
      <c r="I1" s="420" t="s">
        <v>6</v>
      </c>
      <c r="J1" s="422" t="s">
        <v>2309</v>
      </c>
    </row>
    <row r="2" spans="1:10" ht="52.5" customHeight="1">
      <c r="A2" s="423">
        <v>2</v>
      </c>
      <c r="B2" s="105"/>
      <c r="C2" s="105" t="s">
        <v>1051</v>
      </c>
      <c r="D2" s="141" t="s">
        <v>2310</v>
      </c>
      <c r="E2" s="105" t="s">
        <v>1020</v>
      </c>
      <c r="F2" s="128" t="s">
        <v>2311</v>
      </c>
      <c r="G2" s="105" t="s">
        <v>2312</v>
      </c>
      <c r="H2" s="424"/>
      <c r="I2" s="105" t="s">
        <v>13</v>
      </c>
      <c r="J2" s="425" t="s">
        <v>2313</v>
      </c>
    </row>
    <row r="3" spans="1:10" ht="52.5" customHeight="1">
      <c r="A3" s="423">
        <v>2</v>
      </c>
      <c r="B3" s="105"/>
      <c r="C3" s="105" t="s">
        <v>1051</v>
      </c>
      <c r="D3" s="141" t="s">
        <v>2310</v>
      </c>
      <c r="E3" s="105" t="s">
        <v>2314</v>
      </c>
      <c r="F3" s="128" t="s">
        <v>2315</v>
      </c>
      <c r="G3" s="105" t="s">
        <v>2316</v>
      </c>
      <c r="H3" s="424"/>
      <c r="I3" s="105" t="s">
        <v>13</v>
      </c>
      <c r="J3" s="425" t="s">
        <v>2313</v>
      </c>
    </row>
    <row r="4" spans="1:10" ht="25">
      <c r="A4" s="423">
        <v>3</v>
      </c>
      <c r="B4" s="105">
        <v>103</v>
      </c>
      <c r="C4" s="105" t="s">
        <v>1051</v>
      </c>
      <c r="D4" s="141" t="s">
        <v>2317</v>
      </c>
      <c r="E4" s="105" t="s">
        <v>2318</v>
      </c>
      <c r="F4" s="128" t="s">
        <v>2319</v>
      </c>
      <c r="G4" s="105" t="s">
        <v>2320</v>
      </c>
      <c r="H4" s="424" t="s">
        <v>2321</v>
      </c>
      <c r="I4" s="105" t="s">
        <v>236</v>
      </c>
      <c r="J4" s="425"/>
    </row>
    <row r="5" spans="1:10" ht="25">
      <c r="A5" s="423">
        <v>3</v>
      </c>
      <c r="B5" s="105" t="s">
        <v>1012</v>
      </c>
      <c r="C5" s="105" t="s">
        <v>1012</v>
      </c>
      <c r="D5" s="141" t="s">
        <v>2317</v>
      </c>
      <c r="E5" s="105" t="s">
        <v>2322</v>
      </c>
      <c r="F5" s="128" t="s">
        <v>2323</v>
      </c>
      <c r="G5" s="426" t="s">
        <v>2324</v>
      </c>
      <c r="H5" s="424" t="s">
        <v>2325</v>
      </c>
      <c r="I5" s="105" t="s">
        <v>47</v>
      </c>
      <c r="J5" s="425"/>
    </row>
    <row r="6" spans="1:10" ht="26">
      <c r="A6" s="423">
        <v>4</v>
      </c>
      <c r="B6" s="105">
        <v>133</v>
      </c>
      <c r="C6" s="105" t="s">
        <v>1064</v>
      </c>
      <c r="D6" s="141" t="s">
        <v>2326</v>
      </c>
      <c r="E6" s="105" t="s">
        <v>2327</v>
      </c>
      <c r="F6" s="128" t="s">
        <v>2328</v>
      </c>
      <c r="G6" s="105" t="s">
        <v>2329</v>
      </c>
      <c r="H6" s="424"/>
      <c r="I6" s="105" t="s">
        <v>13</v>
      </c>
      <c r="J6" s="425"/>
    </row>
    <row r="7" spans="1:10" ht="70.5" customHeight="1">
      <c r="A7" s="423">
        <v>4</v>
      </c>
      <c r="B7" s="105">
        <v>133</v>
      </c>
      <c r="C7" s="105" t="s">
        <v>1064</v>
      </c>
      <c r="D7" s="141" t="s">
        <v>2326</v>
      </c>
      <c r="E7" s="105" t="s">
        <v>2327</v>
      </c>
      <c r="F7" s="128" t="s">
        <v>2330</v>
      </c>
      <c r="G7" s="105" t="s">
        <v>2331</v>
      </c>
      <c r="H7" s="424" t="s">
        <v>2327</v>
      </c>
      <c r="I7" s="105" t="s">
        <v>13</v>
      </c>
      <c r="J7" s="425"/>
    </row>
    <row r="8" spans="1:10" ht="66" customHeight="1">
      <c r="A8" s="423">
        <v>4</v>
      </c>
      <c r="B8" s="105">
        <v>133</v>
      </c>
      <c r="C8" s="105" t="s">
        <v>1064</v>
      </c>
      <c r="D8" s="141" t="s">
        <v>2326</v>
      </c>
      <c r="E8" s="105" t="s">
        <v>2327</v>
      </c>
      <c r="F8" s="128" t="s">
        <v>2332</v>
      </c>
      <c r="G8" s="105" t="s">
        <v>2333</v>
      </c>
      <c r="H8" s="424" t="s">
        <v>2327</v>
      </c>
      <c r="I8" s="105" t="s">
        <v>13</v>
      </c>
      <c r="J8" s="425"/>
    </row>
    <row r="9" spans="1:10" ht="43.5" customHeight="1">
      <c r="A9" s="423">
        <v>4</v>
      </c>
      <c r="B9" s="105">
        <v>133</v>
      </c>
      <c r="C9" s="105" t="s">
        <v>1064</v>
      </c>
      <c r="D9" s="141" t="s">
        <v>2326</v>
      </c>
      <c r="E9" s="105" t="s">
        <v>2327</v>
      </c>
      <c r="F9" s="128" t="s">
        <v>2334</v>
      </c>
      <c r="G9" s="105" t="s">
        <v>2335</v>
      </c>
      <c r="H9" s="424" t="s">
        <v>2336</v>
      </c>
      <c r="I9" s="105" t="s">
        <v>13</v>
      </c>
      <c r="J9" s="427" t="s">
        <v>2337</v>
      </c>
    </row>
    <row r="10" spans="1:10" ht="114" customHeight="1">
      <c r="A10" s="423">
        <v>5</v>
      </c>
      <c r="B10" s="105">
        <v>178</v>
      </c>
      <c r="C10" s="105" t="s">
        <v>1051</v>
      </c>
      <c r="D10" s="141" t="s">
        <v>2338</v>
      </c>
      <c r="E10" s="105" t="s">
        <v>2339</v>
      </c>
      <c r="F10" s="128" t="s">
        <v>2340</v>
      </c>
      <c r="G10" s="105" t="s">
        <v>2341</v>
      </c>
      <c r="H10" s="424"/>
      <c r="I10" s="105" t="s">
        <v>13</v>
      </c>
      <c r="J10" s="427" t="s">
        <v>2337</v>
      </c>
    </row>
    <row r="11" spans="1:10" ht="44.25" customHeight="1">
      <c r="A11" s="423">
        <v>5</v>
      </c>
      <c r="B11" s="105">
        <v>179</v>
      </c>
      <c r="C11" s="105" t="s">
        <v>1051</v>
      </c>
      <c r="D11" s="141" t="s">
        <v>2338</v>
      </c>
      <c r="E11" s="105" t="s">
        <v>2339</v>
      </c>
      <c r="F11" s="128" t="s">
        <v>2342</v>
      </c>
      <c r="G11" s="105" t="s">
        <v>2343</v>
      </c>
      <c r="H11" s="424"/>
      <c r="I11" s="105" t="s">
        <v>236</v>
      </c>
      <c r="J11" s="427" t="s">
        <v>2337</v>
      </c>
    </row>
    <row r="12" spans="1:10" ht="43.5" customHeight="1">
      <c r="A12" s="423">
        <v>5</v>
      </c>
      <c r="B12" s="105">
        <v>179</v>
      </c>
      <c r="C12" s="105" t="s">
        <v>1051</v>
      </c>
      <c r="D12" s="141" t="s">
        <v>2338</v>
      </c>
      <c r="E12" s="105" t="s">
        <v>2339</v>
      </c>
      <c r="F12" s="128" t="s">
        <v>2344</v>
      </c>
      <c r="G12" s="105" t="s">
        <v>2345</v>
      </c>
      <c r="H12" s="424" t="s">
        <v>2346</v>
      </c>
      <c r="I12" s="105" t="s">
        <v>47</v>
      </c>
      <c r="J12" s="427" t="s">
        <v>2337</v>
      </c>
    </row>
    <row r="13" spans="1:10" ht="33.75" customHeight="1">
      <c r="A13" s="423">
        <v>5</v>
      </c>
      <c r="B13" s="105">
        <v>179</v>
      </c>
      <c r="C13" s="105" t="s">
        <v>1051</v>
      </c>
      <c r="D13" s="141" t="s">
        <v>2338</v>
      </c>
      <c r="E13" s="105" t="s">
        <v>2339</v>
      </c>
      <c r="F13" s="128" t="s">
        <v>2347</v>
      </c>
      <c r="G13" s="105" t="s">
        <v>2348</v>
      </c>
      <c r="H13" s="424"/>
      <c r="I13" s="105" t="s">
        <v>47</v>
      </c>
      <c r="J13" s="427" t="s">
        <v>2337</v>
      </c>
    </row>
    <row r="14" spans="1:10" ht="90">
      <c r="A14" s="423">
        <v>5</v>
      </c>
      <c r="B14" s="105">
        <v>179</v>
      </c>
      <c r="C14" s="105" t="s">
        <v>1051</v>
      </c>
      <c r="D14" s="141" t="s">
        <v>2338</v>
      </c>
      <c r="E14" s="105" t="s">
        <v>2339</v>
      </c>
      <c r="F14" s="128" t="s">
        <v>2349</v>
      </c>
      <c r="G14" s="105" t="s">
        <v>2350</v>
      </c>
      <c r="H14" s="424"/>
      <c r="I14" s="105" t="s">
        <v>47</v>
      </c>
      <c r="J14" s="427" t="s">
        <v>2337</v>
      </c>
    </row>
    <row r="15" spans="1:10" ht="21.75" customHeight="1">
      <c r="A15" s="423">
        <v>6</v>
      </c>
      <c r="B15" s="105">
        <v>223</v>
      </c>
      <c r="C15" s="105" t="s">
        <v>1051</v>
      </c>
      <c r="D15" s="141" t="s">
        <v>2351</v>
      </c>
      <c r="E15" s="105" t="s">
        <v>2352</v>
      </c>
      <c r="F15" s="128" t="s">
        <v>2353</v>
      </c>
      <c r="G15" s="141" t="s">
        <v>2354</v>
      </c>
      <c r="H15" s="424"/>
      <c r="I15" s="105" t="s">
        <v>13</v>
      </c>
      <c r="J15" s="427"/>
    </row>
    <row r="16" spans="1:10" ht="51.5">
      <c r="A16" s="423">
        <v>6</v>
      </c>
      <c r="B16" s="105">
        <v>223</v>
      </c>
      <c r="C16" s="105" t="s">
        <v>1051</v>
      </c>
      <c r="D16" s="141" t="s">
        <v>2351</v>
      </c>
      <c r="E16" s="105" t="s">
        <v>2352</v>
      </c>
      <c r="F16" s="128" t="s">
        <v>2355</v>
      </c>
      <c r="G16" s="105" t="s">
        <v>2356</v>
      </c>
      <c r="H16" s="424" t="s">
        <v>2351</v>
      </c>
      <c r="I16" s="105" t="s">
        <v>13</v>
      </c>
      <c r="J16" s="427"/>
    </row>
    <row r="17" spans="1:10" ht="65">
      <c r="A17" s="423">
        <v>6</v>
      </c>
      <c r="B17" s="105">
        <v>223</v>
      </c>
      <c r="C17" s="105" t="s">
        <v>1051</v>
      </c>
      <c r="D17" s="141" t="s">
        <v>2351</v>
      </c>
      <c r="E17" s="105" t="s">
        <v>2352</v>
      </c>
      <c r="F17" s="128" t="s">
        <v>2357</v>
      </c>
      <c r="G17" s="105" t="s">
        <v>2358</v>
      </c>
      <c r="H17" s="424" t="s">
        <v>2359</v>
      </c>
      <c r="I17" s="105" t="s">
        <v>13</v>
      </c>
      <c r="J17" s="427"/>
    </row>
    <row r="18" spans="1:10" ht="77.5">
      <c r="A18" s="423">
        <v>6</v>
      </c>
      <c r="B18" s="105">
        <v>223</v>
      </c>
      <c r="C18" s="105" t="s">
        <v>1051</v>
      </c>
      <c r="D18" s="141" t="s">
        <v>2351</v>
      </c>
      <c r="E18" s="105" t="s">
        <v>2352</v>
      </c>
      <c r="F18" s="128" t="s">
        <v>2360</v>
      </c>
      <c r="G18" s="105" t="s">
        <v>2361</v>
      </c>
      <c r="H18" s="424"/>
      <c r="I18" s="105" t="s">
        <v>13</v>
      </c>
      <c r="J18" s="427"/>
    </row>
    <row r="19" spans="1:10" ht="38">
      <c r="A19" s="423">
        <v>6</v>
      </c>
      <c r="B19" s="105">
        <v>237</v>
      </c>
      <c r="C19" s="105" t="s">
        <v>1051</v>
      </c>
      <c r="D19" s="141" t="s">
        <v>2362</v>
      </c>
      <c r="E19" s="105" t="s">
        <v>2363</v>
      </c>
      <c r="F19" s="128" t="s">
        <v>2364</v>
      </c>
      <c r="G19" s="105" t="s">
        <v>2365</v>
      </c>
      <c r="H19" s="424"/>
      <c r="I19" s="105" t="s">
        <v>47</v>
      </c>
      <c r="J19" s="427" t="s">
        <v>2337</v>
      </c>
    </row>
    <row r="20" spans="1:10" ht="38">
      <c r="A20" s="423">
        <v>6</v>
      </c>
      <c r="B20" s="105">
        <v>236</v>
      </c>
      <c r="C20" s="105" t="s">
        <v>1051</v>
      </c>
      <c r="D20" s="141" t="s">
        <v>2362</v>
      </c>
      <c r="E20" s="105" t="s">
        <v>2363</v>
      </c>
      <c r="F20" s="128" t="s">
        <v>2366</v>
      </c>
      <c r="G20" s="105" t="s">
        <v>2367</v>
      </c>
      <c r="H20" s="424" t="s">
        <v>2368</v>
      </c>
      <c r="I20" s="105" t="s">
        <v>47</v>
      </c>
      <c r="J20" s="427" t="s">
        <v>2337</v>
      </c>
    </row>
    <row r="21" spans="1:10" ht="64.5">
      <c r="A21" s="423">
        <v>6</v>
      </c>
      <c r="B21" s="105">
        <v>236</v>
      </c>
      <c r="C21" s="105" t="s">
        <v>1051</v>
      </c>
      <c r="D21" s="141" t="s">
        <v>2362</v>
      </c>
      <c r="E21" s="105" t="s">
        <v>2363</v>
      </c>
      <c r="F21" s="128" t="s">
        <v>2369</v>
      </c>
      <c r="G21" s="105" t="s">
        <v>2370</v>
      </c>
      <c r="H21" s="424" t="s">
        <v>2371</v>
      </c>
      <c r="I21" s="105" t="s">
        <v>13</v>
      </c>
      <c r="J21" s="427"/>
    </row>
    <row r="22" spans="1:10" ht="51">
      <c r="A22" s="423">
        <v>6</v>
      </c>
      <c r="B22" s="105">
        <v>237</v>
      </c>
      <c r="C22" s="105" t="s">
        <v>1051</v>
      </c>
      <c r="D22" s="141" t="s">
        <v>2362</v>
      </c>
      <c r="E22" s="105" t="s">
        <v>2363</v>
      </c>
      <c r="F22" s="128" t="s">
        <v>2372</v>
      </c>
      <c r="G22" s="105" t="s">
        <v>2373</v>
      </c>
      <c r="H22" s="424" t="s">
        <v>2374</v>
      </c>
      <c r="I22" s="105" t="s">
        <v>47</v>
      </c>
      <c r="J22" s="427" t="s">
        <v>2337</v>
      </c>
    </row>
    <row r="23" spans="1:10" ht="51.5">
      <c r="A23" s="423">
        <v>6</v>
      </c>
      <c r="B23" s="105">
        <v>237</v>
      </c>
      <c r="C23" s="105" t="s">
        <v>1051</v>
      </c>
      <c r="D23" s="141" t="s">
        <v>2362</v>
      </c>
      <c r="E23" s="105" t="s">
        <v>2363</v>
      </c>
      <c r="F23" s="128" t="s">
        <v>2375</v>
      </c>
      <c r="G23" s="105" t="s">
        <v>2376</v>
      </c>
      <c r="H23" s="424" t="s">
        <v>2377</v>
      </c>
      <c r="I23" s="105" t="s">
        <v>13</v>
      </c>
      <c r="J23" s="425"/>
    </row>
    <row r="24" spans="1:10" ht="69.75" customHeight="1">
      <c r="A24" s="423">
        <v>6</v>
      </c>
      <c r="B24" s="105">
        <v>237</v>
      </c>
      <c r="C24" s="105" t="s">
        <v>1051</v>
      </c>
      <c r="D24" s="141" t="s">
        <v>2362</v>
      </c>
      <c r="E24" s="105" t="s">
        <v>2363</v>
      </c>
      <c r="F24" s="128" t="s">
        <v>2378</v>
      </c>
      <c r="G24" s="105" t="s">
        <v>2379</v>
      </c>
      <c r="H24" s="424" t="s">
        <v>2380</v>
      </c>
      <c r="I24" s="105" t="s">
        <v>13</v>
      </c>
      <c r="J24" s="427"/>
    </row>
    <row r="25" spans="1:10" ht="69.75" customHeight="1">
      <c r="A25" s="423">
        <v>6</v>
      </c>
      <c r="B25" s="105">
        <v>237</v>
      </c>
      <c r="C25" s="105" t="s">
        <v>1051</v>
      </c>
      <c r="D25" s="141" t="s">
        <v>2362</v>
      </c>
      <c r="E25" s="105" t="s">
        <v>2363</v>
      </c>
      <c r="F25" s="128" t="s">
        <v>2381</v>
      </c>
      <c r="G25" s="105" t="s">
        <v>2382</v>
      </c>
      <c r="H25" s="424" t="s">
        <v>2380</v>
      </c>
      <c r="I25" s="105" t="s">
        <v>13</v>
      </c>
      <c r="J25" s="425"/>
    </row>
    <row r="26" spans="1:10" ht="69.75" customHeight="1">
      <c r="A26" s="423">
        <v>7</v>
      </c>
      <c r="B26" s="105">
        <v>257</v>
      </c>
      <c r="C26" s="105" t="s">
        <v>1064</v>
      </c>
      <c r="D26" s="141" t="s">
        <v>844</v>
      </c>
      <c r="E26" s="105" t="s">
        <v>2383</v>
      </c>
      <c r="F26" s="128" t="s">
        <v>2383</v>
      </c>
      <c r="G26" s="105" t="s">
        <v>2384</v>
      </c>
      <c r="H26" s="424" t="s">
        <v>2385</v>
      </c>
      <c r="I26" s="105" t="s">
        <v>13</v>
      </c>
      <c r="J26" s="427"/>
    </row>
    <row r="27" spans="1:10" ht="21" customHeight="1">
      <c r="A27" s="423">
        <v>7</v>
      </c>
      <c r="B27" s="105">
        <v>257</v>
      </c>
      <c r="C27" s="105" t="s">
        <v>1064</v>
      </c>
      <c r="D27" s="141" t="s">
        <v>844</v>
      </c>
      <c r="E27" s="105" t="s">
        <v>2383</v>
      </c>
      <c r="F27" s="128" t="s">
        <v>2386</v>
      </c>
      <c r="G27" s="105" t="s">
        <v>2387</v>
      </c>
      <c r="H27" s="424" t="s">
        <v>2388</v>
      </c>
      <c r="I27" s="105" t="s">
        <v>13</v>
      </c>
      <c r="J27" s="427"/>
    </row>
    <row r="28" spans="1:10" ht="69.75" customHeight="1">
      <c r="A28" s="423">
        <v>7</v>
      </c>
      <c r="B28" s="105">
        <v>257</v>
      </c>
      <c r="C28" s="105" t="s">
        <v>1064</v>
      </c>
      <c r="D28" s="141" t="s">
        <v>844</v>
      </c>
      <c r="E28" s="105" t="s">
        <v>2383</v>
      </c>
      <c r="F28" s="128" t="s">
        <v>2389</v>
      </c>
      <c r="G28" s="105" t="s">
        <v>2390</v>
      </c>
      <c r="H28" s="428"/>
      <c r="I28" s="105" t="s">
        <v>13</v>
      </c>
      <c r="J28" s="425"/>
    </row>
    <row r="29" spans="1:10" ht="28.5" customHeight="1">
      <c r="A29" s="423">
        <v>7</v>
      </c>
      <c r="B29" s="105">
        <v>257</v>
      </c>
      <c r="C29" s="105" t="s">
        <v>1064</v>
      </c>
      <c r="D29" s="141" t="s">
        <v>844</v>
      </c>
      <c r="E29" s="105" t="s">
        <v>2383</v>
      </c>
      <c r="F29" s="128" t="s">
        <v>2391</v>
      </c>
      <c r="G29" s="105" t="s">
        <v>2392</v>
      </c>
      <c r="H29" s="424" t="s">
        <v>2393</v>
      </c>
      <c r="I29" s="105" t="s">
        <v>13</v>
      </c>
      <c r="J29" s="425"/>
    </row>
    <row r="30" spans="1:10" ht="28.5" customHeight="1">
      <c r="A30" s="423">
        <v>7</v>
      </c>
      <c r="B30" s="429">
        <v>257</v>
      </c>
      <c r="C30" s="105" t="s">
        <v>1064</v>
      </c>
      <c r="D30" s="141" t="s">
        <v>844</v>
      </c>
      <c r="E30" s="105" t="s">
        <v>2383</v>
      </c>
      <c r="F30" s="128" t="s">
        <v>2394</v>
      </c>
      <c r="G30" s="105" t="s">
        <v>2395</v>
      </c>
      <c r="H30" s="424" t="s">
        <v>2393</v>
      </c>
      <c r="I30" s="105" t="s">
        <v>13</v>
      </c>
      <c r="J30" s="425"/>
    </row>
    <row r="31" spans="1:10" ht="28.5" customHeight="1">
      <c r="A31" s="423">
        <v>7</v>
      </c>
      <c r="B31" s="429">
        <v>258</v>
      </c>
      <c r="C31" s="105" t="s">
        <v>1064</v>
      </c>
      <c r="D31" s="141" t="s">
        <v>844</v>
      </c>
      <c r="E31" s="105" t="s">
        <v>2383</v>
      </c>
      <c r="F31" s="128" t="s">
        <v>2396</v>
      </c>
      <c r="G31" s="105" t="s">
        <v>2397</v>
      </c>
      <c r="H31" s="424" t="s">
        <v>2398</v>
      </c>
      <c r="I31" s="105" t="s">
        <v>236</v>
      </c>
      <c r="J31" s="425"/>
    </row>
    <row r="32" spans="1:10" ht="28.5" customHeight="1">
      <c r="A32" s="423">
        <v>7</v>
      </c>
      <c r="B32" s="429">
        <v>258</v>
      </c>
      <c r="C32" s="105" t="s">
        <v>1064</v>
      </c>
      <c r="D32" s="141" t="s">
        <v>844</v>
      </c>
      <c r="E32" s="105" t="s">
        <v>2383</v>
      </c>
      <c r="F32" s="128" t="s">
        <v>2399</v>
      </c>
      <c r="G32" s="105" t="s">
        <v>2400</v>
      </c>
      <c r="H32" s="424" t="s">
        <v>2398</v>
      </c>
      <c r="I32" s="105" t="s">
        <v>47</v>
      </c>
      <c r="J32" s="425"/>
    </row>
    <row r="33" spans="1:10" ht="28.5" customHeight="1">
      <c r="A33" s="423">
        <v>7</v>
      </c>
      <c r="B33" s="429">
        <v>258</v>
      </c>
      <c r="C33" s="105" t="s">
        <v>1064</v>
      </c>
      <c r="D33" s="141" t="s">
        <v>844</v>
      </c>
      <c r="E33" s="105" t="s">
        <v>2383</v>
      </c>
      <c r="F33" s="128" t="s">
        <v>2401</v>
      </c>
      <c r="G33" s="105" t="s">
        <v>2402</v>
      </c>
      <c r="H33" s="424" t="s">
        <v>2403</v>
      </c>
      <c r="I33" s="105" t="s">
        <v>236</v>
      </c>
      <c r="J33" s="425"/>
    </row>
    <row r="34" spans="1:10" ht="13">
      <c r="A34" s="423">
        <v>7</v>
      </c>
      <c r="B34" s="429">
        <v>258</v>
      </c>
      <c r="C34" s="105" t="s">
        <v>1064</v>
      </c>
      <c r="D34" s="141" t="s">
        <v>844</v>
      </c>
      <c r="E34" s="105" t="s">
        <v>2383</v>
      </c>
      <c r="F34" s="128" t="s">
        <v>2404</v>
      </c>
      <c r="G34" s="105" t="s">
        <v>2405</v>
      </c>
      <c r="H34" s="424" t="s">
        <v>2403</v>
      </c>
      <c r="I34" s="105" t="s">
        <v>236</v>
      </c>
      <c r="J34" s="425"/>
    </row>
    <row r="35" spans="1:10" ht="13">
      <c r="A35" s="423">
        <v>7</v>
      </c>
      <c r="B35" s="105">
        <v>259</v>
      </c>
      <c r="C35" s="105" t="s">
        <v>1064</v>
      </c>
      <c r="D35" s="141" t="s">
        <v>844</v>
      </c>
      <c r="E35" s="105" t="s">
        <v>2406</v>
      </c>
      <c r="F35" s="128" t="s">
        <v>2407</v>
      </c>
      <c r="G35" s="105" t="s">
        <v>2408</v>
      </c>
      <c r="H35" s="424" t="s">
        <v>2409</v>
      </c>
      <c r="I35" s="105" t="s">
        <v>236</v>
      </c>
      <c r="J35" s="425"/>
    </row>
    <row r="36" spans="1:10" ht="145.5" customHeight="1">
      <c r="A36" s="423">
        <v>7</v>
      </c>
      <c r="B36" s="105">
        <v>259</v>
      </c>
      <c r="C36" s="105" t="s">
        <v>1064</v>
      </c>
      <c r="D36" s="141" t="s">
        <v>844</v>
      </c>
      <c r="E36" s="105" t="s">
        <v>2406</v>
      </c>
      <c r="F36" s="128" t="s">
        <v>2410</v>
      </c>
      <c r="G36" s="105" t="s">
        <v>2411</v>
      </c>
      <c r="H36" s="424" t="s">
        <v>2412</v>
      </c>
      <c r="I36" s="105" t="s">
        <v>47</v>
      </c>
      <c r="J36" s="425"/>
    </row>
    <row r="37" spans="1:10" ht="38.5">
      <c r="A37" s="423">
        <v>7</v>
      </c>
      <c r="B37" s="105">
        <v>259</v>
      </c>
      <c r="C37" s="105" t="s">
        <v>1064</v>
      </c>
      <c r="D37" s="141" t="s">
        <v>844</v>
      </c>
      <c r="E37" s="105" t="s">
        <v>2406</v>
      </c>
      <c r="F37" s="128" t="s">
        <v>2413</v>
      </c>
      <c r="G37" s="105" t="s">
        <v>2414</v>
      </c>
      <c r="H37" s="424" t="s">
        <v>2415</v>
      </c>
      <c r="I37" s="105" t="s">
        <v>13</v>
      </c>
      <c r="J37" s="425"/>
    </row>
    <row r="38" spans="1:10" ht="24.75" customHeight="1">
      <c r="A38" s="423">
        <v>7</v>
      </c>
      <c r="B38" s="105">
        <v>259</v>
      </c>
      <c r="C38" s="105" t="s">
        <v>1064</v>
      </c>
      <c r="D38" s="141" t="s">
        <v>844</v>
      </c>
      <c r="E38" s="105" t="s">
        <v>2406</v>
      </c>
      <c r="F38" s="128" t="s">
        <v>2416</v>
      </c>
      <c r="G38" s="105" t="s">
        <v>2417</v>
      </c>
      <c r="H38" s="424" t="s">
        <v>2409</v>
      </c>
      <c r="I38" s="105" t="s">
        <v>13</v>
      </c>
      <c r="J38" s="425"/>
    </row>
    <row r="39" spans="1:10" ht="26">
      <c r="A39" s="423">
        <v>7</v>
      </c>
      <c r="B39" s="105">
        <v>259</v>
      </c>
      <c r="C39" s="105" t="s">
        <v>1064</v>
      </c>
      <c r="D39" s="141" t="s">
        <v>844</v>
      </c>
      <c r="E39" s="105" t="s">
        <v>2406</v>
      </c>
      <c r="F39" s="128" t="s">
        <v>2418</v>
      </c>
      <c r="G39" s="105" t="s">
        <v>2419</v>
      </c>
      <c r="H39" s="424" t="s">
        <v>2420</v>
      </c>
      <c r="I39" s="105" t="s">
        <v>13</v>
      </c>
      <c r="J39" s="425"/>
    </row>
    <row r="40" spans="1:10" ht="123.75" customHeight="1">
      <c r="A40" s="423">
        <v>7</v>
      </c>
      <c r="B40" s="105">
        <v>259</v>
      </c>
      <c r="C40" s="105" t="s">
        <v>1064</v>
      </c>
      <c r="D40" s="141" t="s">
        <v>844</v>
      </c>
      <c r="E40" s="105" t="s">
        <v>2406</v>
      </c>
      <c r="F40" s="128" t="s">
        <v>2421</v>
      </c>
      <c r="G40" s="105" t="s">
        <v>2422</v>
      </c>
      <c r="H40" s="424" t="s">
        <v>2409</v>
      </c>
      <c r="I40" s="105" t="s">
        <v>13</v>
      </c>
      <c r="J40" s="425"/>
    </row>
    <row r="41" spans="1:10" ht="42" customHeight="1">
      <c r="A41" s="423">
        <v>7</v>
      </c>
      <c r="B41" s="105">
        <v>260</v>
      </c>
      <c r="C41" s="105" t="s">
        <v>1064</v>
      </c>
      <c r="D41" s="141" t="s">
        <v>844</v>
      </c>
      <c r="E41" s="105" t="s">
        <v>2423</v>
      </c>
      <c r="F41" s="128" t="s">
        <v>2424</v>
      </c>
      <c r="G41" s="105" t="s">
        <v>2425</v>
      </c>
      <c r="H41" s="428"/>
      <c r="I41" s="105" t="s">
        <v>13</v>
      </c>
      <c r="J41" s="425"/>
    </row>
    <row r="42" spans="1:10" ht="42" customHeight="1">
      <c r="A42" s="423">
        <v>7</v>
      </c>
      <c r="B42" s="105">
        <v>260</v>
      </c>
      <c r="C42" s="105" t="s">
        <v>1064</v>
      </c>
      <c r="D42" s="141" t="s">
        <v>844</v>
      </c>
      <c r="E42" s="105" t="s">
        <v>2423</v>
      </c>
      <c r="F42" s="128" t="s">
        <v>2426</v>
      </c>
      <c r="G42" s="105" t="s">
        <v>2427</v>
      </c>
      <c r="H42" s="428"/>
      <c r="I42" s="105" t="s">
        <v>13</v>
      </c>
      <c r="J42" s="425"/>
    </row>
    <row r="43" spans="1:10" ht="13">
      <c r="A43" s="423">
        <v>7</v>
      </c>
      <c r="B43" s="105">
        <v>260</v>
      </c>
      <c r="C43" s="105" t="s">
        <v>1064</v>
      </c>
      <c r="D43" s="141" t="s">
        <v>844</v>
      </c>
      <c r="E43" s="105" t="s">
        <v>2423</v>
      </c>
      <c r="F43" s="128" t="s">
        <v>2428</v>
      </c>
      <c r="G43" s="105" t="s">
        <v>2429</v>
      </c>
      <c r="H43" s="428"/>
      <c r="I43" s="105" t="s">
        <v>13</v>
      </c>
      <c r="J43" s="425"/>
    </row>
    <row r="44" spans="1:10" ht="48.75" customHeight="1">
      <c r="A44" s="423">
        <v>7</v>
      </c>
      <c r="B44" s="105">
        <v>260</v>
      </c>
      <c r="C44" s="105" t="s">
        <v>1064</v>
      </c>
      <c r="D44" s="141" t="s">
        <v>844</v>
      </c>
      <c r="E44" s="105" t="s">
        <v>2423</v>
      </c>
      <c r="F44" s="128" t="s">
        <v>2430</v>
      </c>
      <c r="G44" s="105" t="s">
        <v>2431</v>
      </c>
      <c r="H44" s="424" t="s">
        <v>2432</v>
      </c>
      <c r="I44" s="105" t="s">
        <v>13</v>
      </c>
      <c r="J44" s="425"/>
    </row>
    <row r="45" spans="1:10" ht="141">
      <c r="A45" s="423">
        <v>7</v>
      </c>
      <c r="B45" s="105">
        <v>260</v>
      </c>
      <c r="C45" s="105" t="s">
        <v>1064</v>
      </c>
      <c r="D45" s="141" t="s">
        <v>844</v>
      </c>
      <c r="E45" s="105" t="s">
        <v>2423</v>
      </c>
      <c r="F45" s="128" t="s">
        <v>2433</v>
      </c>
      <c r="G45" s="105" t="s">
        <v>2434</v>
      </c>
      <c r="H45" s="428"/>
      <c r="I45" s="105" t="s">
        <v>13</v>
      </c>
      <c r="J45" s="425"/>
    </row>
    <row r="46" spans="1:10" ht="73.5" customHeight="1">
      <c r="A46" s="423">
        <v>7</v>
      </c>
      <c r="B46" s="105">
        <v>260</v>
      </c>
      <c r="C46" s="105" t="s">
        <v>1064</v>
      </c>
      <c r="D46" s="141" t="s">
        <v>844</v>
      </c>
      <c r="E46" s="105" t="s">
        <v>2423</v>
      </c>
      <c r="F46" s="128" t="s">
        <v>2435</v>
      </c>
      <c r="G46" s="105" t="s">
        <v>2436</v>
      </c>
      <c r="H46" s="424" t="s">
        <v>2437</v>
      </c>
      <c r="I46" s="105" t="s">
        <v>236</v>
      </c>
      <c r="J46" s="425" t="s">
        <v>2337</v>
      </c>
    </row>
    <row r="47" spans="1:10" ht="37.5">
      <c r="A47" s="423">
        <v>7</v>
      </c>
      <c r="B47" s="105">
        <v>262</v>
      </c>
      <c r="C47" s="105" t="s">
        <v>1064</v>
      </c>
      <c r="D47" s="141" t="s">
        <v>844</v>
      </c>
      <c r="E47" s="105" t="s">
        <v>2438</v>
      </c>
      <c r="F47" s="128" t="s">
        <v>2439</v>
      </c>
      <c r="G47" s="105" t="s">
        <v>2440</v>
      </c>
      <c r="H47" s="424" t="s">
        <v>2441</v>
      </c>
      <c r="I47" s="105" t="s">
        <v>47</v>
      </c>
      <c r="J47" s="425"/>
    </row>
    <row r="48" spans="1:10" ht="25.5">
      <c r="A48" s="423">
        <v>7</v>
      </c>
      <c r="B48" s="105">
        <v>263</v>
      </c>
      <c r="C48" s="105" t="s">
        <v>1064</v>
      </c>
      <c r="D48" s="141" t="s">
        <v>844</v>
      </c>
      <c r="E48" s="105" t="s">
        <v>2442</v>
      </c>
      <c r="F48" s="128" t="s">
        <v>2443</v>
      </c>
      <c r="G48" s="105" t="s">
        <v>2444</v>
      </c>
      <c r="H48" s="428"/>
      <c r="I48" s="105" t="s">
        <v>47</v>
      </c>
      <c r="J48" s="425"/>
    </row>
    <row r="49" spans="1:10" ht="38.5">
      <c r="A49" s="423">
        <v>7</v>
      </c>
      <c r="B49" s="105">
        <v>263</v>
      </c>
      <c r="C49" s="105" t="s">
        <v>1064</v>
      </c>
      <c r="D49" s="141" t="s">
        <v>844</v>
      </c>
      <c r="E49" s="105" t="s">
        <v>2442</v>
      </c>
      <c r="F49" s="128" t="s">
        <v>2445</v>
      </c>
      <c r="G49" s="105" t="s">
        <v>2446</v>
      </c>
      <c r="H49" s="428"/>
      <c r="I49" s="105" t="s">
        <v>13</v>
      </c>
      <c r="J49" s="425"/>
    </row>
    <row r="50" spans="1:10" ht="113">
      <c r="A50" s="423">
        <v>7</v>
      </c>
      <c r="B50" s="105">
        <v>263</v>
      </c>
      <c r="C50" s="105" t="s">
        <v>1064</v>
      </c>
      <c r="D50" s="141" t="s">
        <v>844</v>
      </c>
      <c r="E50" s="105" t="s">
        <v>2447</v>
      </c>
      <c r="F50" s="128" t="s">
        <v>2448</v>
      </c>
      <c r="G50" s="105" t="s">
        <v>2449</v>
      </c>
      <c r="H50" s="424" t="s">
        <v>2450</v>
      </c>
      <c r="I50" s="105" t="s">
        <v>13</v>
      </c>
      <c r="J50" s="425"/>
    </row>
    <row r="51" spans="1:10" ht="50">
      <c r="A51" s="423">
        <v>7</v>
      </c>
      <c r="B51" s="105">
        <v>263</v>
      </c>
      <c r="C51" s="105" t="s">
        <v>1064</v>
      </c>
      <c r="D51" s="141" t="s">
        <v>844</v>
      </c>
      <c r="E51" s="105" t="s">
        <v>2442</v>
      </c>
      <c r="F51" s="128" t="s">
        <v>2451</v>
      </c>
      <c r="G51" s="105" t="s">
        <v>2452</v>
      </c>
      <c r="H51" s="428"/>
      <c r="I51" s="105" t="s">
        <v>47</v>
      </c>
      <c r="J51" s="425"/>
    </row>
    <row r="52" spans="1:10" ht="39">
      <c r="A52" s="423">
        <v>7</v>
      </c>
      <c r="B52" s="105">
        <v>264</v>
      </c>
      <c r="C52" s="105" t="s">
        <v>1064</v>
      </c>
      <c r="D52" s="141" t="s">
        <v>844</v>
      </c>
      <c r="E52" s="105" t="s">
        <v>2442</v>
      </c>
      <c r="F52" s="128" t="s">
        <v>2453</v>
      </c>
      <c r="G52" s="105" t="s">
        <v>2454</v>
      </c>
      <c r="H52" s="428"/>
      <c r="I52" s="105" t="s">
        <v>13</v>
      </c>
      <c r="J52" s="425"/>
    </row>
    <row r="53" spans="1:10" ht="39">
      <c r="A53" s="423">
        <v>7</v>
      </c>
      <c r="B53" s="105">
        <v>264</v>
      </c>
      <c r="C53" s="105" t="s">
        <v>1064</v>
      </c>
      <c r="D53" s="141" t="s">
        <v>844</v>
      </c>
      <c r="E53" s="105" t="s">
        <v>2442</v>
      </c>
      <c r="F53" s="128" t="s">
        <v>2455</v>
      </c>
      <c r="G53" s="105" t="s">
        <v>2456</v>
      </c>
      <c r="H53" s="428"/>
      <c r="I53" s="105" t="s">
        <v>13</v>
      </c>
      <c r="J53" s="425"/>
    </row>
    <row r="54" spans="1:10" ht="37.5">
      <c r="A54" s="423">
        <v>7</v>
      </c>
      <c r="B54" s="105">
        <v>264</v>
      </c>
      <c r="C54" s="105" t="s">
        <v>1064</v>
      </c>
      <c r="D54" s="141" t="s">
        <v>844</v>
      </c>
      <c r="E54" s="105" t="s">
        <v>2457</v>
      </c>
      <c r="F54" s="128" t="s">
        <v>2458</v>
      </c>
      <c r="G54" s="105" t="s">
        <v>2459</v>
      </c>
      <c r="H54" s="428"/>
      <c r="I54" s="105" t="s">
        <v>13</v>
      </c>
      <c r="J54" s="427"/>
    </row>
    <row r="55" spans="1:10" ht="37.5">
      <c r="A55" s="423">
        <v>7</v>
      </c>
      <c r="B55" s="105">
        <v>264</v>
      </c>
      <c r="C55" s="105" t="s">
        <v>1064</v>
      </c>
      <c r="D55" s="141" t="s">
        <v>844</v>
      </c>
      <c r="E55" s="105" t="s">
        <v>2457</v>
      </c>
      <c r="F55" s="128" t="s">
        <v>2460</v>
      </c>
      <c r="G55" s="105" t="s">
        <v>2461</v>
      </c>
      <c r="H55" s="428"/>
      <c r="I55" s="105" t="s">
        <v>13</v>
      </c>
      <c r="J55" s="425"/>
    </row>
    <row r="56" spans="1:10" ht="38.5">
      <c r="A56" s="423">
        <v>7</v>
      </c>
      <c r="B56" s="105">
        <v>265</v>
      </c>
      <c r="C56" s="105" t="s">
        <v>1064</v>
      </c>
      <c r="D56" s="141" t="s">
        <v>844</v>
      </c>
      <c r="E56" s="105" t="s">
        <v>2457</v>
      </c>
      <c r="F56" s="128" t="s">
        <v>2462</v>
      </c>
      <c r="G56" s="105" t="s">
        <v>2463</v>
      </c>
      <c r="H56" s="428"/>
      <c r="I56" s="105" t="s">
        <v>13</v>
      </c>
      <c r="J56" s="425"/>
    </row>
    <row r="57" spans="1:10" ht="26">
      <c r="A57" s="430">
        <v>7</v>
      </c>
      <c r="B57" s="141">
        <v>265</v>
      </c>
      <c r="C57" s="141" t="s">
        <v>1064</v>
      </c>
      <c r="D57" s="141" t="s">
        <v>844</v>
      </c>
      <c r="E57" s="141" t="s">
        <v>2457</v>
      </c>
      <c r="F57" s="160" t="s">
        <v>2464</v>
      </c>
      <c r="G57" s="141" t="s">
        <v>2465</v>
      </c>
      <c r="H57" s="424" t="s">
        <v>2462</v>
      </c>
      <c r="I57" s="105" t="s">
        <v>236</v>
      </c>
      <c r="J57" s="425"/>
    </row>
    <row r="58" spans="1:10" ht="25.5">
      <c r="A58" s="423">
        <v>7</v>
      </c>
      <c r="B58" s="105">
        <v>265</v>
      </c>
      <c r="C58" s="105" t="s">
        <v>1064</v>
      </c>
      <c r="D58" s="141" t="s">
        <v>844</v>
      </c>
      <c r="E58" s="105" t="s">
        <v>2466</v>
      </c>
      <c r="F58" s="128" t="s">
        <v>2467</v>
      </c>
      <c r="G58" s="105" t="s">
        <v>2468</v>
      </c>
      <c r="H58" s="428"/>
      <c r="I58" s="105" t="s">
        <v>13</v>
      </c>
      <c r="J58" s="425"/>
    </row>
    <row r="59" spans="1:10" ht="13">
      <c r="A59" s="423">
        <v>7</v>
      </c>
      <c r="B59" s="105">
        <v>265</v>
      </c>
      <c r="C59" s="105" t="s">
        <v>1064</v>
      </c>
      <c r="D59" s="141" t="s">
        <v>844</v>
      </c>
      <c r="E59" s="105" t="s">
        <v>2466</v>
      </c>
      <c r="F59" s="128" t="s">
        <v>2469</v>
      </c>
      <c r="G59" s="105" t="s">
        <v>2470</v>
      </c>
      <c r="H59" s="428"/>
      <c r="I59" s="105" t="s">
        <v>13</v>
      </c>
      <c r="J59" s="425"/>
    </row>
    <row r="60" spans="1:10" ht="26">
      <c r="A60" s="423">
        <v>7</v>
      </c>
      <c r="B60" s="105">
        <v>265</v>
      </c>
      <c r="C60" s="105" t="s">
        <v>1064</v>
      </c>
      <c r="D60" s="141" t="s">
        <v>844</v>
      </c>
      <c r="E60" s="105" t="s">
        <v>2466</v>
      </c>
      <c r="F60" s="128" t="s">
        <v>2471</v>
      </c>
      <c r="G60" s="105" t="s">
        <v>2472</v>
      </c>
      <c r="H60" s="428"/>
      <c r="I60" s="105" t="s">
        <v>13</v>
      </c>
      <c r="J60" s="425"/>
    </row>
    <row r="61" spans="1:10" ht="26">
      <c r="A61" s="423">
        <v>7</v>
      </c>
      <c r="B61" s="105">
        <v>265</v>
      </c>
      <c r="C61" s="105" t="s">
        <v>1064</v>
      </c>
      <c r="D61" s="141" t="s">
        <v>844</v>
      </c>
      <c r="E61" s="105" t="s">
        <v>2466</v>
      </c>
      <c r="F61" s="128" t="s">
        <v>2473</v>
      </c>
      <c r="G61" s="105" t="s">
        <v>2474</v>
      </c>
      <c r="H61" s="424" t="s">
        <v>2475</v>
      </c>
      <c r="I61" s="105" t="s">
        <v>13</v>
      </c>
      <c r="J61" s="425"/>
    </row>
    <row r="62" spans="1:10" ht="26">
      <c r="A62" s="423">
        <v>7</v>
      </c>
      <c r="B62" s="105">
        <v>266</v>
      </c>
      <c r="C62" s="105" t="s">
        <v>1064</v>
      </c>
      <c r="D62" s="141" t="s">
        <v>844</v>
      </c>
      <c r="E62" s="105" t="s">
        <v>2466</v>
      </c>
      <c r="F62" s="128" t="s">
        <v>2476</v>
      </c>
      <c r="G62" s="105" t="s">
        <v>2477</v>
      </c>
      <c r="H62" s="428"/>
      <c r="I62" s="105" t="s">
        <v>13</v>
      </c>
      <c r="J62" s="425"/>
    </row>
    <row r="63" spans="1:10" ht="26">
      <c r="A63" s="423">
        <v>7</v>
      </c>
      <c r="B63" s="105">
        <v>266</v>
      </c>
      <c r="C63" s="105" t="s">
        <v>1064</v>
      </c>
      <c r="D63" s="141" t="s">
        <v>844</v>
      </c>
      <c r="E63" s="105" t="s">
        <v>2466</v>
      </c>
      <c r="F63" s="128" t="s">
        <v>2478</v>
      </c>
      <c r="G63" s="105" t="s">
        <v>2479</v>
      </c>
      <c r="H63" s="428"/>
      <c r="I63" s="105" t="s">
        <v>13</v>
      </c>
      <c r="J63" s="425"/>
    </row>
    <row r="64" spans="1:10" ht="38.5">
      <c r="A64" s="423">
        <v>7</v>
      </c>
      <c r="B64" s="105">
        <v>266</v>
      </c>
      <c r="C64" s="105" t="s">
        <v>1064</v>
      </c>
      <c r="D64" s="141" t="s">
        <v>844</v>
      </c>
      <c r="E64" s="105" t="s">
        <v>2466</v>
      </c>
      <c r="F64" s="128" t="s">
        <v>2480</v>
      </c>
      <c r="G64" s="105" t="s">
        <v>2481</v>
      </c>
      <c r="H64" s="424" t="s">
        <v>2482</v>
      </c>
      <c r="I64" s="105" t="s">
        <v>13</v>
      </c>
      <c r="J64" s="425"/>
    </row>
    <row r="65" spans="1:10" ht="50">
      <c r="A65" s="423">
        <v>7</v>
      </c>
      <c r="B65" s="105">
        <v>266</v>
      </c>
      <c r="C65" s="105" t="s">
        <v>1064</v>
      </c>
      <c r="D65" s="141" t="s">
        <v>844</v>
      </c>
      <c r="E65" s="105" t="s">
        <v>2466</v>
      </c>
      <c r="F65" s="128" t="s">
        <v>2483</v>
      </c>
      <c r="G65" s="105" t="s">
        <v>2484</v>
      </c>
      <c r="H65" s="424" t="s">
        <v>2482</v>
      </c>
      <c r="I65" s="105" t="s">
        <v>13</v>
      </c>
      <c r="J65" s="425"/>
    </row>
    <row r="66" spans="1:10" ht="25.5">
      <c r="A66" s="423">
        <v>7</v>
      </c>
      <c r="B66" s="105">
        <v>266</v>
      </c>
      <c r="C66" s="105" t="s">
        <v>1064</v>
      </c>
      <c r="D66" s="141" t="s">
        <v>844</v>
      </c>
      <c r="E66" s="105" t="s">
        <v>2466</v>
      </c>
      <c r="F66" s="128" t="s">
        <v>2485</v>
      </c>
      <c r="G66" s="105" t="s">
        <v>2486</v>
      </c>
      <c r="H66" s="424" t="s">
        <v>2483</v>
      </c>
      <c r="I66" s="105" t="s">
        <v>47</v>
      </c>
      <c r="J66" s="425"/>
    </row>
    <row r="67" spans="1:10" ht="26">
      <c r="A67" s="423">
        <v>7</v>
      </c>
      <c r="B67" s="105">
        <v>266</v>
      </c>
      <c r="C67" s="105" t="s">
        <v>1064</v>
      </c>
      <c r="D67" s="141" t="s">
        <v>844</v>
      </c>
      <c r="E67" s="105" t="s">
        <v>2466</v>
      </c>
      <c r="F67" s="128" t="s">
        <v>2487</v>
      </c>
      <c r="G67" s="105" t="s">
        <v>2488</v>
      </c>
      <c r="H67" s="424" t="s">
        <v>2482</v>
      </c>
      <c r="I67" s="105" t="s">
        <v>13</v>
      </c>
      <c r="J67" s="425"/>
    </row>
    <row r="68" spans="1:10" ht="37.5">
      <c r="A68" s="423">
        <v>7</v>
      </c>
      <c r="B68" s="105">
        <v>266</v>
      </c>
      <c r="C68" s="105" t="s">
        <v>1064</v>
      </c>
      <c r="D68" s="141" t="s">
        <v>844</v>
      </c>
      <c r="E68" s="105" t="s">
        <v>2466</v>
      </c>
      <c r="F68" s="128" t="s">
        <v>2489</v>
      </c>
      <c r="G68" s="105" t="s">
        <v>2490</v>
      </c>
      <c r="H68" s="424" t="s">
        <v>2482</v>
      </c>
      <c r="I68" s="105" t="s">
        <v>13</v>
      </c>
      <c r="J68" s="425"/>
    </row>
    <row r="69" spans="1:10" ht="37.5">
      <c r="A69" s="423">
        <v>7</v>
      </c>
      <c r="B69" s="105">
        <v>266</v>
      </c>
      <c r="C69" s="105" t="s">
        <v>1064</v>
      </c>
      <c r="D69" s="141" t="s">
        <v>844</v>
      </c>
      <c r="E69" s="105" t="s">
        <v>2466</v>
      </c>
      <c r="F69" s="128" t="s">
        <v>2491</v>
      </c>
      <c r="G69" s="105" t="s">
        <v>2492</v>
      </c>
      <c r="H69" s="424" t="s">
        <v>2475</v>
      </c>
      <c r="I69" s="105" t="s">
        <v>13</v>
      </c>
      <c r="J69" s="425"/>
    </row>
    <row r="70" spans="1:10" ht="26">
      <c r="A70" s="423">
        <v>7</v>
      </c>
      <c r="B70" s="105">
        <v>266</v>
      </c>
      <c r="C70" s="105" t="s">
        <v>1064</v>
      </c>
      <c r="D70" s="141" t="s">
        <v>844</v>
      </c>
      <c r="E70" s="105" t="s">
        <v>2466</v>
      </c>
      <c r="F70" s="128" t="s">
        <v>2493</v>
      </c>
      <c r="G70" s="105" t="s">
        <v>2494</v>
      </c>
      <c r="H70" s="424" t="s">
        <v>2475</v>
      </c>
      <c r="I70" s="105" t="s">
        <v>13</v>
      </c>
      <c r="J70" s="425"/>
    </row>
    <row r="71" spans="1:10" ht="37.5">
      <c r="A71" s="423">
        <v>7</v>
      </c>
      <c r="B71" s="105">
        <v>267</v>
      </c>
      <c r="C71" s="105" t="s">
        <v>1064</v>
      </c>
      <c r="D71" s="141" t="s">
        <v>844</v>
      </c>
      <c r="E71" s="105" t="s">
        <v>2466</v>
      </c>
      <c r="F71" s="128" t="s">
        <v>2495</v>
      </c>
      <c r="G71" s="105" t="s">
        <v>2496</v>
      </c>
      <c r="H71" s="424" t="s">
        <v>2497</v>
      </c>
      <c r="I71" s="105" t="s">
        <v>13</v>
      </c>
      <c r="J71" s="425"/>
    </row>
    <row r="72" spans="1:10" ht="26">
      <c r="A72" s="423">
        <v>7</v>
      </c>
      <c r="B72" s="105">
        <v>267</v>
      </c>
      <c r="C72" s="105" t="s">
        <v>1064</v>
      </c>
      <c r="D72" s="141" t="s">
        <v>844</v>
      </c>
      <c r="E72" s="105" t="s">
        <v>2466</v>
      </c>
      <c r="F72" s="128" t="s">
        <v>2498</v>
      </c>
      <c r="G72" s="105" t="s">
        <v>2499</v>
      </c>
      <c r="H72" s="424" t="s">
        <v>2497</v>
      </c>
      <c r="I72" s="105" t="s">
        <v>13</v>
      </c>
      <c r="J72" s="425"/>
    </row>
    <row r="73" spans="1:10" ht="37.5">
      <c r="A73" s="423">
        <v>7</v>
      </c>
      <c r="B73" s="105">
        <v>267</v>
      </c>
      <c r="C73" s="105" t="s">
        <v>1064</v>
      </c>
      <c r="D73" s="141" t="s">
        <v>844</v>
      </c>
      <c r="E73" s="105" t="s">
        <v>2466</v>
      </c>
      <c r="F73" s="128" t="s">
        <v>2500</v>
      </c>
      <c r="G73" s="105" t="s">
        <v>2501</v>
      </c>
      <c r="H73" s="424" t="s">
        <v>2497</v>
      </c>
      <c r="I73" s="105" t="s">
        <v>13</v>
      </c>
      <c r="J73" s="425"/>
    </row>
    <row r="74" spans="1:10" ht="125.5">
      <c r="A74" s="423">
        <v>7</v>
      </c>
      <c r="B74" s="105">
        <v>271</v>
      </c>
      <c r="C74" s="105" t="s">
        <v>1064</v>
      </c>
      <c r="D74" s="141" t="s">
        <v>844</v>
      </c>
      <c r="E74" s="105" t="s">
        <v>2502</v>
      </c>
      <c r="F74" s="128" t="s">
        <v>2503</v>
      </c>
      <c r="G74" s="105" t="s">
        <v>2504</v>
      </c>
      <c r="H74" s="424" t="s">
        <v>2505</v>
      </c>
      <c r="I74" s="105" t="s">
        <v>13</v>
      </c>
      <c r="J74" s="425"/>
    </row>
    <row r="75" spans="1:10" ht="189">
      <c r="A75" s="423">
        <v>7</v>
      </c>
      <c r="B75" s="105">
        <v>272</v>
      </c>
      <c r="C75" s="105" t="s">
        <v>1064</v>
      </c>
      <c r="D75" s="141" t="s">
        <v>844</v>
      </c>
      <c r="E75" s="105" t="s">
        <v>2502</v>
      </c>
      <c r="F75" s="128" t="s">
        <v>841</v>
      </c>
      <c r="G75" s="105" t="s">
        <v>2506</v>
      </c>
      <c r="H75" s="424" t="s">
        <v>2507</v>
      </c>
      <c r="I75" s="105" t="s">
        <v>47</v>
      </c>
      <c r="J75" s="425"/>
    </row>
    <row r="76" spans="1:10" ht="63.5">
      <c r="A76" s="423">
        <v>8</v>
      </c>
      <c r="B76" s="105">
        <v>289</v>
      </c>
      <c r="C76" s="105" t="s">
        <v>1051</v>
      </c>
      <c r="D76" s="141" t="s">
        <v>2508</v>
      </c>
      <c r="E76" s="105" t="s">
        <v>2508</v>
      </c>
      <c r="F76" s="128" t="s">
        <v>2509</v>
      </c>
      <c r="G76" s="105" t="s">
        <v>2510</v>
      </c>
      <c r="H76" s="428"/>
      <c r="I76" s="105" t="s">
        <v>47</v>
      </c>
      <c r="J76" s="425"/>
    </row>
    <row r="77" spans="1:10" ht="13">
      <c r="A77" s="423">
        <v>8</v>
      </c>
      <c r="B77" s="105">
        <v>289</v>
      </c>
      <c r="C77" s="105" t="s">
        <v>1051</v>
      </c>
      <c r="D77" s="141" t="s">
        <v>2508</v>
      </c>
      <c r="E77" s="105" t="s">
        <v>2508</v>
      </c>
      <c r="F77" s="128" t="s">
        <v>2511</v>
      </c>
      <c r="G77" s="105" t="s">
        <v>2512</v>
      </c>
      <c r="H77" s="428"/>
      <c r="I77" s="105" t="s">
        <v>47</v>
      </c>
      <c r="J77" s="425"/>
    </row>
    <row r="78" spans="1:10" ht="87" customHeight="1">
      <c r="A78" s="423">
        <v>8</v>
      </c>
      <c r="B78" s="105">
        <v>289</v>
      </c>
      <c r="C78" s="105" t="s">
        <v>1051</v>
      </c>
      <c r="D78" s="141" t="s">
        <v>2508</v>
      </c>
      <c r="E78" s="105" t="s">
        <v>2513</v>
      </c>
      <c r="F78" s="128" t="s">
        <v>2513</v>
      </c>
      <c r="G78" s="105" t="s">
        <v>2514</v>
      </c>
      <c r="H78" s="424" t="s">
        <v>2515</v>
      </c>
      <c r="I78" s="105" t="s">
        <v>13</v>
      </c>
      <c r="J78" s="425"/>
    </row>
    <row r="79" spans="1:10" ht="25">
      <c r="A79" s="423">
        <v>8</v>
      </c>
      <c r="B79" s="105">
        <v>290</v>
      </c>
      <c r="C79" s="105" t="s">
        <v>1051</v>
      </c>
      <c r="D79" s="141" t="s">
        <v>2508</v>
      </c>
      <c r="E79" s="105" t="s">
        <v>2513</v>
      </c>
      <c r="F79" s="128" t="s">
        <v>2516</v>
      </c>
      <c r="G79" s="105" t="s">
        <v>2517</v>
      </c>
      <c r="H79" s="424" t="s">
        <v>2518</v>
      </c>
      <c r="I79" s="105" t="s">
        <v>13</v>
      </c>
      <c r="J79" s="425"/>
    </row>
    <row r="80" spans="1:10" ht="68.25" customHeight="1">
      <c r="A80" s="423">
        <v>8</v>
      </c>
      <c r="B80" s="105">
        <v>290</v>
      </c>
      <c r="C80" s="105" t="s">
        <v>1051</v>
      </c>
      <c r="D80" s="141" t="s">
        <v>2508</v>
      </c>
      <c r="E80" s="105" t="s">
        <v>2513</v>
      </c>
      <c r="F80" s="128" t="s">
        <v>2519</v>
      </c>
      <c r="G80" s="105" t="s">
        <v>2520</v>
      </c>
      <c r="H80" s="424" t="s">
        <v>2521</v>
      </c>
      <c r="I80" s="105" t="s">
        <v>13</v>
      </c>
      <c r="J80" s="427" t="s">
        <v>2337</v>
      </c>
    </row>
    <row r="81" spans="1:10" ht="37.5">
      <c r="A81" s="423">
        <v>8</v>
      </c>
      <c r="B81" s="105">
        <v>291</v>
      </c>
      <c r="C81" s="105" t="s">
        <v>1051</v>
      </c>
      <c r="D81" s="141" t="s">
        <v>2508</v>
      </c>
      <c r="E81" s="105" t="s">
        <v>2513</v>
      </c>
      <c r="F81" s="128" t="s">
        <v>2522</v>
      </c>
      <c r="G81" s="105" t="s">
        <v>2523</v>
      </c>
      <c r="H81" s="424" t="s">
        <v>2524</v>
      </c>
      <c r="I81" s="105" t="s">
        <v>13</v>
      </c>
      <c r="J81" s="425"/>
    </row>
    <row r="82" spans="1:10" ht="26">
      <c r="A82" s="423">
        <v>8</v>
      </c>
      <c r="B82" s="105">
        <v>291</v>
      </c>
      <c r="C82" s="105" t="s">
        <v>1051</v>
      </c>
      <c r="D82" s="141" t="s">
        <v>2508</v>
      </c>
      <c r="E82" s="105" t="s">
        <v>2513</v>
      </c>
      <c r="F82" s="128" t="s">
        <v>2525</v>
      </c>
      <c r="G82" s="105" t="s">
        <v>2526</v>
      </c>
      <c r="H82" s="428"/>
      <c r="I82" s="105" t="s">
        <v>13</v>
      </c>
      <c r="J82" s="425"/>
    </row>
    <row r="83" spans="1:10" ht="135" customHeight="1">
      <c r="A83" s="423">
        <v>8</v>
      </c>
      <c r="B83" s="105">
        <v>291</v>
      </c>
      <c r="C83" s="105" t="s">
        <v>1051</v>
      </c>
      <c r="D83" s="141" t="s">
        <v>2508</v>
      </c>
      <c r="E83" s="105" t="s">
        <v>2513</v>
      </c>
      <c r="F83" s="128" t="s">
        <v>2527</v>
      </c>
      <c r="G83" s="105" t="s">
        <v>2528</v>
      </c>
      <c r="H83" s="428"/>
      <c r="I83" s="105" t="s">
        <v>13</v>
      </c>
      <c r="J83" s="425"/>
    </row>
    <row r="84" spans="1:10" ht="38.5">
      <c r="A84" s="423">
        <v>8</v>
      </c>
      <c r="B84" s="105">
        <v>292</v>
      </c>
      <c r="C84" s="105" t="s">
        <v>1051</v>
      </c>
      <c r="D84" s="141" t="s">
        <v>2508</v>
      </c>
      <c r="E84" s="105" t="s">
        <v>2513</v>
      </c>
      <c r="F84" s="128" t="s">
        <v>2529</v>
      </c>
      <c r="G84" s="105" t="s">
        <v>2530</v>
      </c>
      <c r="H84" s="428"/>
      <c r="I84" s="105" t="s">
        <v>13</v>
      </c>
      <c r="J84" s="425"/>
    </row>
    <row r="85" spans="1:10" ht="25.5">
      <c r="A85" s="423">
        <v>8</v>
      </c>
      <c r="B85" s="105">
        <v>292</v>
      </c>
      <c r="C85" s="105" t="s">
        <v>1051</v>
      </c>
      <c r="D85" s="141" t="s">
        <v>2508</v>
      </c>
      <c r="E85" s="105" t="s">
        <v>2513</v>
      </c>
      <c r="F85" s="128" t="s">
        <v>2531</v>
      </c>
      <c r="G85" s="105" t="s">
        <v>2532</v>
      </c>
      <c r="H85" s="424" t="s">
        <v>2533</v>
      </c>
      <c r="I85" s="105" t="s">
        <v>13</v>
      </c>
      <c r="J85" s="425"/>
    </row>
    <row r="86" spans="1:10" ht="115.5">
      <c r="A86" s="423">
        <v>8</v>
      </c>
      <c r="B86" s="105">
        <v>292</v>
      </c>
      <c r="C86" s="105" t="s">
        <v>1051</v>
      </c>
      <c r="D86" s="141" t="s">
        <v>2508</v>
      </c>
      <c r="E86" s="105" t="s">
        <v>2513</v>
      </c>
      <c r="F86" s="128" t="s">
        <v>2534</v>
      </c>
      <c r="G86" s="105" t="s">
        <v>2535</v>
      </c>
      <c r="H86" s="424" t="s">
        <v>2536</v>
      </c>
      <c r="I86" s="105" t="s">
        <v>13</v>
      </c>
      <c r="J86" s="425"/>
    </row>
    <row r="87" spans="1:10" ht="30">
      <c r="A87" s="423">
        <v>8</v>
      </c>
      <c r="B87" s="105">
        <v>292</v>
      </c>
      <c r="C87" s="105" t="s">
        <v>1051</v>
      </c>
      <c r="D87" s="141" t="s">
        <v>2508</v>
      </c>
      <c r="E87" s="105" t="s">
        <v>2513</v>
      </c>
      <c r="F87" s="128" t="s">
        <v>2537</v>
      </c>
      <c r="G87" s="105" t="s">
        <v>2538</v>
      </c>
      <c r="H87" s="424" t="s">
        <v>2539</v>
      </c>
      <c r="I87" s="105" t="s">
        <v>13</v>
      </c>
      <c r="J87" s="425"/>
    </row>
    <row r="88" spans="1:10" ht="100">
      <c r="A88" s="423">
        <v>8</v>
      </c>
      <c r="B88" s="105">
        <v>293</v>
      </c>
      <c r="C88" s="105" t="s">
        <v>1051</v>
      </c>
      <c r="D88" s="141" t="s">
        <v>2508</v>
      </c>
      <c r="E88" s="105" t="s">
        <v>2513</v>
      </c>
      <c r="F88" s="128" t="s">
        <v>2540</v>
      </c>
      <c r="G88" s="105" t="s">
        <v>2541</v>
      </c>
      <c r="H88" s="424" t="s">
        <v>2531</v>
      </c>
      <c r="I88" s="105" t="s">
        <v>13</v>
      </c>
      <c r="J88" s="425"/>
    </row>
    <row r="89" spans="1:10" ht="13">
      <c r="A89" s="423">
        <v>8</v>
      </c>
      <c r="B89" s="105">
        <v>293</v>
      </c>
      <c r="C89" s="105" t="s">
        <v>1051</v>
      </c>
      <c r="D89" s="141" t="s">
        <v>2508</v>
      </c>
      <c r="E89" s="105" t="s">
        <v>2542</v>
      </c>
      <c r="F89" s="128" t="s">
        <v>2543</v>
      </c>
      <c r="G89" s="105" t="s">
        <v>2544</v>
      </c>
      <c r="H89" s="428"/>
      <c r="I89" s="105" t="s">
        <v>13</v>
      </c>
      <c r="J89" s="425"/>
    </row>
    <row r="90" spans="1:10" ht="33" customHeight="1">
      <c r="A90" s="423">
        <v>8</v>
      </c>
      <c r="B90" s="105">
        <v>294</v>
      </c>
      <c r="C90" s="105" t="s">
        <v>1051</v>
      </c>
      <c r="D90" s="141" t="s">
        <v>2508</v>
      </c>
      <c r="E90" s="105" t="s">
        <v>2542</v>
      </c>
      <c r="F90" s="128" t="s">
        <v>2545</v>
      </c>
      <c r="G90" s="105" t="s">
        <v>2546</v>
      </c>
      <c r="H90" s="428"/>
      <c r="I90" s="105" t="s">
        <v>13</v>
      </c>
      <c r="J90" s="425"/>
    </row>
    <row r="91" spans="1:10" ht="45.75" customHeight="1">
      <c r="A91" s="423">
        <v>8</v>
      </c>
      <c r="B91" s="105">
        <v>294</v>
      </c>
      <c r="C91" s="105" t="s">
        <v>1051</v>
      </c>
      <c r="D91" s="141" t="s">
        <v>2508</v>
      </c>
      <c r="E91" s="105" t="s">
        <v>2542</v>
      </c>
      <c r="F91" s="128" t="s">
        <v>2547</v>
      </c>
      <c r="G91" s="105" t="s">
        <v>2548</v>
      </c>
      <c r="H91" s="424" t="s">
        <v>2549</v>
      </c>
      <c r="I91" s="105" t="s">
        <v>13</v>
      </c>
      <c r="J91" s="425"/>
    </row>
    <row r="92" spans="1:10" ht="39" customHeight="1">
      <c r="A92" s="423">
        <v>8</v>
      </c>
      <c r="B92" s="105">
        <v>295</v>
      </c>
      <c r="C92" s="105" t="s">
        <v>1051</v>
      </c>
      <c r="D92" s="141" t="s">
        <v>2508</v>
      </c>
      <c r="E92" s="105" t="s">
        <v>2542</v>
      </c>
      <c r="F92" s="128" t="s">
        <v>2549</v>
      </c>
      <c r="G92" s="105" t="s">
        <v>2550</v>
      </c>
      <c r="H92" s="424" t="s">
        <v>2551</v>
      </c>
      <c r="I92" s="105"/>
      <c r="J92" s="425"/>
    </row>
    <row r="93" spans="1:10" ht="102.75" customHeight="1">
      <c r="A93" s="423">
        <v>8</v>
      </c>
      <c r="B93" s="105">
        <v>297</v>
      </c>
      <c r="C93" s="105" t="s">
        <v>1051</v>
      </c>
      <c r="D93" s="141" t="s">
        <v>2508</v>
      </c>
      <c r="E93" s="105" t="s">
        <v>2552</v>
      </c>
      <c r="F93" s="128" t="s">
        <v>2552</v>
      </c>
      <c r="G93" s="105" t="s">
        <v>2553</v>
      </c>
      <c r="H93" s="428"/>
      <c r="I93" s="105" t="s">
        <v>13</v>
      </c>
      <c r="J93" s="425"/>
    </row>
    <row r="94" spans="1:10" ht="62.5">
      <c r="A94" s="423">
        <v>8</v>
      </c>
      <c r="B94" s="105">
        <v>297</v>
      </c>
      <c r="C94" s="105" t="s">
        <v>1051</v>
      </c>
      <c r="D94" s="141" t="s">
        <v>2508</v>
      </c>
      <c r="E94" s="105" t="s">
        <v>2552</v>
      </c>
      <c r="F94" s="128" t="s">
        <v>2554</v>
      </c>
      <c r="G94" s="105" t="s">
        <v>2555</v>
      </c>
      <c r="H94" s="428"/>
      <c r="I94" s="105" t="s">
        <v>13</v>
      </c>
      <c r="J94" s="425"/>
    </row>
    <row r="95" spans="1:10" ht="25">
      <c r="A95" s="423">
        <v>8</v>
      </c>
      <c r="B95" s="105">
        <v>297</v>
      </c>
      <c r="C95" s="105" t="s">
        <v>1051</v>
      </c>
      <c r="D95" s="141" t="s">
        <v>2508</v>
      </c>
      <c r="E95" s="105" t="s">
        <v>2552</v>
      </c>
      <c r="F95" s="128" t="s">
        <v>2556</v>
      </c>
      <c r="G95" s="105" t="s">
        <v>2557</v>
      </c>
      <c r="H95" s="428"/>
      <c r="I95" s="105" t="s">
        <v>13</v>
      </c>
      <c r="J95" s="425"/>
    </row>
    <row r="96" spans="1:10" ht="25">
      <c r="A96" s="423">
        <v>8</v>
      </c>
      <c r="B96" s="105">
        <v>298</v>
      </c>
      <c r="C96" s="105" t="s">
        <v>1051</v>
      </c>
      <c r="D96" s="141" t="s">
        <v>2508</v>
      </c>
      <c r="E96" s="105" t="s">
        <v>2552</v>
      </c>
      <c r="F96" s="128" t="s">
        <v>2558</v>
      </c>
      <c r="G96" s="105" t="s">
        <v>2559</v>
      </c>
      <c r="H96" s="428"/>
      <c r="I96" s="105" t="s">
        <v>13</v>
      </c>
      <c r="J96" s="425"/>
    </row>
    <row r="97" spans="1:10" ht="50">
      <c r="A97" s="423">
        <v>8</v>
      </c>
      <c r="B97" s="105">
        <v>299</v>
      </c>
      <c r="C97" s="105" t="s">
        <v>1051</v>
      </c>
      <c r="D97" s="141" t="s">
        <v>2508</v>
      </c>
      <c r="E97" s="105" t="s">
        <v>2552</v>
      </c>
      <c r="F97" s="128" t="s">
        <v>2560</v>
      </c>
      <c r="G97" s="105" t="s">
        <v>2561</v>
      </c>
      <c r="H97" s="428"/>
      <c r="I97" s="105" t="s">
        <v>13</v>
      </c>
      <c r="J97" s="425"/>
    </row>
    <row r="98" spans="1:10" ht="37.5">
      <c r="A98" s="423">
        <v>8</v>
      </c>
      <c r="B98" s="105">
        <v>299</v>
      </c>
      <c r="C98" s="105" t="s">
        <v>1051</v>
      </c>
      <c r="D98" s="141" t="s">
        <v>2508</v>
      </c>
      <c r="E98" s="105" t="s">
        <v>2552</v>
      </c>
      <c r="F98" s="128" t="s">
        <v>2562</v>
      </c>
      <c r="G98" s="105" t="s">
        <v>2563</v>
      </c>
      <c r="H98" s="424" t="s">
        <v>2564</v>
      </c>
      <c r="I98" s="105" t="s">
        <v>13</v>
      </c>
      <c r="J98" s="425"/>
    </row>
    <row r="99" spans="1:10" ht="128.25" customHeight="1">
      <c r="A99" s="423">
        <v>8</v>
      </c>
      <c r="B99" s="105">
        <v>300</v>
      </c>
      <c r="C99" s="105" t="s">
        <v>1051</v>
      </c>
      <c r="D99" s="141" t="s">
        <v>2565</v>
      </c>
      <c r="E99" s="105" t="s">
        <v>2565</v>
      </c>
      <c r="F99" s="128" t="s">
        <v>2565</v>
      </c>
      <c r="G99" s="105" t="s">
        <v>2566</v>
      </c>
      <c r="H99" s="428"/>
      <c r="I99" s="105" t="s">
        <v>47</v>
      </c>
      <c r="J99" s="425"/>
    </row>
    <row r="100" spans="1:10" ht="13">
      <c r="A100" s="423">
        <v>8</v>
      </c>
      <c r="B100" s="105">
        <v>300</v>
      </c>
      <c r="C100" s="105" t="s">
        <v>1051</v>
      </c>
      <c r="D100" s="141" t="s">
        <v>2565</v>
      </c>
      <c r="E100" s="105" t="s">
        <v>2565</v>
      </c>
      <c r="F100" s="128" t="s">
        <v>2567</v>
      </c>
      <c r="G100" s="105" t="s">
        <v>2568</v>
      </c>
      <c r="H100" s="428"/>
      <c r="I100" s="105" t="s">
        <v>13</v>
      </c>
      <c r="J100" s="425"/>
    </row>
    <row r="101" spans="1:10" ht="13">
      <c r="A101" s="423">
        <v>8</v>
      </c>
      <c r="B101" s="105">
        <v>300</v>
      </c>
      <c r="C101" s="105" t="s">
        <v>1051</v>
      </c>
      <c r="D101" s="141" t="s">
        <v>2565</v>
      </c>
      <c r="E101" s="105" t="s">
        <v>2565</v>
      </c>
      <c r="F101" s="128" t="s">
        <v>2569</v>
      </c>
      <c r="G101" s="105" t="s">
        <v>2570</v>
      </c>
      <c r="H101" s="428"/>
      <c r="I101" s="105"/>
      <c r="J101" s="425"/>
    </row>
    <row r="102" spans="1:10" ht="26">
      <c r="A102" s="423">
        <v>8</v>
      </c>
      <c r="B102" s="105">
        <v>300</v>
      </c>
      <c r="C102" s="105" t="s">
        <v>1051</v>
      </c>
      <c r="D102" s="141" t="s">
        <v>2565</v>
      </c>
      <c r="E102" s="105" t="s">
        <v>2565</v>
      </c>
      <c r="F102" s="128" t="s">
        <v>2571</v>
      </c>
      <c r="G102" s="105" t="s">
        <v>2572</v>
      </c>
      <c r="H102" s="428"/>
      <c r="I102" s="105" t="s">
        <v>13</v>
      </c>
      <c r="J102" s="425"/>
    </row>
    <row r="103" spans="1:10" ht="25">
      <c r="A103" s="423">
        <v>8</v>
      </c>
      <c r="B103" s="105">
        <v>301</v>
      </c>
      <c r="C103" s="105" t="s">
        <v>1051</v>
      </c>
      <c r="D103" s="141" t="s">
        <v>2565</v>
      </c>
      <c r="E103" s="105" t="s">
        <v>2565</v>
      </c>
      <c r="F103" s="128" t="s">
        <v>2573</v>
      </c>
      <c r="G103" s="105" t="s">
        <v>2574</v>
      </c>
      <c r="H103" s="428"/>
      <c r="I103" s="105" t="s">
        <v>47</v>
      </c>
      <c r="J103" s="425"/>
    </row>
    <row r="104" spans="1:10" ht="13">
      <c r="A104" s="423">
        <v>8</v>
      </c>
      <c r="B104" s="105">
        <v>301</v>
      </c>
      <c r="C104" s="105" t="s">
        <v>1051</v>
      </c>
      <c r="D104" s="141" t="s">
        <v>2565</v>
      </c>
      <c r="E104" s="105" t="s">
        <v>2575</v>
      </c>
      <c r="F104" s="128" t="s">
        <v>2576</v>
      </c>
      <c r="G104" s="105" t="s">
        <v>2577</v>
      </c>
      <c r="H104" s="428"/>
      <c r="I104" s="105" t="s">
        <v>13</v>
      </c>
      <c r="J104" s="425"/>
    </row>
    <row r="105" spans="1:10" ht="13">
      <c r="A105" s="423">
        <v>8</v>
      </c>
      <c r="B105" s="105">
        <v>301</v>
      </c>
      <c r="C105" s="105" t="s">
        <v>1051</v>
      </c>
      <c r="D105" s="141" t="s">
        <v>2565</v>
      </c>
      <c r="E105" s="105" t="s">
        <v>2575</v>
      </c>
      <c r="F105" s="128" t="s">
        <v>2578</v>
      </c>
      <c r="G105" s="105" t="s">
        <v>2579</v>
      </c>
      <c r="H105" s="428"/>
      <c r="I105" s="105" t="s">
        <v>13</v>
      </c>
      <c r="J105" s="425"/>
    </row>
    <row r="106" spans="1:10" ht="25">
      <c r="A106" s="423">
        <v>8</v>
      </c>
      <c r="B106" s="105">
        <v>301</v>
      </c>
      <c r="C106" s="105" t="s">
        <v>1051</v>
      </c>
      <c r="D106" s="141" t="s">
        <v>2565</v>
      </c>
      <c r="E106" s="105" t="s">
        <v>2575</v>
      </c>
      <c r="F106" s="128" t="s">
        <v>2580</v>
      </c>
      <c r="G106" s="105" t="s">
        <v>2581</v>
      </c>
      <c r="H106" s="428"/>
      <c r="I106" s="105" t="s">
        <v>13</v>
      </c>
      <c r="J106" s="425"/>
    </row>
    <row r="107" spans="1:10" ht="25">
      <c r="A107" s="423">
        <v>8</v>
      </c>
      <c r="B107" s="105">
        <v>302</v>
      </c>
      <c r="C107" s="105" t="s">
        <v>1051</v>
      </c>
      <c r="D107" s="141" t="s">
        <v>2565</v>
      </c>
      <c r="E107" s="105" t="s">
        <v>2565</v>
      </c>
      <c r="F107" s="128" t="s">
        <v>2582</v>
      </c>
      <c r="G107" s="105" t="s">
        <v>2583</v>
      </c>
      <c r="H107" s="428"/>
      <c r="I107" s="105" t="s">
        <v>13</v>
      </c>
      <c r="J107" s="425"/>
    </row>
    <row r="108" spans="1:10" ht="38.5">
      <c r="A108" s="423">
        <v>8</v>
      </c>
      <c r="B108" s="105">
        <v>303</v>
      </c>
      <c r="C108" s="105" t="s">
        <v>1051</v>
      </c>
      <c r="D108" s="141" t="s">
        <v>2565</v>
      </c>
      <c r="E108" s="105" t="s">
        <v>2584</v>
      </c>
      <c r="F108" s="128" t="s">
        <v>2585</v>
      </c>
      <c r="G108" s="105" t="s">
        <v>2586</v>
      </c>
      <c r="H108" s="428"/>
      <c r="I108" s="105" t="s">
        <v>13</v>
      </c>
      <c r="J108" s="425"/>
    </row>
    <row r="109" spans="1:10" ht="25">
      <c r="A109" s="423">
        <v>8</v>
      </c>
      <c r="B109" s="105">
        <v>303</v>
      </c>
      <c r="C109" s="105" t="s">
        <v>1051</v>
      </c>
      <c r="D109" s="141" t="s">
        <v>2565</v>
      </c>
      <c r="E109" s="105" t="s">
        <v>2584</v>
      </c>
      <c r="F109" s="128" t="s">
        <v>2587</v>
      </c>
      <c r="G109" s="105" t="s">
        <v>2588</v>
      </c>
      <c r="H109" s="428"/>
      <c r="I109" s="105" t="s">
        <v>13</v>
      </c>
      <c r="J109" s="427" t="s">
        <v>2337</v>
      </c>
    </row>
    <row r="110" spans="1:10" ht="95.25" customHeight="1">
      <c r="A110" s="423">
        <v>8</v>
      </c>
      <c r="B110" s="105">
        <v>303</v>
      </c>
      <c r="C110" s="105" t="s">
        <v>1051</v>
      </c>
      <c r="D110" s="141" t="s">
        <v>2565</v>
      </c>
      <c r="E110" s="105" t="s">
        <v>2584</v>
      </c>
      <c r="F110" s="128" t="s">
        <v>2589</v>
      </c>
      <c r="G110" s="105" t="s">
        <v>2590</v>
      </c>
      <c r="H110" s="428"/>
      <c r="I110" s="105" t="s">
        <v>47</v>
      </c>
      <c r="J110" s="427" t="s">
        <v>2337</v>
      </c>
    </row>
    <row r="111" spans="1:10" ht="37.5">
      <c r="A111" s="423">
        <v>8</v>
      </c>
      <c r="B111" s="105">
        <v>303</v>
      </c>
      <c r="C111" s="105" t="s">
        <v>1051</v>
      </c>
      <c r="D111" s="141" t="s">
        <v>2565</v>
      </c>
      <c r="E111" s="105" t="s">
        <v>2584</v>
      </c>
      <c r="F111" s="128" t="s">
        <v>2591</v>
      </c>
      <c r="G111" s="105" t="s">
        <v>2592</v>
      </c>
      <c r="H111" s="428"/>
      <c r="I111" s="105" t="s">
        <v>13</v>
      </c>
      <c r="J111" s="427" t="s">
        <v>2337</v>
      </c>
    </row>
    <row r="112" spans="1:10" ht="37.5">
      <c r="A112" s="423">
        <v>8</v>
      </c>
      <c r="B112" s="105">
        <v>303</v>
      </c>
      <c r="C112" s="105" t="s">
        <v>1051</v>
      </c>
      <c r="D112" s="141" t="s">
        <v>2565</v>
      </c>
      <c r="E112" s="105" t="s">
        <v>2584</v>
      </c>
      <c r="F112" s="128" t="s">
        <v>2593</v>
      </c>
      <c r="G112" s="105" t="s">
        <v>2594</v>
      </c>
      <c r="H112" s="428"/>
      <c r="I112" s="105" t="s">
        <v>13</v>
      </c>
      <c r="J112" s="425"/>
    </row>
    <row r="113" spans="1:10" ht="37.5">
      <c r="A113" s="423">
        <v>8</v>
      </c>
      <c r="B113" s="105">
        <v>304</v>
      </c>
      <c r="C113" s="105" t="s">
        <v>1051</v>
      </c>
      <c r="D113" s="141" t="s">
        <v>2565</v>
      </c>
      <c r="E113" s="105" t="s">
        <v>2595</v>
      </c>
      <c r="F113" s="128" t="s">
        <v>2596</v>
      </c>
      <c r="G113" s="105" t="s">
        <v>2597</v>
      </c>
      <c r="H113" s="428"/>
      <c r="I113" s="105" t="s">
        <v>13</v>
      </c>
      <c r="J113" s="425"/>
    </row>
    <row r="114" spans="1:10" ht="13">
      <c r="A114" s="423">
        <v>8</v>
      </c>
      <c r="B114" s="105">
        <v>304</v>
      </c>
      <c r="C114" s="105" t="s">
        <v>1051</v>
      </c>
      <c r="D114" s="141" t="s">
        <v>2565</v>
      </c>
      <c r="E114" s="105" t="s">
        <v>2595</v>
      </c>
      <c r="F114" s="128" t="s">
        <v>2598</v>
      </c>
      <c r="G114" s="105" t="s">
        <v>2599</v>
      </c>
      <c r="H114" s="428"/>
      <c r="I114" s="105" t="s">
        <v>47</v>
      </c>
      <c r="J114" s="425"/>
    </row>
    <row r="115" spans="1:10" ht="13">
      <c r="A115" s="423">
        <v>8</v>
      </c>
      <c r="B115" s="105">
        <v>304</v>
      </c>
      <c r="C115" s="105" t="s">
        <v>1051</v>
      </c>
      <c r="D115" s="141" t="s">
        <v>2565</v>
      </c>
      <c r="E115" s="105" t="s">
        <v>2595</v>
      </c>
      <c r="F115" s="128" t="s">
        <v>2600</v>
      </c>
      <c r="G115" s="105" t="s">
        <v>2601</v>
      </c>
      <c r="H115" s="428"/>
      <c r="I115" s="105" t="s">
        <v>47</v>
      </c>
      <c r="J115" s="425"/>
    </row>
    <row r="116" spans="1:10" ht="38">
      <c r="A116" s="423">
        <v>8</v>
      </c>
      <c r="B116" s="105">
        <v>304</v>
      </c>
      <c r="C116" s="105" t="s">
        <v>1051</v>
      </c>
      <c r="D116" s="141" t="s">
        <v>2565</v>
      </c>
      <c r="E116" s="105" t="s">
        <v>2595</v>
      </c>
      <c r="F116" s="128" t="s">
        <v>2602</v>
      </c>
      <c r="G116" s="105" t="s">
        <v>2603</v>
      </c>
      <c r="H116" s="424" t="s">
        <v>2604</v>
      </c>
      <c r="I116" s="105" t="s">
        <v>13</v>
      </c>
      <c r="J116" s="425"/>
    </row>
    <row r="117" spans="1:10" ht="89">
      <c r="A117" s="423">
        <v>8</v>
      </c>
      <c r="B117" s="105">
        <v>306</v>
      </c>
      <c r="C117" s="105" t="s">
        <v>1051</v>
      </c>
      <c r="D117" s="141" t="s">
        <v>2565</v>
      </c>
      <c r="E117" s="105" t="s">
        <v>2605</v>
      </c>
      <c r="F117" s="128" t="s">
        <v>2606</v>
      </c>
      <c r="G117" s="105" t="s">
        <v>2607</v>
      </c>
      <c r="H117" s="424" t="s">
        <v>2604</v>
      </c>
      <c r="I117" s="105" t="s">
        <v>13</v>
      </c>
      <c r="J117" s="425"/>
    </row>
    <row r="118" spans="1:10" ht="89.5">
      <c r="A118" s="423">
        <v>8</v>
      </c>
      <c r="B118" s="105">
        <v>307</v>
      </c>
      <c r="C118" s="105" t="s">
        <v>1064</v>
      </c>
      <c r="D118" s="141" t="s">
        <v>2608</v>
      </c>
      <c r="E118" s="105" t="s">
        <v>2608</v>
      </c>
      <c r="F118" s="128" t="s">
        <v>2609</v>
      </c>
      <c r="G118" s="105" t="s">
        <v>2610</v>
      </c>
      <c r="H118" s="428"/>
      <c r="I118" s="105" t="s">
        <v>47</v>
      </c>
      <c r="J118" s="425"/>
    </row>
    <row r="119" spans="1:10" ht="26">
      <c r="A119" s="423">
        <v>8</v>
      </c>
      <c r="B119" s="105">
        <v>308</v>
      </c>
      <c r="C119" s="105" t="s">
        <v>1064</v>
      </c>
      <c r="D119" s="141" t="s">
        <v>2608</v>
      </c>
      <c r="E119" s="105" t="s">
        <v>2611</v>
      </c>
      <c r="F119" s="128" t="s">
        <v>2612</v>
      </c>
      <c r="G119" s="105" t="s">
        <v>2613</v>
      </c>
      <c r="H119" s="428"/>
      <c r="I119" s="105" t="s">
        <v>13</v>
      </c>
      <c r="J119" s="425"/>
    </row>
    <row r="120" spans="1:10" ht="39">
      <c r="A120" s="423">
        <v>8</v>
      </c>
      <c r="B120" s="105">
        <v>308</v>
      </c>
      <c r="C120" s="105" t="s">
        <v>1064</v>
      </c>
      <c r="D120" s="141" t="s">
        <v>2608</v>
      </c>
      <c r="E120" s="105" t="s">
        <v>2611</v>
      </c>
      <c r="F120" s="128" t="s">
        <v>2614</v>
      </c>
      <c r="G120" s="105" t="s">
        <v>2615</v>
      </c>
      <c r="H120" s="428"/>
      <c r="I120" s="105" t="s">
        <v>13</v>
      </c>
      <c r="J120" s="425"/>
    </row>
    <row r="121" spans="1:10" ht="90">
      <c r="A121" s="423">
        <v>8</v>
      </c>
      <c r="B121" s="105">
        <v>308</v>
      </c>
      <c r="C121" s="105" t="s">
        <v>1064</v>
      </c>
      <c r="D121" s="141" t="s">
        <v>2608</v>
      </c>
      <c r="E121" s="105" t="s">
        <v>2611</v>
      </c>
      <c r="F121" s="128" t="s">
        <v>2616</v>
      </c>
      <c r="G121" s="105" t="s">
        <v>2617</v>
      </c>
      <c r="H121" s="428"/>
      <c r="I121" s="105" t="s">
        <v>13</v>
      </c>
      <c r="J121" s="425"/>
    </row>
    <row r="122" spans="1:10" ht="154.5" customHeight="1">
      <c r="A122" s="423">
        <v>8</v>
      </c>
      <c r="B122" s="105">
        <v>308</v>
      </c>
      <c r="C122" s="105" t="s">
        <v>1064</v>
      </c>
      <c r="D122" s="141" t="s">
        <v>2608</v>
      </c>
      <c r="E122" s="105" t="s">
        <v>2618</v>
      </c>
      <c r="F122" s="128" t="s">
        <v>2619</v>
      </c>
      <c r="G122" s="105" t="s">
        <v>2620</v>
      </c>
      <c r="H122" s="428"/>
      <c r="I122" s="105" t="s">
        <v>236</v>
      </c>
      <c r="J122" s="425" t="s">
        <v>2337</v>
      </c>
    </row>
    <row r="123" spans="1:10" ht="47.25" customHeight="1">
      <c r="A123" s="423">
        <v>8</v>
      </c>
      <c r="B123" s="105">
        <v>308</v>
      </c>
      <c r="C123" s="105" t="s">
        <v>1064</v>
      </c>
      <c r="D123" s="141" t="s">
        <v>2608</v>
      </c>
      <c r="E123" s="105" t="s">
        <v>2618</v>
      </c>
      <c r="F123" s="128" t="s">
        <v>2621</v>
      </c>
      <c r="G123" s="105" t="s">
        <v>2622</v>
      </c>
      <c r="H123" s="424" t="s">
        <v>2619</v>
      </c>
      <c r="I123" s="105" t="s">
        <v>13</v>
      </c>
      <c r="J123" s="425"/>
    </row>
    <row r="124" spans="1:10" ht="43.5" customHeight="1">
      <c r="A124" s="423">
        <v>8</v>
      </c>
      <c r="B124" s="105">
        <v>308</v>
      </c>
      <c r="C124" s="105" t="s">
        <v>1064</v>
      </c>
      <c r="D124" s="141" t="s">
        <v>2608</v>
      </c>
      <c r="E124" s="105" t="s">
        <v>2618</v>
      </c>
      <c r="F124" s="128" t="s">
        <v>2623</v>
      </c>
      <c r="G124" s="105" t="s">
        <v>2624</v>
      </c>
      <c r="H124" s="424" t="s">
        <v>2619</v>
      </c>
      <c r="I124" s="105" t="s">
        <v>13</v>
      </c>
      <c r="J124" s="425"/>
    </row>
    <row r="125" spans="1:10" ht="64.5" customHeight="1">
      <c r="A125" s="423">
        <v>8</v>
      </c>
      <c r="B125" s="105">
        <v>308</v>
      </c>
      <c r="C125" s="105" t="s">
        <v>1064</v>
      </c>
      <c r="D125" s="141" t="s">
        <v>2608</v>
      </c>
      <c r="E125" s="105" t="s">
        <v>2618</v>
      </c>
      <c r="F125" s="128" t="s">
        <v>2625</v>
      </c>
      <c r="G125" s="105" t="s">
        <v>2626</v>
      </c>
      <c r="H125" s="424" t="s">
        <v>2619</v>
      </c>
      <c r="I125" s="105" t="s">
        <v>13</v>
      </c>
      <c r="J125" s="425"/>
    </row>
    <row r="126" spans="1:10" ht="81.75" customHeight="1">
      <c r="A126" s="423">
        <v>8</v>
      </c>
      <c r="B126" s="105">
        <v>308</v>
      </c>
      <c r="C126" s="105" t="s">
        <v>1064</v>
      </c>
      <c r="D126" s="141" t="s">
        <v>2608</v>
      </c>
      <c r="E126" s="105" t="s">
        <v>2618</v>
      </c>
      <c r="F126" s="128" t="s">
        <v>2627</v>
      </c>
      <c r="G126" s="105" t="s">
        <v>2628</v>
      </c>
      <c r="H126" s="424" t="s">
        <v>2619</v>
      </c>
      <c r="I126" s="105" t="s">
        <v>13</v>
      </c>
      <c r="J126" s="425"/>
    </row>
    <row r="127" spans="1:10" ht="123.75" customHeight="1">
      <c r="A127" s="423">
        <v>8</v>
      </c>
      <c r="B127" s="105">
        <v>308</v>
      </c>
      <c r="C127" s="105" t="s">
        <v>1064</v>
      </c>
      <c r="D127" s="141" t="s">
        <v>2608</v>
      </c>
      <c r="E127" s="105" t="s">
        <v>2618</v>
      </c>
      <c r="F127" s="128" t="s">
        <v>2629</v>
      </c>
      <c r="G127" s="105" t="s">
        <v>2630</v>
      </c>
      <c r="H127" s="428"/>
      <c r="I127" s="105" t="s">
        <v>13</v>
      </c>
      <c r="J127" s="425" t="s">
        <v>2337</v>
      </c>
    </row>
    <row r="128" spans="1:10" ht="89.25" customHeight="1">
      <c r="A128" s="423">
        <v>8</v>
      </c>
      <c r="B128" s="105">
        <v>308</v>
      </c>
      <c r="C128" s="105" t="s">
        <v>1051</v>
      </c>
      <c r="D128" s="141" t="s">
        <v>2608</v>
      </c>
      <c r="E128" s="105" t="s">
        <v>2618</v>
      </c>
      <c r="F128" s="128" t="s">
        <v>2631</v>
      </c>
      <c r="G128" s="105" t="s">
        <v>2632</v>
      </c>
      <c r="H128" s="428"/>
      <c r="I128" s="105" t="s">
        <v>236</v>
      </c>
      <c r="J128" s="425" t="s">
        <v>2337</v>
      </c>
    </row>
    <row r="129" spans="1:10" ht="38.5">
      <c r="A129" s="423">
        <v>8</v>
      </c>
      <c r="B129" s="105">
        <v>308</v>
      </c>
      <c r="C129" s="105" t="s">
        <v>1051</v>
      </c>
      <c r="D129" s="141" t="s">
        <v>2608</v>
      </c>
      <c r="E129" s="105" t="s">
        <v>2618</v>
      </c>
      <c r="F129" s="128" t="s">
        <v>2633</v>
      </c>
      <c r="G129" s="105" t="s">
        <v>2634</v>
      </c>
      <c r="H129" s="424" t="s">
        <v>2635</v>
      </c>
      <c r="I129" s="105" t="s">
        <v>13</v>
      </c>
      <c r="J129" s="425" t="s">
        <v>2337</v>
      </c>
    </row>
    <row r="130" spans="1:10" ht="26">
      <c r="A130" s="423">
        <v>9</v>
      </c>
      <c r="B130" s="105">
        <v>324</v>
      </c>
      <c r="C130" s="105" t="s">
        <v>1051</v>
      </c>
      <c r="D130" s="141" t="s">
        <v>2543</v>
      </c>
      <c r="E130" s="105" t="s">
        <v>2636</v>
      </c>
      <c r="F130" s="128" t="s">
        <v>2637</v>
      </c>
      <c r="G130" s="105" t="s">
        <v>2638</v>
      </c>
      <c r="H130" s="428"/>
      <c r="I130" s="105" t="s">
        <v>13</v>
      </c>
      <c r="J130" s="425"/>
    </row>
    <row r="131" spans="1:10" ht="26">
      <c r="A131" s="423">
        <v>9</v>
      </c>
      <c r="B131" s="105">
        <v>324</v>
      </c>
      <c r="C131" s="105" t="s">
        <v>1051</v>
      </c>
      <c r="D131" s="141" t="s">
        <v>2543</v>
      </c>
      <c r="E131" s="105" t="s">
        <v>2636</v>
      </c>
      <c r="F131" s="128" t="s">
        <v>2639</v>
      </c>
      <c r="G131" s="105" t="s">
        <v>2640</v>
      </c>
      <c r="H131" s="428"/>
      <c r="I131" s="105" t="s">
        <v>13</v>
      </c>
      <c r="J131" s="425"/>
    </row>
    <row r="132" spans="1:10" ht="51.5">
      <c r="A132" s="423">
        <v>9</v>
      </c>
      <c r="B132" s="105">
        <v>324</v>
      </c>
      <c r="C132" s="105" t="s">
        <v>1051</v>
      </c>
      <c r="D132" s="141" t="s">
        <v>2543</v>
      </c>
      <c r="E132" s="105" t="s">
        <v>2636</v>
      </c>
      <c r="F132" s="128" t="s">
        <v>2641</v>
      </c>
      <c r="G132" s="105" t="s">
        <v>2642</v>
      </c>
      <c r="H132" s="424" t="s">
        <v>2643</v>
      </c>
      <c r="I132" s="105" t="s">
        <v>13</v>
      </c>
      <c r="J132" s="425"/>
    </row>
    <row r="133" spans="1:10" ht="51">
      <c r="A133" s="423">
        <v>9</v>
      </c>
      <c r="B133" s="105">
        <v>324</v>
      </c>
      <c r="C133" s="105" t="s">
        <v>1051</v>
      </c>
      <c r="D133" s="141" t="s">
        <v>2543</v>
      </c>
      <c r="E133" s="105" t="s">
        <v>2636</v>
      </c>
      <c r="F133" s="128" t="s">
        <v>2643</v>
      </c>
      <c r="G133" s="105" t="s">
        <v>2644</v>
      </c>
      <c r="H133" s="424" t="s">
        <v>2645</v>
      </c>
      <c r="I133" s="105" t="s">
        <v>47</v>
      </c>
      <c r="J133" s="425"/>
    </row>
    <row r="134" spans="1:10" ht="70.5" customHeight="1">
      <c r="A134" s="423">
        <v>9</v>
      </c>
      <c r="B134" s="105">
        <v>324</v>
      </c>
      <c r="C134" s="105" t="s">
        <v>1051</v>
      </c>
      <c r="D134" s="141" t="s">
        <v>2543</v>
      </c>
      <c r="E134" s="105" t="s">
        <v>2636</v>
      </c>
      <c r="F134" s="128" t="s">
        <v>2646</v>
      </c>
      <c r="G134" s="105" t="s">
        <v>2647</v>
      </c>
      <c r="H134" s="428"/>
      <c r="I134" s="105" t="s">
        <v>13</v>
      </c>
      <c r="J134" s="425"/>
    </row>
    <row r="135" spans="1:10" ht="37.5" customHeight="1">
      <c r="A135" s="423">
        <v>9</v>
      </c>
      <c r="B135" s="105">
        <v>324</v>
      </c>
      <c r="C135" s="105" t="s">
        <v>1051</v>
      </c>
      <c r="D135" s="141" t="s">
        <v>2543</v>
      </c>
      <c r="E135" s="105" t="s">
        <v>2636</v>
      </c>
      <c r="F135" s="128" t="s">
        <v>2648</v>
      </c>
      <c r="G135" s="105" t="s">
        <v>2649</v>
      </c>
      <c r="H135" s="428"/>
      <c r="I135" s="105" t="s">
        <v>13</v>
      </c>
      <c r="J135" s="425"/>
    </row>
    <row r="136" spans="1:10" ht="90" customHeight="1">
      <c r="A136" s="423">
        <v>9</v>
      </c>
      <c r="B136" s="105">
        <v>325</v>
      </c>
      <c r="C136" s="105" t="s">
        <v>1051</v>
      </c>
      <c r="D136" s="141" t="s">
        <v>2543</v>
      </c>
      <c r="E136" s="105" t="s">
        <v>2636</v>
      </c>
      <c r="F136" s="128" t="s">
        <v>2650</v>
      </c>
      <c r="G136" s="105" t="s">
        <v>2651</v>
      </c>
      <c r="H136" s="428"/>
      <c r="I136" s="105" t="s">
        <v>13</v>
      </c>
      <c r="J136" s="425"/>
    </row>
    <row r="137" spans="1:10" ht="38">
      <c r="A137" s="423">
        <v>9</v>
      </c>
      <c r="B137" s="105">
        <v>326</v>
      </c>
      <c r="C137" s="105" t="s">
        <v>1051</v>
      </c>
      <c r="D137" s="141" t="s">
        <v>2543</v>
      </c>
      <c r="E137" s="105" t="s">
        <v>2636</v>
      </c>
      <c r="F137" s="431" t="s">
        <v>2652</v>
      </c>
      <c r="G137" s="105" t="s">
        <v>2653</v>
      </c>
      <c r="H137" s="424" t="s">
        <v>2654</v>
      </c>
      <c r="I137" s="105" t="s">
        <v>47</v>
      </c>
      <c r="J137" s="425"/>
    </row>
    <row r="138" spans="1:10" ht="51">
      <c r="A138" s="423">
        <v>9</v>
      </c>
      <c r="B138" s="105">
        <v>326</v>
      </c>
      <c r="C138" s="105" t="s">
        <v>1051</v>
      </c>
      <c r="D138" s="141" t="s">
        <v>2543</v>
      </c>
      <c r="E138" s="105" t="s">
        <v>2636</v>
      </c>
      <c r="F138" s="431" t="s">
        <v>2655</v>
      </c>
      <c r="G138" s="105" t="s">
        <v>2656</v>
      </c>
      <c r="H138" s="424" t="s">
        <v>2654</v>
      </c>
      <c r="I138" s="105" t="s">
        <v>47</v>
      </c>
      <c r="J138" s="425"/>
    </row>
    <row r="139" spans="1:10" ht="75">
      <c r="A139" s="423">
        <v>9</v>
      </c>
      <c r="B139" s="105">
        <v>326</v>
      </c>
      <c r="C139" s="105" t="s">
        <v>1064</v>
      </c>
      <c r="D139" s="141" t="s">
        <v>2543</v>
      </c>
      <c r="E139" s="105" t="s">
        <v>2636</v>
      </c>
      <c r="F139" s="128" t="s">
        <v>2657</v>
      </c>
      <c r="G139" s="105" t="s">
        <v>2658</v>
      </c>
      <c r="H139" s="428"/>
      <c r="I139" s="105" t="s">
        <v>236</v>
      </c>
      <c r="J139" s="425"/>
    </row>
    <row r="140" spans="1:10" ht="38.5">
      <c r="A140" s="423">
        <v>9</v>
      </c>
      <c r="B140" s="105">
        <v>326</v>
      </c>
      <c r="C140" s="105" t="s">
        <v>1051</v>
      </c>
      <c r="D140" s="141" t="s">
        <v>2543</v>
      </c>
      <c r="E140" s="105" t="s">
        <v>2636</v>
      </c>
      <c r="F140" s="128" t="s">
        <v>2659</v>
      </c>
      <c r="G140" s="105" t="s">
        <v>2660</v>
      </c>
      <c r="H140" s="424" t="s">
        <v>2547</v>
      </c>
      <c r="I140" s="105" t="s">
        <v>13</v>
      </c>
      <c r="J140" s="425"/>
    </row>
    <row r="141" spans="1:10" ht="26">
      <c r="A141" s="423">
        <v>9</v>
      </c>
      <c r="B141" s="105">
        <v>328</v>
      </c>
      <c r="C141" s="105" t="s">
        <v>1051</v>
      </c>
      <c r="D141" s="141" t="s">
        <v>2543</v>
      </c>
      <c r="E141" s="105" t="s">
        <v>2636</v>
      </c>
      <c r="F141" s="128" t="s">
        <v>2661</v>
      </c>
      <c r="G141" s="105" t="s">
        <v>2662</v>
      </c>
      <c r="H141" s="424" t="s">
        <v>2663</v>
      </c>
      <c r="I141" s="105"/>
      <c r="J141" s="425"/>
    </row>
    <row r="142" spans="1:10" ht="52.5" customHeight="1">
      <c r="A142" s="423">
        <v>9</v>
      </c>
      <c r="B142" s="105">
        <v>328</v>
      </c>
      <c r="C142" s="105" t="s">
        <v>1051</v>
      </c>
      <c r="D142" s="141" t="s">
        <v>2543</v>
      </c>
      <c r="E142" s="105" t="s">
        <v>2636</v>
      </c>
      <c r="F142" s="128" t="s">
        <v>2663</v>
      </c>
      <c r="G142" s="105" t="s">
        <v>2664</v>
      </c>
      <c r="H142" s="428"/>
      <c r="I142" s="105" t="s">
        <v>47</v>
      </c>
      <c r="J142" s="425"/>
    </row>
    <row r="143" spans="1:10" ht="25">
      <c r="A143" s="423">
        <v>9</v>
      </c>
      <c r="B143" s="105">
        <v>328</v>
      </c>
      <c r="C143" s="105" t="s">
        <v>1051</v>
      </c>
      <c r="D143" s="141" t="s">
        <v>2543</v>
      </c>
      <c r="E143" s="105" t="s">
        <v>2636</v>
      </c>
      <c r="F143" s="128" t="s">
        <v>2665</v>
      </c>
      <c r="G143" s="105" t="s">
        <v>2666</v>
      </c>
      <c r="H143" s="424" t="s">
        <v>2667</v>
      </c>
      <c r="I143" s="105" t="s">
        <v>13</v>
      </c>
      <c r="J143" s="425"/>
    </row>
    <row r="144" spans="1:10" ht="25.5">
      <c r="A144" s="423">
        <v>9</v>
      </c>
      <c r="B144" s="105">
        <v>328</v>
      </c>
      <c r="C144" s="105" t="s">
        <v>1051</v>
      </c>
      <c r="D144" s="141" t="s">
        <v>2543</v>
      </c>
      <c r="E144" s="105" t="s">
        <v>2636</v>
      </c>
      <c r="F144" s="128" t="s">
        <v>2668</v>
      </c>
      <c r="G144" s="105" t="s">
        <v>2669</v>
      </c>
      <c r="H144" s="428"/>
      <c r="I144" s="105" t="s">
        <v>13</v>
      </c>
      <c r="J144" s="425"/>
    </row>
    <row r="145" spans="1:10" ht="26">
      <c r="A145" s="423">
        <v>9</v>
      </c>
      <c r="B145" s="105">
        <v>329</v>
      </c>
      <c r="C145" s="105" t="s">
        <v>1064</v>
      </c>
      <c r="D145" s="141" t="s">
        <v>2543</v>
      </c>
      <c r="E145" s="105" t="s">
        <v>2670</v>
      </c>
      <c r="F145" s="128" t="s">
        <v>2671</v>
      </c>
      <c r="G145" s="105" t="s">
        <v>2672</v>
      </c>
      <c r="H145" s="424" t="s">
        <v>1285</v>
      </c>
      <c r="I145" s="105" t="s">
        <v>236</v>
      </c>
      <c r="J145" s="427" t="s">
        <v>2337</v>
      </c>
    </row>
    <row r="146" spans="1:10" ht="25">
      <c r="A146" s="423">
        <v>9</v>
      </c>
      <c r="B146" s="105">
        <v>330</v>
      </c>
      <c r="C146" s="105" t="s">
        <v>1064</v>
      </c>
      <c r="D146" s="141" t="s">
        <v>2543</v>
      </c>
      <c r="E146" s="105" t="s">
        <v>2670</v>
      </c>
      <c r="F146" s="128" t="s">
        <v>2673</v>
      </c>
      <c r="G146" s="105" t="s">
        <v>2674</v>
      </c>
      <c r="H146" s="428"/>
      <c r="I146" s="105" t="s">
        <v>47</v>
      </c>
      <c r="J146" s="427" t="s">
        <v>2337</v>
      </c>
    </row>
    <row r="147" spans="1:10" ht="37.5">
      <c r="A147" s="423">
        <v>9</v>
      </c>
      <c r="B147" s="105">
        <v>330</v>
      </c>
      <c r="C147" s="105" t="s">
        <v>1064</v>
      </c>
      <c r="D147" s="141" t="s">
        <v>2543</v>
      </c>
      <c r="E147" s="105" t="s">
        <v>2670</v>
      </c>
      <c r="F147" s="128" t="s">
        <v>2675</v>
      </c>
      <c r="G147" s="105" t="s">
        <v>2676</v>
      </c>
      <c r="H147" s="428"/>
      <c r="I147" s="105" t="s">
        <v>236</v>
      </c>
      <c r="J147" s="427" t="s">
        <v>2337</v>
      </c>
    </row>
    <row r="148" spans="1:10" ht="26">
      <c r="A148" s="423">
        <v>9</v>
      </c>
      <c r="B148" s="105">
        <v>330</v>
      </c>
      <c r="C148" s="105" t="s">
        <v>1064</v>
      </c>
      <c r="D148" s="141" t="s">
        <v>2543</v>
      </c>
      <c r="E148" s="105" t="s">
        <v>2670</v>
      </c>
      <c r="F148" s="128" t="s">
        <v>2677</v>
      </c>
      <c r="G148" s="105" t="s">
        <v>2678</v>
      </c>
      <c r="H148" s="428"/>
      <c r="I148" s="105" t="s">
        <v>47</v>
      </c>
      <c r="J148" s="425"/>
    </row>
    <row r="149" spans="1:10" ht="25">
      <c r="A149" s="423">
        <v>9</v>
      </c>
      <c r="B149" s="105">
        <v>330</v>
      </c>
      <c r="C149" s="105" t="s">
        <v>1064</v>
      </c>
      <c r="D149" s="141" t="s">
        <v>2543</v>
      </c>
      <c r="E149" s="105" t="s">
        <v>2670</v>
      </c>
      <c r="F149" s="128" t="s">
        <v>2679</v>
      </c>
      <c r="G149" s="105" t="s">
        <v>2680</v>
      </c>
      <c r="H149" s="428"/>
      <c r="I149" s="105"/>
      <c r="J149" s="425"/>
    </row>
    <row r="150" spans="1:10" ht="31.5" customHeight="1">
      <c r="A150" s="423">
        <v>9</v>
      </c>
      <c r="B150" s="105">
        <v>331</v>
      </c>
      <c r="C150" s="105" t="s">
        <v>1064</v>
      </c>
      <c r="D150" s="141" t="s">
        <v>2543</v>
      </c>
      <c r="E150" s="105" t="s">
        <v>2681</v>
      </c>
      <c r="F150" s="128" t="s">
        <v>2681</v>
      </c>
      <c r="G150" s="105" t="s">
        <v>2682</v>
      </c>
      <c r="H150" s="424" t="s">
        <v>2683</v>
      </c>
      <c r="I150" s="105" t="s">
        <v>13</v>
      </c>
      <c r="J150" s="425"/>
    </row>
    <row r="151" spans="1:10" ht="13">
      <c r="A151" s="423">
        <v>9</v>
      </c>
      <c r="B151" s="105">
        <v>331</v>
      </c>
      <c r="C151" s="105" t="s">
        <v>1064</v>
      </c>
      <c r="D151" s="141" t="s">
        <v>2543</v>
      </c>
      <c r="E151" s="105" t="s">
        <v>2681</v>
      </c>
      <c r="F151" s="128" t="s">
        <v>2684</v>
      </c>
      <c r="G151" s="105" t="s">
        <v>2685</v>
      </c>
      <c r="H151" s="424" t="s">
        <v>2681</v>
      </c>
      <c r="I151" s="105" t="s">
        <v>13</v>
      </c>
      <c r="J151" s="425"/>
    </row>
    <row r="152" spans="1:10" ht="13">
      <c r="A152" s="423">
        <v>9</v>
      </c>
      <c r="B152" s="105">
        <v>331</v>
      </c>
      <c r="C152" s="105" t="s">
        <v>1064</v>
      </c>
      <c r="D152" s="141" t="s">
        <v>2543</v>
      </c>
      <c r="E152" s="105" t="s">
        <v>2681</v>
      </c>
      <c r="F152" s="128" t="s">
        <v>2686</v>
      </c>
      <c r="G152" s="105" t="s">
        <v>2687</v>
      </c>
      <c r="H152" s="424" t="s">
        <v>2681</v>
      </c>
      <c r="I152" s="105" t="s">
        <v>13</v>
      </c>
      <c r="J152" s="425"/>
    </row>
    <row r="153" spans="1:10" ht="25.5">
      <c r="A153" s="423">
        <v>9</v>
      </c>
      <c r="B153" s="105">
        <v>331</v>
      </c>
      <c r="C153" s="105" t="s">
        <v>1064</v>
      </c>
      <c r="D153" s="141" t="s">
        <v>2543</v>
      </c>
      <c r="E153" s="105" t="s">
        <v>2681</v>
      </c>
      <c r="F153" s="128" t="s">
        <v>2688</v>
      </c>
      <c r="G153" s="105" t="s">
        <v>2689</v>
      </c>
      <c r="H153" s="424" t="s">
        <v>2681</v>
      </c>
      <c r="I153" s="105" t="s">
        <v>47</v>
      </c>
      <c r="J153" s="425"/>
    </row>
    <row r="154" spans="1:10" ht="25">
      <c r="A154" s="423">
        <v>9</v>
      </c>
      <c r="B154" s="105">
        <v>331</v>
      </c>
      <c r="C154" s="105" t="s">
        <v>1064</v>
      </c>
      <c r="D154" s="141" t="s">
        <v>2543</v>
      </c>
      <c r="E154" s="105" t="s">
        <v>2681</v>
      </c>
      <c r="F154" s="128" t="s">
        <v>2690</v>
      </c>
      <c r="G154" s="105" t="s">
        <v>2691</v>
      </c>
      <c r="H154" s="424" t="s">
        <v>2681</v>
      </c>
      <c r="I154" s="105" t="s">
        <v>47</v>
      </c>
      <c r="J154" s="425"/>
    </row>
    <row r="155" spans="1:10" ht="37.5">
      <c r="A155" s="423">
        <v>9</v>
      </c>
      <c r="B155" s="105">
        <v>331</v>
      </c>
      <c r="C155" s="105" t="s">
        <v>1064</v>
      </c>
      <c r="D155" s="141" t="s">
        <v>2543</v>
      </c>
      <c r="E155" s="105" t="s">
        <v>2681</v>
      </c>
      <c r="F155" s="128" t="s">
        <v>2692</v>
      </c>
      <c r="G155" s="105" t="s">
        <v>2693</v>
      </c>
      <c r="H155" s="424" t="s">
        <v>2681</v>
      </c>
      <c r="I155" s="105" t="s">
        <v>47</v>
      </c>
      <c r="J155" s="425"/>
    </row>
    <row r="156" spans="1:10" ht="38">
      <c r="A156" s="423">
        <v>9</v>
      </c>
      <c r="B156" s="105">
        <v>331</v>
      </c>
      <c r="C156" s="105" t="s">
        <v>1064</v>
      </c>
      <c r="D156" s="141" t="s">
        <v>2543</v>
      </c>
      <c r="E156" s="105" t="s">
        <v>2681</v>
      </c>
      <c r="F156" s="128" t="s">
        <v>2694</v>
      </c>
      <c r="G156" s="105" t="s">
        <v>2695</v>
      </c>
      <c r="H156" s="424" t="s">
        <v>2681</v>
      </c>
      <c r="I156" s="105" t="s">
        <v>13</v>
      </c>
      <c r="J156" s="425"/>
    </row>
    <row r="157" spans="1:10" ht="51">
      <c r="A157" s="423">
        <v>9</v>
      </c>
      <c r="B157" s="105">
        <v>331</v>
      </c>
      <c r="C157" s="105" t="s">
        <v>1064</v>
      </c>
      <c r="D157" s="141" t="s">
        <v>2543</v>
      </c>
      <c r="E157" s="105" t="s">
        <v>2681</v>
      </c>
      <c r="F157" s="128" t="s">
        <v>2696</v>
      </c>
      <c r="G157" s="105" t="s">
        <v>2697</v>
      </c>
      <c r="H157" s="424" t="s">
        <v>2681</v>
      </c>
      <c r="I157" s="105" t="s">
        <v>47</v>
      </c>
      <c r="J157" s="425"/>
    </row>
    <row r="158" spans="1:10" ht="51">
      <c r="A158" s="423">
        <v>9</v>
      </c>
      <c r="B158" s="105">
        <v>331</v>
      </c>
      <c r="C158" s="105" t="s">
        <v>1064</v>
      </c>
      <c r="D158" s="141" t="s">
        <v>2543</v>
      </c>
      <c r="E158" s="105" t="s">
        <v>2681</v>
      </c>
      <c r="F158" s="128" t="s">
        <v>2698</v>
      </c>
      <c r="G158" s="105" t="s">
        <v>2699</v>
      </c>
      <c r="H158" s="424" t="s">
        <v>2681</v>
      </c>
      <c r="I158" s="105" t="s">
        <v>47</v>
      </c>
      <c r="J158" s="425"/>
    </row>
    <row r="159" spans="1:10" ht="37.5">
      <c r="A159" s="423">
        <v>9</v>
      </c>
      <c r="B159" s="105">
        <v>332</v>
      </c>
      <c r="C159" s="105" t="s">
        <v>1064</v>
      </c>
      <c r="D159" s="141" t="s">
        <v>2543</v>
      </c>
      <c r="E159" s="105" t="s">
        <v>2681</v>
      </c>
      <c r="F159" s="128" t="s">
        <v>2683</v>
      </c>
      <c r="G159" s="105" t="s">
        <v>2700</v>
      </c>
      <c r="H159" s="424" t="s">
        <v>2681</v>
      </c>
      <c r="I159" s="105" t="s">
        <v>13</v>
      </c>
      <c r="J159" s="425"/>
    </row>
    <row r="160" spans="1:10" ht="25">
      <c r="A160" s="423">
        <v>9</v>
      </c>
      <c r="B160" s="105">
        <v>332</v>
      </c>
      <c r="C160" s="105" t="s">
        <v>1064</v>
      </c>
      <c r="D160" s="141" t="s">
        <v>2543</v>
      </c>
      <c r="E160" s="105" t="s">
        <v>2681</v>
      </c>
      <c r="F160" s="128" t="s">
        <v>2701</v>
      </c>
      <c r="G160" s="105" t="s">
        <v>2702</v>
      </c>
      <c r="H160" s="424" t="s">
        <v>2683</v>
      </c>
      <c r="I160" s="105" t="s">
        <v>13</v>
      </c>
      <c r="J160" s="425"/>
    </row>
    <row r="161" spans="1:10" ht="25">
      <c r="A161" s="423">
        <v>9</v>
      </c>
      <c r="B161" s="105">
        <v>332</v>
      </c>
      <c r="C161" s="105" t="s">
        <v>1064</v>
      </c>
      <c r="D161" s="141" t="s">
        <v>2543</v>
      </c>
      <c r="E161" s="105" t="s">
        <v>2681</v>
      </c>
      <c r="F161" s="128" t="s">
        <v>2703</v>
      </c>
      <c r="G161" s="105" t="s">
        <v>2704</v>
      </c>
      <c r="H161" s="424" t="s">
        <v>2683</v>
      </c>
      <c r="I161" s="105" t="s">
        <v>13</v>
      </c>
      <c r="J161" s="425"/>
    </row>
    <row r="162" spans="1:10" ht="13">
      <c r="A162" s="423">
        <v>10</v>
      </c>
      <c r="B162" s="105">
        <v>350</v>
      </c>
      <c r="C162" s="105" t="s">
        <v>1051</v>
      </c>
      <c r="D162" s="141" t="s">
        <v>2705</v>
      </c>
      <c r="E162" s="105" t="s">
        <v>2706</v>
      </c>
      <c r="F162" s="128" t="s">
        <v>2707</v>
      </c>
      <c r="G162" s="171"/>
      <c r="H162" s="428"/>
      <c r="I162" s="171"/>
      <c r="J162" s="432"/>
    </row>
    <row r="163" spans="1:10" ht="39">
      <c r="A163" s="423">
        <v>10</v>
      </c>
      <c r="B163" s="105">
        <v>350</v>
      </c>
      <c r="C163" s="105" t="s">
        <v>1051</v>
      </c>
      <c r="D163" s="141" t="s">
        <v>2705</v>
      </c>
      <c r="E163" s="105" t="s">
        <v>2706</v>
      </c>
      <c r="F163" s="128" t="s">
        <v>2708</v>
      </c>
      <c r="G163" s="105" t="s">
        <v>2709</v>
      </c>
      <c r="H163" s="428"/>
      <c r="I163" s="105" t="s">
        <v>236</v>
      </c>
      <c r="J163" s="432"/>
    </row>
    <row r="164" spans="1:10" ht="13">
      <c r="A164" s="423">
        <v>10</v>
      </c>
      <c r="B164" s="105">
        <v>350</v>
      </c>
      <c r="C164" s="105" t="s">
        <v>1051</v>
      </c>
      <c r="D164" s="141" t="s">
        <v>2705</v>
      </c>
      <c r="E164" s="105" t="s">
        <v>2706</v>
      </c>
      <c r="F164" s="128" t="s">
        <v>2710</v>
      </c>
      <c r="G164" s="171"/>
      <c r="H164" s="428"/>
      <c r="I164" s="171"/>
      <c r="J164" s="432"/>
    </row>
    <row r="165" spans="1:10" ht="25">
      <c r="A165" s="423">
        <v>10</v>
      </c>
      <c r="B165" s="105">
        <v>350</v>
      </c>
      <c r="C165" s="105" t="s">
        <v>1051</v>
      </c>
      <c r="D165" s="141" t="s">
        <v>2705</v>
      </c>
      <c r="E165" s="105" t="s">
        <v>2711</v>
      </c>
      <c r="F165" s="128" t="s">
        <v>2712</v>
      </c>
      <c r="G165" s="105" t="s">
        <v>2713</v>
      </c>
      <c r="H165" s="428"/>
      <c r="I165" s="105" t="s">
        <v>13</v>
      </c>
      <c r="J165" s="432"/>
    </row>
    <row r="166" spans="1:10" ht="25">
      <c r="A166" s="423">
        <v>10</v>
      </c>
      <c r="B166" s="105">
        <v>350</v>
      </c>
      <c r="C166" s="105" t="s">
        <v>1051</v>
      </c>
      <c r="D166" s="141" t="s">
        <v>2705</v>
      </c>
      <c r="E166" s="105" t="s">
        <v>2711</v>
      </c>
      <c r="F166" s="128" t="s">
        <v>2714</v>
      </c>
      <c r="G166" s="105" t="s">
        <v>2715</v>
      </c>
      <c r="H166" s="428"/>
      <c r="I166" s="105" t="s">
        <v>13</v>
      </c>
      <c r="J166" s="432"/>
    </row>
    <row r="167" spans="1:10" ht="25">
      <c r="A167" s="423">
        <v>10</v>
      </c>
      <c r="B167" s="105">
        <v>350</v>
      </c>
      <c r="C167" s="105" t="s">
        <v>1051</v>
      </c>
      <c r="D167" s="141" t="s">
        <v>2705</v>
      </c>
      <c r="E167" s="105" t="s">
        <v>2711</v>
      </c>
      <c r="F167" s="128" t="s">
        <v>2716</v>
      </c>
      <c r="G167" s="105" t="s">
        <v>2717</v>
      </c>
      <c r="H167" s="428"/>
      <c r="I167" s="105" t="s">
        <v>13</v>
      </c>
      <c r="J167" s="432"/>
    </row>
    <row r="168" spans="1:10" ht="65">
      <c r="A168" s="423">
        <v>11</v>
      </c>
      <c r="B168" s="105">
        <v>386</v>
      </c>
      <c r="C168" s="105" t="s">
        <v>1051</v>
      </c>
      <c r="D168" s="141" t="s">
        <v>2718</v>
      </c>
      <c r="E168" s="105" t="s">
        <v>2719</v>
      </c>
      <c r="F168" s="128" t="s">
        <v>2720</v>
      </c>
      <c r="G168" s="105" t="s">
        <v>2721</v>
      </c>
      <c r="H168" s="428"/>
      <c r="I168" s="105" t="s">
        <v>236</v>
      </c>
      <c r="J168" s="425" t="s">
        <v>2337</v>
      </c>
    </row>
    <row r="169" spans="1:10" ht="26">
      <c r="A169" s="423">
        <v>11</v>
      </c>
      <c r="B169" s="105">
        <v>386</v>
      </c>
      <c r="C169" s="105" t="s">
        <v>1051</v>
      </c>
      <c r="D169" s="141" t="s">
        <v>2718</v>
      </c>
      <c r="E169" s="105" t="s">
        <v>2719</v>
      </c>
      <c r="F169" s="128" t="s">
        <v>2722</v>
      </c>
      <c r="G169" s="105" t="s">
        <v>2723</v>
      </c>
      <c r="H169" s="424" t="s">
        <v>2720</v>
      </c>
      <c r="I169" s="105" t="s">
        <v>13</v>
      </c>
      <c r="J169" s="425"/>
    </row>
    <row r="170" spans="1:10" ht="26">
      <c r="A170" s="423">
        <v>11</v>
      </c>
      <c r="B170" s="105">
        <v>386</v>
      </c>
      <c r="C170" s="105" t="s">
        <v>1051</v>
      </c>
      <c r="D170" s="141" t="s">
        <v>2718</v>
      </c>
      <c r="E170" s="105" t="s">
        <v>2719</v>
      </c>
      <c r="F170" s="128" t="s">
        <v>2724</v>
      </c>
      <c r="G170" s="105" t="s">
        <v>2725</v>
      </c>
      <c r="H170" s="424" t="s">
        <v>2720</v>
      </c>
      <c r="I170" s="105" t="s">
        <v>13</v>
      </c>
      <c r="J170" s="425"/>
    </row>
    <row r="171" spans="1:10" ht="26">
      <c r="A171" s="423">
        <v>11</v>
      </c>
      <c r="B171" s="105">
        <v>386</v>
      </c>
      <c r="C171" s="105" t="s">
        <v>1051</v>
      </c>
      <c r="D171" s="141" t="s">
        <v>2718</v>
      </c>
      <c r="E171" s="105" t="s">
        <v>2719</v>
      </c>
      <c r="F171" s="128" t="s">
        <v>2726</v>
      </c>
      <c r="G171" s="105" t="s">
        <v>2727</v>
      </c>
      <c r="H171" s="424" t="s">
        <v>2720</v>
      </c>
      <c r="I171" s="105" t="s">
        <v>13</v>
      </c>
      <c r="J171" s="425"/>
    </row>
    <row r="172" spans="1:10" ht="52">
      <c r="A172" s="423">
        <v>11</v>
      </c>
      <c r="B172" s="105">
        <v>386</v>
      </c>
      <c r="C172" s="105" t="s">
        <v>1051</v>
      </c>
      <c r="D172" s="141" t="s">
        <v>2718</v>
      </c>
      <c r="E172" s="105" t="s">
        <v>2719</v>
      </c>
      <c r="F172" s="128" t="s">
        <v>2728</v>
      </c>
      <c r="G172" s="141" t="s">
        <v>2729</v>
      </c>
      <c r="H172" s="424" t="s">
        <v>2730</v>
      </c>
      <c r="I172" s="105" t="s">
        <v>13</v>
      </c>
      <c r="J172" s="425"/>
    </row>
    <row r="173" spans="1:10" ht="70.5" customHeight="1">
      <c r="A173" s="423">
        <v>11</v>
      </c>
      <c r="B173" s="105">
        <v>387</v>
      </c>
      <c r="C173" s="105" t="s">
        <v>1051</v>
      </c>
      <c r="D173" s="141" t="s">
        <v>2718</v>
      </c>
      <c r="E173" s="105" t="s">
        <v>2719</v>
      </c>
      <c r="F173" s="128" t="s">
        <v>2731</v>
      </c>
      <c r="G173" s="105" t="s">
        <v>2732</v>
      </c>
      <c r="H173" s="424" t="s">
        <v>2733</v>
      </c>
      <c r="I173" s="105" t="s">
        <v>236</v>
      </c>
      <c r="J173" s="425" t="s">
        <v>2337</v>
      </c>
    </row>
    <row r="174" spans="1:10" ht="39">
      <c r="A174" s="423">
        <v>11</v>
      </c>
      <c r="B174" s="105">
        <v>387</v>
      </c>
      <c r="C174" s="105" t="s">
        <v>1051</v>
      </c>
      <c r="D174" s="141" t="s">
        <v>2718</v>
      </c>
      <c r="E174" s="105" t="s">
        <v>2719</v>
      </c>
      <c r="F174" s="128" t="s">
        <v>2734</v>
      </c>
      <c r="G174" s="433" t="s">
        <v>2735</v>
      </c>
      <c r="H174" s="424" t="s">
        <v>2543</v>
      </c>
      <c r="I174" s="105" t="s">
        <v>236</v>
      </c>
      <c r="J174" s="425" t="s">
        <v>2337</v>
      </c>
    </row>
    <row r="175" spans="1:10" ht="115.5">
      <c r="A175" s="423">
        <v>11</v>
      </c>
      <c r="B175" s="105">
        <v>388</v>
      </c>
      <c r="C175" s="105" t="s">
        <v>1051</v>
      </c>
      <c r="D175" s="141" t="s">
        <v>2718</v>
      </c>
      <c r="E175" s="105" t="s">
        <v>2719</v>
      </c>
      <c r="F175" s="128" t="s">
        <v>2736</v>
      </c>
      <c r="G175" s="433" t="s">
        <v>2737</v>
      </c>
      <c r="H175" s="424" t="s">
        <v>2738</v>
      </c>
      <c r="I175" s="105" t="s">
        <v>236</v>
      </c>
      <c r="J175" s="425" t="s">
        <v>2337</v>
      </c>
    </row>
    <row r="176" spans="1:10" ht="77.5">
      <c r="A176" s="423">
        <v>11</v>
      </c>
      <c r="B176" s="105">
        <v>388</v>
      </c>
      <c r="C176" s="105" t="s">
        <v>1051</v>
      </c>
      <c r="D176" s="141" t="s">
        <v>2718</v>
      </c>
      <c r="E176" s="105" t="s">
        <v>2719</v>
      </c>
      <c r="F176" s="128" t="s">
        <v>2739</v>
      </c>
      <c r="G176" s="105" t="s">
        <v>2740</v>
      </c>
      <c r="H176" s="424" t="s">
        <v>2741</v>
      </c>
      <c r="I176" s="105" t="s">
        <v>47</v>
      </c>
      <c r="J176" s="425" t="s">
        <v>2337</v>
      </c>
    </row>
    <row r="177" spans="1:10" ht="77.5">
      <c r="A177" s="423">
        <v>11</v>
      </c>
      <c r="B177" s="105">
        <v>388</v>
      </c>
      <c r="C177" s="105" t="s">
        <v>1051</v>
      </c>
      <c r="D177" s="141" t="s">
        <v>2718</v>
      </c>
      <c r="E177" s="105" t="s">
        <v>2719</v>
      </c>
      <c r="F177" s="128" t="s">
        <v>2742</v>
      </c>
      <c r="G177" s="105" t="s">
        <v>2743</v>
      </c>
      <c r="H177" s="424" t="s">
        <v>2744</v>
      </c>
      <c r="I177" s="105" t="s">
        <v>47</v>
      </c>
      <c r="J177" s="425" t="s">
        <v>2337</v>
      </c>
    </row>
    <row r="178" spans="1:10" ht="26">
      <c r="A178" s="423">
        <v>11</v>
      </c>
      <c r="B178" s="105">
        <v>388</v>
      </c>
      <c r="C178" s="105" t="s">
        <v>1051</v>
      </c>
      <c r="D178" s="141" t="s">
        <v>2718</v>
      </c>
      <c r="E178" s="105" t="s">
        <v>2719</v>
      </c>
      <c r="F178" s="128" t="s">
        <v>2745</v>
      </c>
      <c r="G178" s="105" t="s">
        <v>2746</v>
      </c>
      <c r="H178" s="424" t="s">
        <v>2747</v>
      </c>
      <c r="I178" s="105" t="s">
        <v>13</v>
      </c>
      <c r="J178" s="425" t="s">
        <v>2337</v>
      </c>
    </row>
    <row r="179" spans="1:10" ht="26">
      <c r="A179" s="423">
        <v>11</v>
      </c>
      <c r="B179" s="105">
        <v>389</v>
      </c>
      <c r="C179" s="105" t="s">
        <v>1051</v>
      </c>
      <c r="D179" s="141" t="s">
        <v>2718</v>
      </c>
      <c r="E179" s="105" t="s">
        <v>2719</v>
      </c>
      <c r="F179" s="128" t="s">
        <v>2748</v>
      </c>
      <c r="G179" s="105" t="s">
        <v>2749</v>
      </c>
      <c r="H179" s="424" t="s">
        <v>2745</v>
      </c>
      <c r="I179" s="105" t="s">
        <v>47</v>
      </c>
      <c r="J179" s="425"/>
    </row>
    <row r="180" spans="1:10" ht="50">
      <c r="A180" s="423">
        <v>11</v>
      </c>
      <c r="B180" s="105">
        <v>396</v>
      </c>
      <c r="C180" s="105" t="s">
        <v>1064</v>
      </c>
      <c r="D180" s="141" t="s">
        <v>2718</v>
      </c>
      <c r="E180" s="105" t="s">
        <v>2552</v>
      </c>
      <c r="F180" s="128" t="s">
        <v>2750</v>
      </c>
      <c r="G180" s="105" t="s">
        <v>2751</v>
      </c>
      <c r="H180" s="428"/>
      <c r="I180" s="105" t="s">
        <v>13</v>
      </c>
      <c r="J180" s="425"/>
    </row>
    <row r="181" spans="1:10" ht="38.5">
      <c r="A181" s="423">
        <v>11</v>
      </c>
      <c r="B181" s="105">
        <v>397</v>
      </c>
      <c r="C181" s="105" t="s">
        <v>1064</v>
      </c>
      <c r="D181" s="141" t="s">
        <v>2718</v>
      </c>
      <c r="E181" s="105" t="s">
        <v>2552</v>
      </c>
      <c r="F181" s="128" t="s">
        <v>2752</v>
      </c>
      <c r="G181" s="105" t="s">
        <v>2753</v>
      </c>
      <c r="H181" s="428"/>
      <c r="I181" s="105" t="s">
        <v>13</v>
      </c>
      <c r="J181" s="425"/>
    </row>
    <row r="182" spans="1:10" ht="30">
      <c r="A182" s="423">
        <v>11</v>
      </c>
      <c r="B182" s="105">
        <v>405</v>
      </c>
      <c r="C182" s="105" t="s">
        <v>1051</v>
      </c>
      <c r="D182" s="141" t="s">
        <v>2718</v>
      </c>
      <c r="E182" s="105" t="s">
        <v>2754</v>
      </c>
      <c r="F182" s="128" t="s">
        <v>2755</v>
      </c>
      <c r="G182" s="105" t="s">
        <v>2756</v>
      </c>
      <c r="H182" s="424" t="s">
        <v>2757</v>
      </c>
      <c r="I182" s="105" t="s">
        <v>236</v>
      </c>
      <c r="J182" s="425"/>
    </row>
    <row r="183" spans="1:10" ht="76.5">
      <c r="A183" s="423">
        <v>11</v>
      </c>
      <c r="B183" s="105"/>
      <c r="C183" s="105"/>
      <c r="D183" s="141" t="s">
        <v>2718</v>
      </c>
      <c r="E183" s="105" t="s">
        <v>2754</v>
      </c>
      <c r="F183" s="128" t="s">
        <v>2758</v>
      </c>
      <c r="G183" s="105" t="s">
        <v>2759</v>
      </c>
      <c r="H183" s="424" t="s">
        <v>629</v>
      </c>
      <c r="I183" s="105" t="s">
        <v>13</v>
      </c>
      <c r="J183" s="425"/>
    </row>
    <row r="184" spans="1:10" ht="51.5">
      <c r="A184" s="423">
        <v>12</v>
      </c>
      <c r="B184" s="105">
        <v>434</v>
      </c>
      <c r="C184" s="105" t="s">
        <v>1051</v>
      </c>
      <c r="D184" s="141" t="s">
        <v>2760</v>
      </c>
      <c r="E184" s="105" t="s">
        <v>2761</v>
      </c>
      <c r="F184" s="128" t="s">
        <v>2762</v>
      </c>
      <c r="G184" s="105" t="s">
        <v>2763</v>
      </c>
      <c r="H184" s="428"/>
      <c r="I184" s="105" t="s">
        <v>13</v>
      </c>
      <c r="J184" s="425"/>
    </row>
    <row r="185" spans="1:10" ht="26">
      <c r="A185" s="423"/>
      <c r="B185" s="105"/>
      <c r="C185" s="105"/>
      <c r="D185" s="141"/>
      <c r="E185" s="105"/>
      <c r="F185" s="128" t="s">
        <v>2764</v>
      </c>
      <c r="G185" s="105"/>
      <c r="H185" s="424"/>
      <c r="I185" s="105"/>
      <c r="J185" s="425"/>
    </row>
    <row r="186" spans="1:10" ht="63">
      <c r="A186" s="423"/>
      <c r="B186" s="105"/>
      <c r="C186" s="105"/>
      <c r="D186" s="141"/>
      <c r="E186" s="105"/>
      <c r="F186" s="128" t="s">
        <v>2765</v>
      </c>
      <c r="G186" s="105" t="s">
        <v>2766</v>
      </c>
      <c r="H186" s="424"/>
      <c r="I186" s="105" t="s">
        <v>236</v>
      </c>
      <c r="J186" s="425"/>
    </row>
    <row r="187" spans="1:10" ht="26">
      <c r="A187" s="423"/>
      <c r="B187" s="105"/>
      <c r="C187" s="105"/>
      <c r="D187" s="141"/>
      <c r="E187" s="105"/>
      <c r="F187" s="128" t="s">
        <v>2767</v>
      </c>
      <c r="G187" s="105"/>
      <c r="H187" s="424"/>
      <c r="I187" s="105"/>
      <c r="J187" s="425"/>
    </row>
    <row r="188" spans="1:10" ht="13">
      <c r="A188" s="423"/>
      <c r="B188" s="105"/>
      <c r="C188" s="105"/>
      <c r="D188" s="141"/>
      <c r="E188" s="105"/>
      <c r="F188" s="128" t="s">
        <v>2768</v>
      </c>
      <c r="G188" s="105"/>
      <c r="H188" s="424"/>
      <c r="I188" s="105"/>
      <c r="J188" s="425"/>
    </row>
    <row r="189" spans="1:10" ht="37.5">
      <c r="A189" s="423"/>
      <c r="B189" s="105"/>
      <c r="C189" s="105"/>
      <c r="D189" s="141"/>
      <c r="E189" s="105"/>
      <c r="F189" s="128" t="s">
        <v>2769</v>
      </c>
      <c r="G189" s="105" t="s">
        <v>2770</v>
      </c>
      <c r="H189" s="424"/>
      <c r="I189" s="105" t="s">
        <v>47</v>
      </c>
      <c r="J189" s="425"/>
    </row>
    <row r="190" spans="1:10" ht="78.75" customHeight="1">
      <c r="A190" s="423"/>
      <c r="B190" s="105"/>
      <c r="C190" s="105"/>
      <c r="D190" s="141"/>
      <c r="E190" s="105"/>
      <c r="F190" s="128" t="s">
        <v>2771</v>
      </c>
      <c r="G190" s="105" t="s">
        <v>2772</v>
      </c>
      <c r="H190" s="424"/>
      <c r="I190" s="105" t="s">
        <v>236</v>
      </c>
      <c r="J190" s="425"/>
    </row>
    <row r="191" spans="1:10" ht="26">
      <c r="A191" s="423"/>
      <c r="B191" s="105"/>
      <c r="C191" s="105"/>
      <c r="D191" s="141" t="s">
        <v>2718</v>
      </c>
      <c r="E191" s="105" t="s">
        <v>2754</v>
      </c>
      <c r="F191" s="128" t="s">
        <v>2773</v>
      </c>
      <c r="G191" s="105" t="s">
        <v>2774</v>
      </c>
      <c r="H191" s="428"/>
      <c r="I191" s="105" t="s">
        <v>13</v>
      </c>
      <c r="J191" s="425"/>
    </row>
    <row r="192" spans="1:10" ht="13">
      <c r="A192" s="434"/>
      <c r="B192" s="69"/>
      <c r="C192" s="69"/>
      <c r="D192" s="373"/>
      <c r="E192" s="69"/>
      <c r="F192" s="324"/>
      <c r="G192" s="69"/>
      <c r="H192" s="435"/>
      <c r="I192" s="374"/>
      <c r="J192" s="436"/>
    </row>
    <row r="193" spans="1:10" ht="25">
      <c r="A193" s="434"/>
      <c r="B193" s="69"/>
      <c r="C193" s="69"/>
      <c r="D193" s="373"/>
      <c r="E193" s="69"/>
      <c r="F193" s="137" t="s">
        <v>2775</v>
      </c>
      <c r="G193" s="68" t="s">
        <v>2776</v>
      </c>
      <c r="H193" s="435"/>
      <c r="I193" s="198" t="s">
        <v>13</v>
      </c>
      <c r="J193" s="436"/>
    </row>
    <row r="194" spans="1:10" ht="51.5">
      <c r="A194" s="434"/>
      <c r="B194" s="69"/>
      <c r="C194" s="69"/>
      <c r="D194" s="373"/>
      <c r="E194" s="69"/>
      <c r="F194" s="137" t="s">
        <v>2777</v>
      </c>
      <c r="G194" s="68" t="s">
        <v>2778</v>
      </c>
      <c r="H194" s="437" t="s">
        <v>2779</v>
      </c>
      <c r="I194" s="198" t="s">
        <v>13</v>
      </c>
      <c r="J194" s="436"/>
    </row>
    <row r="195" spans="1:10" ht="51.5">
      <c r="A195" s="438">
        <v>3</v>
      </c>
      <c r="B195" s="68">
        <v>103</v>
      </c>
      <c r="C195" s="68" t="s">
        <v>1051</v>
      </c>
      <c r="D195" s="187" t="s">
        <v>2317</v>
      </c>
      <c r="E195" s="68" t="s">
        <v>2318</v>
      </c>
      <c r="F195" s="137" t="s">
        <v>2321</v>
      </c>
      <c r="G195" s="68" t="s">
        <v>2780</v>
      </c>
      <c r="H195" s="435"/>
      <c r="I195" s="198" t="s">
        <v>13</v>
      </c>
      <c r="J195" s="436"/>
    </row>
    <row r="196" spans="1:10" ht="51">
      <c r="A196" s="438">
        <v>3</v>
      </c>
      <c r="B196" s="68">
        <v>100</v>
      </c>
      <c r="C196" s="68" t="s">
        <v>1051</v>
      </c>
      <c r="D196" s="187" t="s">
        <v>2317</v>
      </c>
      <c r="E196" s="68" t="s">
        <v>2781</v>
      </c>
      <c r="F196" s="137" t="s">
        <v>2782</v>
      </c>
      <c r="G196" s="68" t="s">
        <v>2783</v>
      </c>
      <c r="H196" s="435"/>
      <c r="I196" s="198" t="s">
        <v>236</v>
      </c>
      <c r="J196" s="436"/>
    </row>
    <row r="197" spans="1:10" ht="39">
      <c r="A197" s="434"/>
      <c r="B197" s="69"/>
      <c r="C197" s="69"/>
      <c r="D197" s="373"/>
      <c r="E197" s="69"/>
      <c r="F197" s="137" t="s">
        <v>2784</v>
      </c>
      <c r="G197" s="68" t="s">
        <v>2785</v>
      </c>
      <c r="H197" s="435"/>
      <c r="I197" s="198" t="s">
        <v>13</v>
      </c>
      <c r="J197" s="427"/>
    </row>
    <row r="198" spans="1:10" ht="39">
      <c r="A198" s="434"/>
      <c r="B198" s="69"/>
      <c r="C198" s="69"/>
      <c r="D198" s="373"/>
      <c r="E198" s="69"/>
      <c r="F198" s="137" t="s">
        <v>2786</v>
      </c>
      <c r="G198" s="68" t="s">
        <v>2787</v>
      </c>
      <c r="H198" s="435"/>
      <c r="I198" s="198" t="s">
        <v>13</v>
      </c>
      <c r="J198" s="427"/>
    </row>
    <row r="199" spans="1:10" ht="38.5">
      <c r="A199" s="434"/>
      <c r="B199" s="69"/>
      <c r="C199" s="69"/>
      <c r="D199" s="373"/>
      <c r="E199" s="69"/>
      <c r="F199" s="137" t="s">
        <v>2788</v>
      </c>
      <c r="G199" s="68" t="s">
        <v>2789</v>
      </c>
      <c r="H199" s="435"/>
      <c r="I199" s="198" t="s">
        <v>13</v>
      </c>
      <c r="J199" s="427"/>
    </row>
    <row r="200" spans="1:10" ht="38.5">
      <c r="A200" s="434"/>
      <c r="B200" s="69"/>
      <c r="C200" s="69"/>
      <c r="D200" s="373"/>
      <c r="E200" s="69"/>
      <c r="F200" s="137" t="s">
        <v>2790</v>
      </c>
      <c r="G200" s="68" t="s">
        <v>2791</v>
      </c>
      <c r="H200" s="435"/>
      <c r="I200" s="198" t="s">
        <v>13</v>
      </c>
      <c r="J200" s="427"/>
    </row>
    <row r="201" spans="1:10" ht="25.5">
      <c r="A201" s="434"/>
      <c r="B201" s="69"/>
      <c r="C201" s="69"/>
      <c r="D201" s="373"/>
      <c r="E201" s="69"/>
      <c r="F201" s="137" t="s">
        <v>2792</v>
      </c>
      <c r="G201" s="68" t="s">
        <v>2793</v>
      </c>
      <c r="H201" s="435"/>
      <c r="I201" s="198" t="s">
        <v>13</v>
      </c>
      <c r="J201" s="427"/>
    </row>
    <row r="202" spans="1:10" ht="30">
      <c r="A202" s="434"/>
      <c r="B202" s="69"/>
      <c r="C202" s="69"/>
      <c r="D202" s="187" t="s">
        <v>2794</v>
      </c>
      <c r="E202" s="68" t="s">
        <v>2795</v>
      </c>
      <c r="F202" s="137" t="s">
        <v>2796</v>
      </c>
      <c r="G202" s="68" t="s">
        <v>2797</v>
      </c>
      <c r="H202" s="437" t="s">
        <v>2798</v>
      </c>
      <c r="I202" s="198" t="s">
        <v>13</v>
      </c>
      <c r="J202" s="427"/>
    </row>
    <row r="203" spans="1:10" ht="38.5">
      <c r="A203" s="434"/>
      <c r="B203" s="69"/>
      <c r="C203" s="69"/>
      <c r="D203" s="187" t="s">
        <v>2794</v>
      </c>
      <c r="E203" s="68" t="s">
        <v>2795</v>
      </c>
      <c r="F203" s="137" t="s">
        <v>2799</v>
      </c>
      <c r="G203" s="68" t="s">
        <v>2800</v>
      </c>
      <c r="H203" s="437" t="s">
        <v>2801</v>
      </c>
      <c r="I203" s="198" t="s">
        <v>13</v>
      </c>
      <c r="J203" s="427"/>
    </row>
    <row r="204" spans="1:10" ht="38.5">
      <c r="A204" s="434"/>
      <c r="B204" s="69"/>
      <c r="C204" s="69"/>
      <c r="D204" s="187" t="s">
        <v>2794</v>
      </c>
      <c r="E204" s="68" t="s">
        <v>2795</v>
      </c>
      <c r="F204" s="137" t="s">
        <v>2802</v>
      </c>
      <c r="G204" s="68" t="s">
        <v>2803</v>
      </c>
      <c r="H204" s="437" t="s">
        <v>2804</v>
      </c>
      <c r="I204" s="198" t="s">
        <v>13</v>
      </c>
      <c r="J204" s="427"/>
    </row>
    <row r="205" spans="1:10" ht="38.5">
      <c r="A205" s="434"/>
      <c r="B205" s="69"/>
      <c r="C205" s="69"/>
      <c r="D205" s="373"/>
      <c r="E205" s="69"/>
      <c r="F205" s="137" t="s">
        <v>2805</v>
      </c>
      <c r="G205" s="68" t="s">
        <v>2806</v>
      </c>
      <c r="H205" s="435"/>
      <c r="I205" s="198" t="s">
        <v>13</v>
      </c>
      <c r="J205" s="427"/>
    </row>
    <row r="206" spans="1:10" ht="75">
      <c r="A206" s="434"/>
      <c r="B206" s="69"/>
      <c r="C206" s="69"/>
      <c r="D206" s="373"/>
      <c r="E206" s="69"/>
      <c r="F206" s="137" t="s">
        <v>2807</v>
      </c>
      <c r="G206" s="68" t="s">
        <v>2808</v>
      </c>
      <c r="H206" s="435"/>
      <c r="I206" s="198" t="s">
        <v>47</v>
      </c>
      <c r="J206" s="427" t="s">
        <v>2337</v>
      </c>
    </row>
    <row r="207" spans="1:10" ht="25.5">
      <c r="A207" s="434"/>
      <c r="B207" s="69"/>
      <c r="C207" s="69"/>
      <c r="D207" s="373"/>
      <c r="E207" s="69"/>
      <c r="F207" s="137" t="s">
        <v>2809</v>
      </c>
      <c r="G207" s="68" t="s">
        <v>2810</v>
      </c>
      <c r="H207" s="435"/>
      <c r="I207" s="198" t="s">
        <v>13</v>
      </c>
      <c r="J207" s="427"/>
    </row>
    <row r="208" spans="1:10" ht="25">
      <c r="A208" s="434"/>
      <c r="B208" s="69"/>
      <c r="C208" s="69"/>
      <c r="D208" s="373"/>
      <c r="E208" s="69"/>
      <c r="F208" s="137" t="s">
        <v>2811</v>
      </c>
      <c r="G208" s="68" t="s">
        <v>2812</v>
      </c>
      <c r="H208" s="435"/>
      <c r="I208" s="198" t="s">
        <v>13</v>
      </c>
      <c r="J208" s="427"/>
    </row>
    <row r="209" spans="1:10" ht="63" customHeight="1">
      <c r="A209" s="438">
        <v>5</v>
      </c>
      <c r="B209" s="68">
        <v>184</v>
      </c>
      <c r="C209" s="68" t="s">
        <v>1064</v>
      </c>
      <c r="D209" s="187" t="s">
        <v>836</v>
      </c>
      <c r="E209" s="68" t="s">
        <v>2813</v>
      </c>
      <c r="F209" s="137" t="s">
        <v>2814</v>
      </c>
      <c r="G209" s="68" t="s">
        <v>2815</v>
      </c>
      <c r="H209" s="435"/>
      <c r="I209" s="198" t="s">
        <v>47</v>
      </c>
      <c r="J209" s="427" t="s">
        <v>2337</v>
      </c>
    </row>
    <row r="210" spans="1:10" ht="68.25" customHeight="1">
      <c r="A210" s="438">
        <v>5</v>
      </c>
      <c r="B210" s="68">
        <v>184</v>
      </c>
      <c r="C210" s="68" t="s">
        <v>1064</v>
      </c>
      <c r="D210" s="187" t="s">
        <v>836</v>
      </c>
      <c r="E210" s="68" t="s">
        <v>2813</v>
      </c>
      <c r="F210" s="137" t="s">
        <v>2816</v>
      </c>
      <c r="G210" s="68" t="s">
        <v>2817</v>
      </c>
      <c r="H210" s="435"/>
      <c r="I210" s="198" t="s">
        <v>47</v>
      </c>
      <c r="J210" s="427" t="s">
        <v>2337</v>
      </c>
    </row>
    <row r="211" spans="1:10" ht="123" customHeight="1">
      <c r="A211" s="438">
        <v>5</v>
      </c>
      <c r="B211" s="68">
        <v>185</v>
      </c>
      <c r="C211" s="68" t="s">
        <v>1064</v>
      </c>
      <c r="D211" s="187" t="s">
        <v>836</v>
      </c>
      <c r="E211" s="68" t="s">
        <v>2813</v>
      </c>
      <c r="F211" s="137" t="s">
        <v>2818</v>
      </c>
      <c r="G211" s="68" t="s">
        <v>2819</v>
      </c>
      <c r="H211" s="435"/>
      <c r="I211" s="198" t="s">
        <v>47</v>
      </c>
      <c r="J211" s="427" t="s">
        <v>2337</v>
      </c>
    </row>
    <row r="212" spans="1:10" ht="84" customHeight="1">
      <c r="A212" s="438" t="s">
        <v>1458</v>
      </c>
      <c r="B212" s="68" t="s">
        <v>1458</v>
      </c>
      <c r="C212" s="68" t="s">
        <v>1064</v>
      </c>
      <c r="D212" s="187" t="s">
        <v>836</v>
      </c>
      <c r="E212" s="68" t="s">
        <v>2813</v>
      </c>
      <c r="F212" s="137" t="s">
        <v>2820</v>
      </c>
      <c r="G212" s="68" t="s">
        <v>2821</v>
      </c>
      <c r="H212" s="435"/>
      <c r="I212" s="198" t="s">
        <v>47</v>
      </c>
      <c r="J212" s="427" t="s">
        <v>2337</v>
      </c>
    </row>
    <row r="213" spans="1:10" ht="30">
      <c r="A213" s="438">
        <v>3</v>
      </c>
      <c r="B213" s="68">
        <v>97</v>
      </c>
      <c r="C213" s="68" t="s">
        <v>1051</v>
      </c>
      <c r="D213" s="187" t="s">
        <v>2822</v>
      </c>
      <c r="E213" s="68" t="s">
        <v>2823</v>
      </c>
      <c r="F213" s="137" t="s">
        <v>2824</v>
      </c>
      <c r="G213" s="68" t="s">
        <v>2825</v>
      </c>
      <c r="H213" s="437" t="s">
        <v>2826</v>
      </c>
      <c r="I213" s="198" t="s">
        <v>13</v>
      </c>
      <c r="J213" s="427"/>
    </row>
    <row r="214" spans="1:10" ht="51.5">
      <c r="A214" s="438">
        <v>4</v>
      </c>
      <c r="B214" s="68">
        <v>154</v>
      </c>
      <c r="C214" s="68" t="s">
        <v>1064</v>
      </c>
      <c r="D214" s="187" t="s">
        <v>2827</v>
      </c>
      <c r="E214" s="68" t="s">
        <v>2828</v>
      </c>
      <c r="F214" s="137" t="s">
        <v>2829</v>
      </c>
      <c r="G214" s="68" t="s">
        <v>2830</v>
      </c>
      <c r="H214" s="435"/>
      <c r="I214" s="198" t="s">
        <v>47</v>
      </c>
      <c r="J214" s="427"/>
    </row>
    <row r="215" spans="1:10" ht="64">
      <c r="A215" s="438">
        <v>4</v>
      </c>
      <c r="B215" s="68">
        <v>156</v>
      </c>
      <c r="C215" s="68" t="s">
        <v>1064</v>
      </c>
      <c r="D215" s="187" t="s">
        <v>2827</v>
      </c>
      <c r="E215" s="68" t="s">
        <v>2831</v>
      </c>
      <c r="F215" s="137" t="s">
        <v>2832</v>
      </c>
      <c r="G215" s="68" t="s">
        <v>2833</v>
      </c>
      <c r="H215" s="437" t="s">
        <v>2834</v>
      </c>
      <c r="I215" s="198" t="s">
        <v>13</v>
      </c>
      <c r="J215" s="427" t="s">
        <v>2337</v>
      </c>
    </row>
    <row r="216" spans="1:10" ht="52">
      <c r="A216" s="438">
        <v>4</v>
      </c>
      <c r="B216" s="68">
        <v>155</v>
      </c>
      <c r="C216" s="68" t="s">
        <v>1064</v>
      </c>
      <c r="D216" s="187" t="s">
        <v>2827</v>
      </c>
      <c r="E216" s="68" t="s">
        <v>2831</v>
      </c>
      <c r="F216" s="137" t="s">
        <v>2835</v>
      </c>
      <c r="G216" s="68" t="s">
        <v>2836</v>
      </c>
      <c r="H216" s="437" t="s">
        <v>2837</v>
      </c>
      <c r="I216" s="198" t="s">
        <v>47</v>
      </c>
      <c r="J216" s="427" t="s">
        <v>2337</v>
      </c>
    </row>
    <row r="217" spans="1:10" ht="51.5">
      <c r="A217" s="438">
        <v>4</v>
      </c>
      <c r="B217" s="68">
        <v>155</v>
      </c>
      <c r="C217" s="68" t="s">
        <v>1064</v>
      </c>
      <c r="D217" s="187" t="s">
        <v>2827</v>
      </c>
      <c r="E217" s="68" t="s">
        <v>2831</v>
      </c>
      <c r="F217" s="137" t="s">
        <v>2838</v>
      </c>
      <c r="G217" s="68" t="s">
        <v>2839</v>
      </c>
      <c r="H217" s="437" t="s">
        <v>2840</v>
      </c>
      <c r="I217" s="198" t="s">
        <v>47</v>
      </c>
      <c r="J217" s="427" t="s">
        <v>2337</v>
      </c>
    </row>
    <row r="218" spans="1:10" ht="39.75" customHeight="1">
      <c r="A218" s="438">
        <v>4</v>
      </c>
      <c r="B218" s="68">
        <v>156</v>
      </c>
      <c r="C218" s="68" t="s">
        <v>1064</v>
      </c>
      <c r="D218" s="187" t="s">
        <v>2827</v>
      </c>
      <c r="E218" s="68" t="s">
        <v>2831</v>
      </c>
      <c r="F218" s="137" t="s">
        <v>2841</v>
      </c>
      <c r="G218" s="68" t="s">
        <v>2842</v>
      </c>
      <c r="H218" s="437" t="s">
        <v>2843</v>
      </c>
      <c r="I218" s="198" t="s">
        <v>47</v>
      </c>
      <c r="J218" s="427" t="s">
        <v>2337</v>
      </c>
    </row>
    <row r="219" spans="1:10" ht="91.5" customHeight="1">
      <c r="A219" s="438">
        <v>6</v>
      </c>
      <c r="B219" s="68">
        <v>222</v>
      </c>
      <c r="C219" s="68" t="s">
        <v>1051</v>
      </c>
      <c r="D219" s="187" t="s">
        <v>2844</v>
      </c>
      <c r="E219" s="68" t="s">
        <v>2845</v>
      </c>
      <c r="F219" s="137" t="s">
        <v>2846</v>
      </c>
      <c r="G219" s="68" t="s">
        <v>2847</v>
      </c>
      <c r="H219" s="437" t="s">
        <v>2848</v>
      </c>
      <c r="I219" s="198" t="s">
        <v>13</v>
      </c>
      <c r="J219" s="436"/>
    </row>
    <row r="220" spans="1:10" ht="25.5">
      <c r="A220" s="438">
        <v>5</v>
      </c>
      <c r="B220" s="68">
        <v>174</v>
      </c>
      <c r="C220" s="68" t="s">
        <v>1051</v>
      </c>
      <c r="D220" s="187" t="s">
        <v>2338</v>
      </c>
      <c r="E220" s="68" t="s">
        <v>2849</v>
      </c>
      <c r="F220" s="137" t="s">
        <v>2850</v>
      </c>
      <c r="G220" s="68" t="s">
        <v>2851</v>
      </c>
      <c r="H220" s="437"/>
      <c r="I220" s="198" t="s">
        <v>13</v>
      </c>
      <c r="J220" s="427" t="s">
        <v>2337</v>
      </c>
    </row>
    <row r="221" spans="1:10" ht="25.5">
      <c r="A221" s="438">
        <v>5</v>
      </c>
      <c r="B221" s="68">
        <v>176</v>
      </c>
      <c r="C221" s="68" t="s">
        <v>1051</v>
      </c>
      <c r="D221" s="187" t="s">
        <v>2338</v>
      </c>
      <c r="E221" s="68" t="s">
        <v>2849</v>
      </c>
      <c r="F221" s="137" t="s">
        <v>2852</v>
      </c>
      <c r="G221" s="68" t="s">
        <v>2853</v>
      </c>
      <c r="H221" s="437" t="s">
        <v>2854</v>
      </c>
      <c r="I221" s="198" t="s">
        <v>13</v>
      </c>
      <c r="J221" s="427" t="s">
        <v>2337</v>
      </c>
    </row>
    <row r="222" spans="1:10" ht="39">
      <c r="A222" s="438">
        <v>5</v>
      </c>
      <c r="B222" s="68">
        <v>176</v>
      </c>
      <c r="C222" s="68" t="s">
        <v>1051</v>
      </c>
      <c r="D222" s="187" t="s">
        <v>2338</v>
      </c>
      <c r="E222" s="68" t="s">
        <v>2849</v>
      </c>
      <c r="F222" s="137" t="s">
        <v>2855</v>
      </c>
      <c r="G222" s="68" t="s">
        <v>2856</v>
      </c>
      <c r="H222" s="437"/>
      <c r="I222" s="198" t="s">
        <v>13</v>
      </c>
      <c r="J222" s="427" t="s">
        <v>2337</v>
      </c>
    </row>
    <row r="223" spans="1:10" ht="25.5">
      <c r="A223" s="434"/>
      <c r="B223" s="69"/>
      <c r="C223" s="69"/>
      <c r="D223" s="373"/>
      <c r="E223" s="69"/>
      <c r="F223" s="439" t="s">
        <v>2857</v>
      </c>
      <c r="G223" s="68" t="s">
        <v>2858</v>
      </c>
      <c r="H223" s="435"/>
      <c r="I223" s="198" t="s">
        <v>47</v>
      </c>
      <c r="J223" s="436"/>
    </row>
    <row r="224" spans="1:10" ht="46.5" customHeight="1">
      <c r="A224" s="438">
        <v>4</v>
      </c>
      <c r="B224" s="68">
        <v>146</v>
      </c>
      <c r="C224" s="68" t="s">
        <v>1046</v>
      </c>
      <c r="D224" s="187" t="s">
        <v>2859</v>
      </c>
      <c r="E224" s="68" t="s">
        <v>2860</v>
      </c>
      <c r="F224" s="137" t="s">
        <v>2861</v>
      </c>
      <c r="G224" s="68" t="s">
        <v>2862</v>
      </c>
      <c r="H224" s="437" t="s">
        <v>2863</v>
      </c>
      <c r="I224" s="198" t="s">
        <v>47</v>
      </c>
      <c r="J224" s="436"/>
    </row>
    <row r="225" spans="1:10" ht="49.5" customHeight="1">
      <c r="A225" s="438">
        <v>4</v>
      </c>
      <c r="B225" s="68">
        <v>145</v>
      </c>
      <c r="C225" s="68" t="s">
        <v>1046</v>
      </c>
      <c r="D225" s="187" t="s">
        <v>2859</v>
      </c>
      <c r="E225" s="68" t="s">
        <v>2860</v>
      </c>
      <c r="F225" s="137" t="s">
        <v>2864</v>
      </c>
      <c r="G225" s="68" t="s">
        <v>2865</v>
      </c>
      <c r="H225" s="435"/>
      <c r="I225" s="198" t="s">
        <v>13</v>
      </c>
      <c r="J225" s="436"/>
    </row>
    <row r="226" spans="1:10" ht="34.5" customHeight="1">
      <c r="A226" s="434"/>
      <c r="B226" s="69"/>
      <c r="C226" s="69"/>
      <c r="D226" s="373"/>
      <c r="E226" s="69"/>
      <c r="F226" s="137" t="s">
        <v>2866</v>
      </c>
      <c r="G226" s="68" t="s">
        <v>2867</v>
      </c>
      <c r="H226" s="435"/>
      <c r="I226" s="198" t="s">
        <v>236</v>
      </c>
      <c r="J226" s="436"/>
    </row>
    <row r="227" spans="1:10" ht="39" customHeight="1">
      <c r="A227" s="434"/>
      <c r="B227" s="69"/>
      <c r="C227" s="69"/>
      <c r="D227" s="373"/>
      <c r="E227" s="69"/>
      <c r="F227" s="137" t="s">
        <v>2868</v>
      </c>
      <c r="G227" s="68" t="s">
        <v>2869</v>
      </c>
      <c r="H227" s="435"/>
      <c r="I227" s="198" t="s">
        <v>13</v>
      </c>
      <c r="J227" s="427" t="s">
        <v>2337</v>
      </c>
    </row>
    <row r="228" spans="1:10" ht="40.5" customHeight="1">
      <c r="A228" s="434"/>
      <c r="B228" s="69"/>
      <c r="C228" s="69"/>
      <c r="D228" s="373"/>
      <c r="E228" s="69"/>
      <c r="F228" s="137" t="s">
        <v>2870</v>
      </c>
      <c r="G228" s="68" t="s">
        <v>2871</v>
      </c>
      <c r="H228" s="435"/>
      <c r="I228" s="198" t="s">
        <v>47</v>
      </c>
      <c r="J228" s="427" t="s">
        <v>2337</v>
      </c>
    </row>
    <row r="229" spans="1:10" ht="25">
      <c r="A229" s="434"/>
      <c r="B229" s="69"/>
      <c r="C229" s="69"/>
      <c r="D229" s="373"/>
      <c r="E229" s="69"/>
      <c r="F229" s="137" t="s">
        <v>2872</v>
      </c>
      <c r="G229" s="68" t="s">
        <v>2873</v>
      </c>
      <c r="H229" s="435"/>
      <c r="I229" s="198" t="s">
        <v>13</v>
      </c>
      <c r="J229" s="436"/>
    </row>
    <row r="230" spans="1:10" ht="91.5" customHeight="1">
      <c r="A230" s="434"/>
      <c r="B230" s="69"/>
      <c r="C230" s="69"/>
      <c r="D230" s="187" t="s">
        <v>2565</v>
      </c>
      <c r="E230" s="68" t="s">
        <v>2874</v>
      </c>
      <c r="F230" s="137" t="s">
        <v>2875</v>
      </c>
      <c r="G230" s="440" t="s">
        <v>2876</v>
      </c>
      <c r="H230" s="435"/>
      <c r="I230" s="198" t="s">
        <v>13</v>
      </c>
      <c r="J230" s="436"/>
    </row>
    <row r="231" spans="1:10" ht="89.5">
      <c r="A231" s="434"/>
      <c r="B231" s="69"/>
      <c r="C231" s="69"/>
      <c r="D231" s="187" t="s">
        <v>2565</v>
      </c>
      <c r="E231" s="68" t="s">
        <v>2874</v>
      </c>
      <c r="F231" s="137" t="s">
        <v>2877</v>
      </c>
      <c r="G231" s="68" t="s">
        <v>2878</v>
      </c>
      <c r="H231" s="435"/>
      <c r="I231" s="198" t="s">
        <v>13</v>
      </c>
      <c r="J231" s="436"/>
    </row>
    <row r="232" spans="1:10" ht="38">
      <c r="A232" s="434"/>
      <c r="B232" s="69"/>
      <c r="C232" s="69"/>
      <c r="D232" s="373"/>
      <c r="E232" s="69"/>
      <c r="F232" s="137" t="s">
        <v>2879</v>
      </c>
      <c r="G232" s="68" t="s">
        <v>2880</v>
      </c>
      <c r="H232" s="437" t="s">
        <v>2881</v>
      </c>
      <c r="I232" s="198" t="s">
        <v>2882</v>
      </c>
      <c r="J232" s="427" t="s">
        <v>2337</v>
      </c>
    </row>
    <row r="233" spans="1:10" ht="39">
      <c r="A233" s="434"/>
      <c r="B233" s="69"/>
      <c r="C233" s="69"/>
      <c r="D233" s="373"/>
      <c r="E233" s="69"/>
      <c r="F233" s="137" t="s">
        <v>2883</v>
      </c>
      <c r="G233" s="68" t="s">
        <v>2884</v>
      </c>
      <c r="H233" s="437" t="s">
        <v>2885</v>
      </c>
      <c r="I233" s="374"/>
      <c r="J233" s="427" t="s">
        <v>2337</v>
      </c>
    </row>
    <row r="234" spans="1:10" ht="26">
      <c r="A234" s="434"/>
      <c r="B234" s="69"/>
      <c r="C234" s="69"/>
      <c r="D234" s="373"/>
      <c r="E234" s="69"/>
      <c r="F234" s="137" t="s">
        <v>2886</v>
      </c>
      <c r="G234" s="68" t="s">
        <v>2887</v>
      </c>
      <c r="H234" s="437" t="s">
        <v>2888</v>
      </c>
      <c r="I234" s="374"/>
      <c r="J234" s="427" t="s">
        <v>2337</v>
      </c>
    </row>
    <row r="235" spans="1:10" ht="50">
      <c r="A235" s="434"/>
      <c r="B235" s="69"/>
      <c r="C235" s="69"/>
      <c r="D235" s="373"/>
      <c r="E235" s="69"/>
      <c r="F235" s="137" t="s">
        <v>2889</v>
      </c>
      <c r="G235" s="68" t="s">
        <v>2890</v>
      </c>
      <c r="H235" s="437" t="s">
        <v>2891</v>
      </c>
      <c r="I235" s="374"/>
      <c r="J235" s="427" t="s">
        <v>2337</v>
      </c>
    </row>
    <row r="236" spans="1:10" ht="13">
      <c r="A236" s="434"/>
      <c r="B236" s="69"/>
      <c r="C236" s="69"/>
      <c r="D236" s="373"/>
      <c r="E236" s="69"/>
      <c r="F236" s="324"/>
      <c r="G236" s="69"/>
      <c r="H236" s="435"/>
      <c r="I236" s="374"/>
      <c r="J236" s="436"/>
    </row>
    <row r="237" spans="1:10" ht="13">
      <c r="A237" s="434"/>
      <c r="B237" s="69"/>
      <c r="C237" s="69"/>
      <c r="D237" s="373"/>
      <c r="E237" s="69"/>
      <c r="F237" s="324"/>
      <c r="G237" s="69"/>
      <c r="H237" s="435"/>
      <c r="I237" s="374"/>
      <c r="J237" s="436"/>
    </row>
    <row r="238" spans="1:10" ht="13">
      <c r="A238" s="434"/>
      <c r="B238" s="69"/>
      <c r="C238" s="69"/>
      <c r="D238" s="373"/>
      <c r="E238" s="69"/>
      <c r="F238" s="324"/>
      <c r="G238" s="69"/>
      <c r="H238" s="435"/>
      <c r="I238" s="374"/>
      <c r="J238" s="436"/>
    </row>
    <row r="239" spans="1:10" ht="13">
      <c r="A239" s="434"/>
      <c r="B239" s="69"/>
      <c r="C239" s="69"/>
      <c r="D239" s="373"/>
      <c r="E239" s="69"/>
      <c r="F239" s="324"/>
      <c r="G239" s="69"/>
      <c r="H239" s="435"/>
      <c r="I239" s="374"/>
      <c r="J239" s="436"/>
    </row>
    <row r="240" spans="1:10" ht="13">
      <c r="A240" s="434"/>
      <c r="B240" s="69"/>
      <c r="C240" s="69"/>
      <c r="D240" s="373"/>
      <c r="E240" s="69"/>
      <c r="F240" s="324"/>
      <c r="G240" s="69"/>
      <c r="H240" s="435"/>
      <c r="I240" s="374"/>
      <c r="J240" s="436"/>
    </row>
    <row r="241" spans="1:10" ht="13">
      <c r="A241" s="434"/>
      <c r="B241" s="69"/>
      <c r="C241" s="69"/>
      <c r="D241" s="373"/>
      <c r="E241" s="69"/>
      <c r="F241" s="324"/>
      <c r="G241" s="69"/>
      <c r="H241" s="435"/>
      <c r="I241" s="374"/>
      <c r="J241" s="436"/>
    </row>
    <row r="242" spans="1:10" ht="13">
      <c r="A242" s="434"/>
      <c r="B242" s="69"/>
      <c r="C242" s="69"/>
      <c r="D242" s="373"/>
      <c r="E242" s="69"/>
      <c r="F242" s="324"/>
      <c r="G242" s="69"/>
      <c r="H242" s="435"/>
      <c r="I242" s="374"/>
      <c r="J242" s="436"/>
    </row>
    <row r="243" spans="1:10" ht="13">
      <c r="A243" s="434"/>
      <c r="B243" s="69"/>
      <c r="C243" s="69"/>
      <c r="D243" s="373"/>
      <c r="E243" s="69"/>
      <c r="F243" s="324"/>
      <c r="G243" s="69"/>
      <c r="H243" s="435"/>
      <c r="I243" s="374"/>
      <c r="J243" s="436"/>
    </row>
    <row r="244" spans="1:10" ht="13">
      <c r="A244" s="434"/>
      <c r="B244" s="69"/>
      <c r="C244" s="69"/>
      <c r="D244" s="373"/>
      <c r="E244" s="69"/>
      <c r="F244" s="324"/>
      <c r="G244" s="69"/>
      <c r="H244" s="435"/>
      <c r="I244" s="374"/>
      <c r="J244" s="436"/>
    </row>
    <row r="245" spans="1:10" ht="13">
      <c r="A245" s="434"/>
      <c r="B245" s="69"/>
      <c r="C245" s="69"/>
      <c r="D245" s="373"/>
      <c r="E245" s="69"/>
      <c r="F245" s="324"/>
      <c r="G245" s="69"/>
      <c r="H245" s="435"/>
      <c r="I245" s="374"/>
      <c r="J245" s="436"/>
    </row>
    <row r="246" spans="1:10" ht="13">
      <c r="A246" s="434"/>
      <c r="B246" s="69"/>
      <c r="C246" s="69"/>
      <c r="D246" s="373"/>
      <c r="E246" s="69"/>
      <c r="F246" s="324"/>
      <c r="G246" s="69"/>
      <c r="H246" s="435"/>
      <c r="I246" s="374"/>
      <c r="J246" s="436"/>
    </row>
    <row r="247" spans="1:10" ht="13">
      <c r="A247" s="434"/>
      <c r="B247" s="69"/>
      <c r="C247" s="69"/>
      <c r="D247" s="373"/>
      <c r="E247" s="69"/>
      <c r="F247" s="324"/>
      <c r="G247" s="69"/>
      <c r="H247" s="435"/>
      <c r="I247" s="374"/>
      <c r="J247" s="436"/>
    </row>
    <row r="248" spans="1:10" ht="13">
      <c r="A248" s="434"/>
      <c r="B248" s="69"/>
      <c r="C248" s="69"/>
      <c r="D248" s="373"/>
      <c r="E248" s="69"/>
      <c r="F248" s="324"/>
      <c r="G248" s="69"/>
      <c r="H248" s="435"/>
      <c r="I248" s="374"/>
      <c r="J248" s="436"/>
    </row>
    <row r="249" spans="1:10" ht="13">
      <c r="A249" s="434"/>
      <c r="B249" s="69"/>
      <c r="C249" s="69"/>
      <c r="D249" s="373"/>
      <c r="E249" s="69"/>
      <c r="F249" s="324"/>
      <c r="G249" s="69"/>
      <c r="H249" s="435"/>
      <c r="I249" s="374"/>
      <c r="J249" s="436"/>
    </row>
    <row r="250" spans="1:10" ht="13">
      <c r="A250" s="434"/>
      <c r="B250" s="69"/>
      <c r="C250" s="69"/>
      <c r="D250" s="373"/>
      <c r="E250" s="69"/>
      <c r="F250" s="324"/>
      <c r="G250" s="69"/>
      <c r="H250" s="435"/>
      <c r="I250" s="374"/>
      <c r="J250" s="436"/>
    </row>
    <row r="251" spans="1:10" ht="13">
      <c r="A251" s="434"/>
      <c r="B251" s="69"/>
      <c r="C251" s="69"/>
      <c r="D251" s="373"/>
      <c r="E251" s="69"/>
      <c r="F251" s="324"/>
      <c r="G251" s="69"/>
      <c r="H251" s="435"/>
      <c r="I251" s="374"/>
      <c r="J251" s="436"/>
    </row>
    <row r="252" spans="1:10" ht="13">
      <c r="A252" s="434"/>
      <c r="B252" s="69"/>
      <c r="C252" s="69"/>
      <c r="D252" s="373"/>
      <c r="E252" s="69"/>
      <c r="F252" s="324"/>
      <c r="G252" s="69"/>
      <c r="H252" s="435"/>
      <c r="I252" s="374"/>
      <c r="J252" s="436"/>
    </row>
    <row r="253" spans="1:10" ht="13">
      <c r="A253" s="434"/>
      <c r="B253" s="69"/>
      <c r="C253" s="69"/>
      <c r="D253" s="373"/>
      <c r="E253" s="69"/>
      <c r="F253" s="324"/>
      <c r="G253" s="69"/>
      <c r="H253" s="435"/>
      <c r="I253" s="374"/>
      <c r="J253" s="436"/>
    </row>
    <row r="254" spans="1:10" ht="13">
      <c r="A254" s="434"/>
      <c r="B254" s="69"/>
      <c r="C254" s="69"/>
      <c r="D254" s="373"/>
      <c r="E254" s="69"/>
      <c r="F254" s="324"/>
      <c r="G254" s="69"/>
      <c r="H254" s="435"/>
      <c r="I254" s="374"/>
      <c r="J254" s="436"/>
    </row>
    <row r="255" spans="1:10" ht="13">
      <c r="A255" s="434"/>
      <c r="B255" s="69"/>
      <c r="C255" s="69"/>
      <c r="D255" s="373"/>
      <c r="E255" s="69"/>
      <c r="F255" s="324"/>
      <c r="G255" s="69"/>
      <c r="H255" s="435"/>
      <c r="I255" s="374"/>
      <c r="J255" s="436"/>
    </row>
    <row r="256" spans="1:10" ht="13">
      <c r="A256" s="434"/>
      <c r="B256" s="69"/>
      <c r="C256" s="69"/>
      <c r="D256" s="373"/>
      <c r="E256" s="69"/>
      <c r="F256" s="324"/>
      <c r="G256" s="69"/>
      <c r="H256" s="435"/>
      <c r="I256" s="374"/>
      <c r="J256" s="436"/>
    </row>
    <row r="257" spans="1:10" ht="13">
      <c r="A257" s="434"/>
      <c r="B257" s="69"/>
      <c r="C257" s="69"/>
      <c r="D257" s="373"/>
      <c r="E257" s="69"/>
      <c r="F257" s="324"/>
      <c r="G257" s="69"/>
      <c r="H257" s="435"/>
      <c r="I257" s="374"/>
      <c r="J257" s="436"/>
    </row>
    <row r="258" spans="1:10" ht="13">
      <c r="A258" s="434"/>
      <c r="B258" s="69"/>
      <c r="C258" s="69"/>
      <c r="D258" s="373"/>
      <c r="E258" s="69"/>
      <c r="F258" s="324"/>
      <c r="G258" s="69"/>
      <c r="H258" s="435"/>
      <c r="I258" s="374"/>
      <c r="J258" s="436"/>
    </row>
    <row r="259" spans="1:10" ht="13">
      <c r="A259" s="434"/>
      <c r="B259" s="69"/>
      <c r="C259" s="69"/>
      <c r="D259" s="373"/>
      <c r="E259" s="69"/>
      <c r="F259" s="324"/>
      <c r="G259" s="69"/>
      <c r="H259" s="435"/>
      <c r="I259" s="374"/>
      <c r="J259" s="436"/>
    </row>
    <row r="260" spans="1:10" ht="13">
      <c r="A260" s="434"/>
      <c r="B260" s="69"/>
      <c r="C260" s="69"/>
      <c r="D260" s="373"/>
      <c r="E260" s="69"/>
      <c r="F260" s="324"/>
      <c r="G260" s="69"/>
      <c r="H260" s="435"/>
      <c r="I260" s="374"/>
      <c r="J260" s="436"/>
    </row>
    <row r="261" spans="1:10" ht="13">
      <c r="A261" s="434"/>
      <c r="B261" s="69"/>
      <c r="C261" s="69"/>
      <c r="D261" s="373"/>
      <c r="E261" s="69"/>
      <c r="F261" s="324"/>
      <c r="G261" s="69"/>
      <c r="H261" s="435"/>
      <c r="I261" s="374"/>
      <c r="J261" s="436"/>
    </row>
    <row r="262" spans="1:10" ht="13">
      <c r="A262" s="434"/>
      <c r="B262" s="69"/>
      <c r="C262" s="69"/>
      <c r="D262" s="373"/>
      <c r="E262" s="69"/>
      <c r="F262" s="324"/>
      <c r="G262" s="69"/>
      <c r="H262" s="435"/>
      <c r="I262" s="374"/>
      <c r="J262" s="436"/>
    </row>
    <row r="263" spans="1:10" ht="13">
      <c r="A263" s="434"/>
      <c r="B263" s="69"/>
      <c r="C263" s="69"/>
      <c r="D263" s="373"/>
      <c r="E263" s="69"/>
      <c r="F263" s="324"/>
      <c r="G263" s="69"/>
      <c r="H263" s="435"/>
      <c r="I263" s="374"/>
      <c r="J263" s="436"/>
    </row>
    <row r="264" spans="1:10" ht="13">
      <c r="A264" s="434"/>
      <c r="B264" s="69"/>
      <c r="C264" s="69"/>
      <c r="D264" s="373"/>
      <c r="E264" s="69"/>
      <c r="F264" s="324"/>
      <c r="G264" s="69"/>
      <c r="H264" s="435"/>
      <c r="I264" s="374"/>
      <c r="J264" s="436"/>
    </row>
    <row r="265" spans="1:10" ht="13">
      <c r="A265" s="434"/>
      <c r="B265" s="69"/>
      <c r="C265" s="69"/>
      <c r="D265" s="373"/>
      <c r="E265" s="69"/>
      <c r="F265" s="324"/>
      <c r="G265" s="69"/>
      <c r="H265" s="435"/>
      <c r="I265" s="374"/>
      <c r="J265" s="436"/>
    </row>
    <row r="266" spans="1:10" ht="13">
      <c r="A266" s="434"/>
      <c r="B266" s="69"/>
      <c r="C266" s="69"/>
      <c r="D266" s="373"/>
      <c r="E266" s="69"/>
      <c r="F266" s="324"/>
      <c r="G266" s="69"/>
      <c r="H266" s="435"/>
      <c r="I266" s="374"/>
      <c r="J266" s="436"/>
    </row>
    <row r="267" spans="1:10" ht="13">
      <c r="A267" s="434"/>
      <c r="B267" s="69"/>
      <c r="C267" s="69"/>
      <c r="D267" s="373"/>
      <c r="E267" s="69"/>
      <c r="F267" s="324"/>
      <c r="G267" s="69"/>
      <c r="H267" s="435"/>
      <c r="I267" s="374"/>
      <c r="J267" s="436"/>
    </row>
    <row r="268" spans="1:10" ht="13">
      <c r="A268" s="434"/>
      <c r="B268" s="69"/>
      <c r="C268" s="69"/>
      <c r="D268" s="373"/>
      <c r="E268" s="69"/>
      <c r="F268" s="324"/>
      <c r="G268" s="69"/>
      <c r="H268" s="435"/>
      <c r="I268" s="374"/>
      <c r="J268" s="436"/>
    </row>
    <row r="269" spans="1:10" ht="13">
      <c r="A269" s="434"/>
      <c r="B269" s="69"/>
      <c r="C269" s="69"/>
      <c r="D269" s="373"/>
      <c r="E269" s="69"/>
      <c r="F269" s="324"/>
      <c r="G269" s="69"/>
      <c r="H269" s="435"/>
      <c r="I269" s="374"/>
      <c r="J269" s="436"/>
    </row>
    <row r="270" spans="1:10" ht="13">
      <c r="A270" s="434"/>
      <c r="B270" s="69"/>
      <c r="C270" s="69"/>
      <c r="D270" s="373"/>
      <c r="E270" s="69"/>
      <c r="F270" s="324"/>
      <c r="G270" s="69"/>
      <c r="H270" s="435"/>
      <c r="I270" s="374"/>
      <c r="J270" s="436"/>
    </row>
    <row r="271" spans="1:10" ht="13">
      <c r="A271" s="434"/>
      <c r="B271" s="69"/>
      <c r="C271" s="69"/>
      <c r="D271" s="373"/>
      <c r="E271" s="69"/>
      <c r="F271" s="324"/>
      <c r="G271" s="69"/>
      <c r="H271" s="435"/>
      <c r="I271" s="374"/>
      <c r="J271" s="436"/>
    </row>
    <row r="272" spans="1:10" ht="13">
      <c r="A272" s="434"/>
      <c r="B272" s="69"/>
      <c r="C272" s="69"/>
      <c r="D272" s="373"/>
      <c r="E272" s="69"/>
      <c r="F272" s="324"/>
      <c r="G272" s="69"/>
      <c r="H272" s="435"/>
      <c r="I272" s="374"/>
      <c r="J272" s="436"/>
    </row>
    <row r="273" spans="1:10" ht="13">
      <c r="A273" s="434"/>
      <c r="B273" s="69"/>
      <c r="C273" s="69"/>
      <c r="D273" s="373"/>
      <c r="E273" s="69"/>
      <c r="F273" s="324"/>
      <c r="G273" s="69"/>
      <c r="H273" s="435"/>
      <c r="I273" s="374"/>
      <c r="J273" s="436"/>
    </row>
    <row r="274" spans="1:10" ht="13">
      <c r="A274" s="434"/>
      <c r="B274" s="69"/>
      <c r="C274" s="69"/>
      <c r="D274" s="373"/>
      <c r="E274" s="69"/>
      <c r="F274" s="324"/>
      <c r="G274" s="69"/>
      <c r="H274" s="435"/>
      <c r="I274" s="374"/>
      <c r="J274" s="436"/>
    </row>
    <row r="275" spans="1:10" ht="13">
      <c r="A275" s="434"/>
      <c r="B275" s="69"/>
      <c r="C275" s="69"/>
      <c r="D275" s="373"/>
      <c r="E275" s="69"/>
      <c r="F275" s="324"/>
      <c r="G275" s="69"/>
      <c r="H275" s="435"/>
      <c r="I275" s="374"/>
      <c r="J275" s="436"/>
    </row>
    <row r="276" spans="1:10" ht="13">
      <c r="A276" s="434"/>
      <c r="B276" s="69"/>
      <c r="C276" s="69"/>
      <c r="D276" s="373"/>
      <c r="E276" s="69"/>
      <c r="F276" s="324"/>
      <c r="G276" s="69"/>
      <c r="H276" s="435"/>
      <c r="I276" s="374"/>
      <c r="J276" s="436"/>
    </row>
    <row r="277" spans="1:10" ht="13">
      <c r="A277" s="434"/>
      <c r="B277" s="69"/>
      <c r="C277" s="69"/>
      <c r="D277" s="373"/>
      <c r="E277" s="69"/>
      <c r="F277" s="324"/>
      <c r="G277" s="69"/>
      <c r="H277" s="435"/>
      <c r="I277" s="374"/>
      <c r="J277" s="436"/>
    </row>
    <row r="278" spans="1:10" ht="13">
      <c r="A278" s="434"/>
      <c r="B278" s="69"/>
      <c r="C278" s="69"/>
      <c r="D278" s="373"/>
      <c r="E278" s="69"/>
      <c r="F278" s="324"/>
      <c r="G278" s="69"/>
      <c r="H278" s="435"/>
      <c r="I278" s="374"/>
      <c r="J278" s="436"/>
    </row>
    <row r="279" spans="1:10" ht="13">
      <c r="A279" s="434"/>
      <c r="B279" s="69"/>
      <c r="C279" s="69"/>
      <c r="D279" s="373"/>
      <c r="E279" s="69"/>
      <c r="F279" s="324"/>
      <c r="G279" s="69"/>
      <c r="H279" s="435"/>
      <c r="I279" s="374"/>
      <c r="J279" s="436"/>
    </row>
    <row r="280" spans="1:10" ht="13">
      <c r="A280" s="434"/>
      <c r="B280" s="69"/>
      <c r="C280" s="69"/>
      <c r="D280" s="373"/>
      <c r="E280" s="69"/>
      <c r="F280" s="324"/>
      <c r="G280" s="69"/>
      <c r="H280" s="435"/>
      <c r="I280" s="374"/>
      <c r="J280" s="436"/>
    </row>
    <row r="281" spans="1:10" ht="13">
      <c r="A281" s="434"/>
      <c r="B281" s="69"/>
      <c r="C281" s="69"/>
      <c r="D281" s="373"/>
      <c r="E281" s="69"/>
      <c r="F281" s="324"/>
      <c r="G281" s="69"/>
      <c r="H281" s="435"/>
      <c r="I281" s="374"/>
      <c r="J281" s="436"/>
    </row>
    <row r="282" spans="1:10" ht="13">
      <c r="A282" s="434"/>
      <c r="B282" s="69"/>
      <c r="C282" s="69"/>
      <c r="D282" s="373"/>
      <c r="E282" s="69"/>
      <c r="F282" s="324"/>
      <c r="G282" s="69"/>
      <c r="H282" s="435"/>
      <c r="I282" s="374"/>
      <c r="J282" s="436"/>
    </row>
    <row r="283" spans="1:10" ht="13">
      <c r="A283" s="434"/>
      <c r="B283" s="69"/>
      <c r="C283" s="69"/>
      <c r="D283" s="373"/>
      <c r="E283" s="69"/>
      <c r="F283" s="324"/>
      <c r="G283" s="69"/>
      <c r="H283" s="435"/>
      <c r="I283" s="374"/>
      <c r="J283" s="436"/>
    </row>
    <row r="284" spans="1:10" ht="13">
      <c r="A284" s="434"/>
      <c r="B284" s="69"/>
      <c r="C284" s="69"/>
      <c r="D284" s="373"/>
      <c r="E284" s="69"/>
      <c r="F284" s="324"/>
      <c r="G284" s="69"/>
      <c r="H284" s="435"/>
      <c r="I284" s="374"/>
      <c r="J284" s="436"/>
    </row>
    <row r="285" spans="1:10" ht="13">
      <c r="A285" s="434"/>
      <c r="B285" s="69"/>
      <c r="C285" s="69"/>
      <c r="D285" s="373"/>
      <c r="E285" s="69"/>
      <c r="F285" s="324"/>
      <c r="G285" s="69"/>
      <c r="H285" s="435"/>
      <c r="I285" s="374"/>
      <c r="J285" s="436"/>
    </row>
    <row r="286" spans="1:10" ht="13">
      <c r="A286" s="434"/>
      <c r="B286" s="69"/>
      <c r="C286" s="69"/>
      <c r="D286" s="373"/>
      <c r="E286" s="69"/>
      <c r="F286" s="324"/>
      <c r="G286" s="69"/>
      <c r="H286" s="435"/>
      <c r="I286" s="374"/>
      <c r="J286" s="436"/>
    </row>
    <row r="287" spans="1:10" ht="13">
      <c r="A287" s="434"/>
      <c r="B287" s="69"/>
      <c r="C287" s="69"/>
      <c r="D287" s="373"/>
      <c r="E287" s="69"/>
      <c r="F287" s="324"/>
      <c r="G287" s="69"/>
      <c r="H287" s="435"/>
      <c r="I287" s="374"/>
      <c r="J287" s="436"/>
    </row>
    <row r="288" spans="1:10" ht="13">
      <c r="A288" s="434"/>
      <c r="B288" s="69"/>
      <c r="C288" s="69"/>
      <c r="D288" s="373"/>
      <c r="E288" s="69"/>
      <c r="F288" s="324"/>
      <c r="G288" s="69"/>
      <c r="H288" s="435"/>
      <c r="I288" s="374"/>
      <c r="J288" s="436"/>
    </row>
    <row r="289" spans="1:10" ht="13">
      <c r="A289" s="434"/>
      <c r="B289" s="69"/>
      <c r="C289" s="69"/>
      <c r="D289" s="373"/>
      <c r="E289" s="69"/>
      <c r="F289" s="324"/>
      <c r="G289" s="69"/>
      <c r="H289" s="435"/>
      <c r="I289" s="374"/>
      <c r="J289" s="436"/>
    </row>
    <row r="290" spans="1:10" ht="13">
      <c r="A290" s="434"/>
      <c r="B290" s="69"/>
      <c r="C290" s="69"/>
      <c r="D290" s="373"/>
      <c r="E290" s="69"/>
      <c r="F290" s="324"/>
      <c r="G290" s="69"/>
      <c r="H290" s="435"/>
      <c r="I290" s="374"/>
      <c r="J290" s="436"/>
    </row>
    <row r="291" spans="1:10" ht="13">
      <c r="A291" s="434"/>
      <c r="B291" s="69"/>
      <c r="C291" s="69"/>
      <c r="D291" s="373"/>
      <c r="E291" s="69"/>
      <c r="F291" s="324"/>
      <c r="G291" s="69"/>
      <c r="H291" s="435"/>
      <c r="I291" s="374"/>
      <c r="J291" s="436"/>
    </row>
    <row r="292" spans="1:10" ht="13">
      <c r="A292" s="434"/>
      <c r="B292" s="69"/>
      <c r="C292" s="69"/>
      <c r="D292" s="373"/>
      <c r="E292" s="69"/>
      <c r="F292" s="324"/>
      <c r="G292" s="69"/>
      <c r="H292" s="435"/>
      <c r="I292" s="374"/>
      <c r="J292" s="436"/>
    </row>
    <row r="293" spans="1:10" ht="13">
      <c r="A293" s="434"/>
      <c r="B293" s="69"/>
      <c r="C293" s="69"/>
      <c r="D293" s="373"/>
      <c r="E293" s="69"/>
      <c r="F293" s="324"/>
      <c r="G293" s="69"/>
      <c r="H293" s="435"/>
      <c r="I293" s="374"/>
      <c r="J293" s="436"/>
    </row>
    <row r="294" spans="1:10" ht="13">
      <c r="A294" s="434"/>
      <c r="B294" s="69"/>
      <c r="C294" s="69"/>
      <c r="D294" s="373"/>
      <c r="E294" s="69"/>
      <c r="F294" s="324"/>
      <c r="G294" s="69"/>
      <c r="H294" s="435"/>
      <c r="I294" s="374"/>
      <c r="J294" s="436"/>
    </row>
    <row r="295" spans="1:10" ht="13">
      <c r="A295" s="434"/>
      <c r="B295" s="69"/>
      <c r="C295" s="69"/>
      <c r="D295" s="373"/>
      <c r="E295" s="69"/>
      <c r="F295" s="324"/>
      <c r="G295" s="69"/>
      <c r="H295" s="435"/>
      <c r="I295" s="374"/>
      <c r="J295" s="436"/>
    </row>
    <row r="296" spans="1:10" ht="13">
      <c r="A296" s="434"/>
      <c r="B296" s="69"/>
      <c r="C296" s="69"/>
      <c r="D296" s="373"/>
      <c r="E296" s="69"/>
      <c r="F296" s="324"/>
      <c r="G296" s="69"/>
      <c r="H296" s="435"/>
      <c r="I296" s="374"/>
      <c r="J296" s="436"/>
    </row>
    <row r="297" spans="1:10" ht="13">
      <c r="A297" s="434"/>
      <c r="B297" s="69"/>
      <c r="C297" s="69"/>
      <c r="D297" s="373"/>
      <c r="E297" s="69"/>
      <c r="F297" s="324"/>
      <c r="G297" s="69"/>
      <c r="H297" s="435"/>
      <c r="I297" s="374"/>
      <c r="J297" s="436"/>
    </row>
    <row r="298" spans="1:10" ht="13">
      <c r="A298" s="434"/>
      <c r="B298" s="69"/>
      <c r="C298" s="69"/>
      <c r="D298" s="373"/>
      <c r="E298" s="69"/>
      <c r="F298" s="324"/>
      <c r="G298" s="69"/>
      <c r="H298" s="435"/>
      <c r="I298" s="374"/>
      <c r="J298" s="436"/>
    </row>
    <row r="299" spans="1:10" ht="13">
      <c r="A299" s="434"/>
      <c r="B299" s="69"/>
      <c r="C299" s="69"/>
      <c r="D299" s="373"/>
      <c r="E299" s="69"/>
      <c r="F299" s="324"/>
      <c r="G299" s="69"/>
      <c r="H299" s="435"/>
      <c r="I299" s="374"/>
      <c r="J299" s="436"/>
    </row>
    <row r="300" spans="1:10" ht="13">
      <c r="A300" s="434"/>
      <c r="B300" s="69"/>
      <c r="C300" s="69"/>
      <c r="D300" s="373"/>
      <c r="E300" s="69"/>
      <c r="F300" s="324"/>
      <c r="G300" s="69"/>
      <c r="H300" s="435"/>
      <c r="I300" s="374"/>
      <c r="J300" s="436"/>
    </row>
    <row r="301" spans="1:10" ht="13">
      <c r="A301" s="434"/>
      <c r="B301" s="69"/>
      <c r="C301" s="69"/>
      <c r="D301" s="373"/>
      <c r="E301" s="69"/>
      <c r="F301" s="324"/>
      <c r="G301" s="69"/>
      <c r="H301" s="435"/>
      <c r="I301" s="374"/>
      <c r="J301" s="436"/>
    </row>
    <row r="302" spans="1:10" ht="13">
      <c r="A302" s="434"/>
      <c r="B302" s="69"/>
      <c r="C302" s="69"/>
      <c r="D302" s="373"/>
      <c r="E302" s="69"/>
      <c r="F302" s="324"/>
      <c r="G302" s="69"/>
      <c r="H302" s="435"/>
      <c r="I302" s="374"/>
      <c r="J302" s="436"/>
    </row>
    <row r="303" spans="1:10" ht="13">
      <c r="A303" s="434"/>
      <c r="B303" s="69"/>
      <c r="C303" s="69"/>
      <c r="D303" s="373"/>
      <c r="E303" s="69"/>
      <c r="F303" s="324"/>
      <c r="G303" s="69"/>
      <c r="H303" s="435"/>
      <c r="I303" s="374"/>
      <c r="J303" s="436"/>
    </row>
    <row r="304" spans="1:10" ht="13">
      <c r="A304" s="434"/>
      <c r="B304" s="69"/>
      <c r="C304" s="69"/>
      <c r="D304" s="373"/>
      <c r="E304" s="69"/>
      <c r="F304" s="324"/>
      <c r="G304" s="69"/>
      <c r="H304" s="435"/>
      <c r="I304" s="374"/>
      <c r="J304" s="436"/>
    </row>
    <row r="305" spans="1:10" ht="13">
      <c r="A305" s="434"/>
      <c r="B305" s="69"/>
      <c r="C305" s="69"/>
      <c r="D305" s="373"/>
      <c r="E305" s="69"/>
      <c r="F305" s="324"/>
      <c r="G305" s="69"/>
      <c r="H305" s="435"/>
      <c r="I305" s="374"/>
      <c r="J305" s="436"/>
    </row>
    <row r="306" spans="1:10" ht="13">
      <c r="A306" s="434"/>
      <c r="B306" s="69"/>
      <c r="C306" s="69"/>
      <c r="D306" s="373"/>
      <c r="E306" s="69"/>
      <c r="F306" s="324"/>
      <c r="G306" s="69"/>
      <c r="H306" s="435"/>
      <c r="I306" s="374"/>
      <c r="J306" s="436"/>
    </row>
    <row r="307" spans="1:10" ht="13">
      <c r="A307" s="434"/>
      <c r="B307" s="69"/>
      <c r="C307" s="69"/>
      <c r="D307" s="373"/>
      <c r="E307" s="69"/>
      <c r="F307" s="324"/>
      <c r="G307" s="69"/>
      <c r="H307" s="435"/>
      <c r="I307" s="374"/>
      <c r="J307" s="436"/>
    </row>
    <row r="308" spans="1:10" ht="13">
      <c r="A308" s="434"/>
      <c r="B308" s="69"/>
      <c r="C308" s="69"/>
      <c r="D308" s="373"/>
      <c r="E308" s="69"/>
      <c r="F308" s="324"/>
      <c r="G308" s="69"/>
      <c r="H308" s="435"/>
      <c r="I308" s="374"/>
      <c r="J308" s="436"/>
    </row>
    <row r="309" spans="1:10" ht="13">
      <c r="A309" s="434"/>
      <c r="B309" s="69"/>
      <c r="C309" s="69"/>
      <c r="D309" s="373"/>
      <c r="E309" s="69"/>
      <c r="F309" s="324"/>
      <c r="G309" s="69"/>
      <c r="H309" s="435"/>
      <c r="I309" s="374"/>
      <c r="J309" s="436"/>
    </row>
    <row r="310" spans="1:10" ht="13">
      <c r="A310" s="434"/>
      <c r="B310" s="69"/>
      <c r="C310" s="69"/>
      <c r="D310" s="373"/>
      <c r="E310" s="69"/>
      <c r="F310" s="324"/>
      <c r="G310" s="69"/>
      <c r="H310" s="435"/>
      <c r="I310" s="374"/>
      <c r="J310" s="436"/>
    </row>
    <row r="311" spans="1:10" ht="13">
      <c r="A311" s="434"/>
      <c r="B311" s="69"/>
      <c r="C311" s="69"/>
      <c r="D311" s="373"/>
      <c r="E311" s="69"/>
      <c r="F311" s="324"/>
      <c r="G311" s="69"/>
      <c r="H311" s="435"/>
      <c r="I311" s="374"/>
      <c r="J311" s="436"/>
    </row>
    <row r="312" spans="1:10" ht="13">
      <c r="A312" s="434"/>
      <c r="B312" s="69"/>
      <c r="C312" s="69"/>
      <c r="D312" s="373"/>
      <c r="E312" s="69"/>
      <c r="F312" s="324"/>
      <c r="G312" s="69"/>
      <c r="H312" s="435"/>
      <c r="I312" s="374"/>
      <c r="J312" s="436"/>
    </row>
    <row r="313" spans="1:10" ht="13">
      <c r="A313" s="434"/>
      <c r="B313" s="69"/>
      <c r="C313" s="69"/>
      <c r="D313" s="373"/>
      <c r="E313" s="69"/>
      <c r="F313" s="324"/>
      <c r="G313" s="69"/>
      <c r="H313" s="435"/>
      <c r="I313" s="374"/>
      <c r="J313" s="436"/>
    </row>
    <row r="314" spans="1:10" ht="13">
      <c r="A314" s="434"/>
      <c r="B314" s="69"/>
      <c r="C314" s="69"/>
      <c r="D314" s="373"/>
      <c r="E314" s="69"/>
      <c r="F314" s="324"/>
      <c r="G314" s="69"/>
      <c r="H314" s="435"/>
      <c r="I314" s="374"/>
      <c r="J314" s="436"/>
    </row>
    <row r="315" spans="1:10" ht="13">
      <c r="A315" s="434"/>
      <c r="B315" s="69"/>
      <c r="C315" s="69"/>
      <c r="D315" s="373"/>
      <c r="E315" s="69"/>
      <c r="F315" s="324"/>
      <c r="G315" s="69"/>
      <c r="H315" s="435"/>
      <c r="I315" s="374"/>
      <c r="J315" s="436"/>
    </row>
    <row r="316" spans="1:10" ht="13">
      <c r="A316" s="434"/>
      <c r="B316" s="69"/>
      <c r="C316" s="69"/>
      <c r="D316" s="373"/>
      <c r="E316" s="69"/>
      <c r="F316" s="324"/>
      <c r="G316" s="69"/>
      <c r="H316" s="435"/>
      <c r="I316" s="374"/>
      <c r="J316" s="436"/>
    </row>
    <row r="317" spans="1:10" ht="13">
      <c r="A317" s="434"/>
      <c r="B317" s="69"/>
      <c r="C317" s="69"/>
      <c r="D317" s="373"/>
      <c r="E317" s="69"/>
      <c r="F317" s="324"/>
      <c r="G317" s="69"/>
      <c r="H317" s="435"/>
      <c r="I317" s="374"/>
      <c r="J317" s="436"/>
    </row>
    <row r="318" spans="1:10" ht="13">
      <c r="A318" s="434"/>
      <c r="B318" s="69"/>
      <c r="C318" s="69"/>
      <c r="D318" s="373"/>
      <c r="E318" s="69"/>
      <c r="F318" s="324"/>
      <c r="G318" s="69"/>
      <c r="H318" s="435"/>
      <c r="I318" s="374"/>
      <c r="J318" s="436"/>
    </row>
    <row r="319" spans="1:10" ht="13">
      <c r="A319" s="434"/>
      <c r="B319" s="69"/>
      <c r="C319" s="69"/>
      <c r="D319" s="373"/>
      <c r="E319" s="69"/>
      <c r="F319" s="324"/>
      <c r="G319" s="69"/>
      <c r="H319" s="435"/>
      <c r="I319" s="374"/>
      <c r="J319" s="436"/>
    </row>
    <row r="320" spans="1:10" ht="13">
      <c r="A320" s="434"/>
      <c r="B320" s="69"/>
      <c r="C320" s="69"/>
      <c r="D320" s="373"/>
      <c r="E320" s="69"/>
      <c r="F320" s="324"/>
      <c r="G320" s="69"/>
      <c r="H320" s="435"/>
      <c r="I320" s="374"/>
      <c r="J320" s="436"/>
    </row>
    <row r="321" spans="1:10" ht="13">
      <c r="A321" s="434"/>
      <c r="B321" s="69"/>
      <c r="C321" s="69"/>
      <c r="D321" s="373"/>
      <c r="E321" s="69"/>
      <c r="F321" s="324"/>
      <c r="G321" s="69"/>
      <c r="H321" s="435"/>
      <c r="I321" s="374"/>
      <c r="J321" s="436"/>
    </row>
    <row r="322" spans="1:10" ht="13">
      <c r="A322" s="434"/>
      <c r="B322" s="69"/>
      <c r="C322" s="69"/>
      <c r="D322" s="373"/>
      <c r="E322" s="69"/>
      <c r="F322" s="324"/>
      <c r="G322" s="69"/>
      <c r="H322" s="435"/>
      <c r="I322" s="374"/>
      <c r="J322" s="436"/>
    </row>
    <row r="323" spans="1:10" ht="13">
      <c r="A323" s="434"/>
      <c r="B323" s="69"/>
      <c r="C323" s="69"/>
      <c r="D323" s="373"/>
      <c r="E323" s="69"/>
      <c r="F323" s="324"/>
      <c r="G323" s="69"/>
      <c r="H323" s="435"/>
      <c r="I323" s="374"/>
      <c r="J323" s="436"/>
    </row>
    <row r="324" spans="1:10" ht="13">
      <c r="A324" s="434"/>
      <c r="B324" s="69"/>
      <c r="C324" s="69"/>
      <c r="D324" s="373"/>
      <c r="E324" s="69"/>
      <c r="F324" s="324"/>
      <c r="G324" s="69"/>
      <c r="H324" s="435"/>
      <c r="I324" s="374"/>
      <c r="J324" s="436"/>
    </row>
    <row r="325" spans="1:10" ht="13">
      <c r="A325" s="434"/>
      <c r="B325" s="69"/>
      <c r="C325" s="69"/>
      <c r="D325" s="373"/>
      <c r="E325" s="69"/>
      <c r="F325" s="324"/>
      <c r="G325" s="69"/>
      <c r="H325" s="435"/>
      <c r="I325" s="374"/>
      <c r="J325" s="436"/>
    </row>
    <row r="326" spans="1:10" ht="13">
      <c r="A326" s="434"/>
      <c r="B326" s="69"/>
      <c r="C326" s="69"/>
      <c r="D326" s="373"/>
      <c r="E326" s="69"/>
      <c r="F326" s="324"/>
      <c r="G326" s="69"/>
      <c r="H326" s="435"/>
      <c r="I326" s="374"/>
      <c r="J326" s="436"/>
    </row>
    <row r="327" spans="1:10" ht="13">
      <c r="A327" s="434"/>
      <c r="B327" s="69"/>
      <c r="C327" s="69"/>
      <c r="D327" s="373"/>
      <c r="E327" s="69"/>
      <c r="F327" s="324"/>
      <c r="G327" s="69"/>
      <c r="H327" s="435"/>
      <c r="I327" s="374"/>
      <c r="J327" s="436"/>
    </row>
    <row r="328" spans="1:10" ht="13">
      <c r="A328" s="434"/>
      <c r="B328" s="69"/>
      <c r="C328" s="69"/>
      <c r="D328" s="373"/>
      <c r="E328" s="69"/>
      <c r="F328" s="324"/>
      <c r="G328" s="69"/>
      <c r="H328" s="435"/>
      <c r="I328" s="374"/>
      <c r="J328" s="436"/>
    </row>
    <row r="329" spans="1:10" ht="13">
      <c r="A329" s="434"/>
      <c r="B329" s="69"/>
      <c r="C329" s="69"/>
      <c r="D329" s="373"/>
      <c r="E329" s="69"/>
      <c r="F329" s="324"/>
      <c r="G329" s="69"/>
      <c r="H329" s="435"/>
      <c r="I329" s="374"/>
      <c r="J329" s="436"/>
    </row>
    <row r="330" spans="1:10" ht="13">
      <c r="A330" s="434"/>
      <c r="B330" s="69"/>
      <c r="C330" s="69"/>
      <c r="D330" s="373"/>
      <c r="E330" s="69"/>
      <c r="F330" s="324"/>
      <c r="G330" s="69"/>
      <c r="H330" s="435"/>
      <c r="I330" s="374"/>
      <c r="J330" s="436"/>
    </row>
    <row r="331" spans="1:10" ht="13">
      <c r="A331" s="434"/>
      <c r="B331" s="69"/>
      <c r="C331" s="69"/>
      <c r="D331" s="373"/>
      <c r="E331" s="69"/>
      <c r="F331" s="324"/>
      <c r="G331" s="69"/>
      <c r="H331" s="435"/>
      <c r="I331" s="374"/>
      <c r="J331" s="436"/>
    </row>
    <row r="332" spans="1:10" ht="13">
      <c r="A332" s="434"/>
      <c r="B332" s="69"/>
      <c r="C332" s="69"/>
      <c r="D332" s="373"/>
      <c r="E332" s="69"/>
      <c r="F332" s="324"/>
      <c r="G332" s="69"/>
      <c r="H332" s="435"/>
      <c r="I332" s="374"/>
      <c r="J332" s="436"/>
    </row>
    <row r="333" spans="1:10" ht="13">
      <c r="A333" s="434"/>
      <c r="B333" s="69"/>
      <c r="C333" s="69"/>
      <c r="D333" s="373"/>
      <c r="E333" s="69"/>
      <c r="F333" s="324"/>
      <c r="G333" s="69"/>
      <c r="H333" s="435"/>
      <c r="I333" s="374"/>
      <c r="J333" s="436"/>
    </row>
    <row r="334" spans="1:10" ht="13">
      <c r="A334" s="434"/>
      <c r="B334" s="69"/>
      <c r="C334" s="69"/>
      <c r="D334" s="373"/>
      <c r="E334" s="69"/>
      <c r="F334" s="324"/>
      <c r="G334" s="69"/>
      <c r="H334" s="435"/>
      <c r="I334" s="374"/>
      <c r="J334" s="436"/>
    </row>
    <row r="335" spans="1:10" ht="13">
      <c r="A335" s="434"/>
      <c r="B335" s="69"/>
      <c r="C335" s="69"/>
      <c r="D335" s="373"/>
      <c r="E335" s="69"/>
      <c r="F335" s="324"/>
      <c r="G335" s="69"/>
      <c r="H335" s="435"/>
      <c r="I335" s="374"/>
      <c r="J335" s="436"/>
    </row>
    <row r="336" spans="1:10" ht="13">
      <c r="A336" s="434"/>
      <c r="B336" s="69"/>
      <c r="C336" s="69"/>
      <c r="D336" s="373"/>
      <c r="E336" s="69"/>
      <c r="F336" s="324"/>
      <c r="G336" s="69"/>
      <c r="H336" s="435"/>
      <c r="I336" s="374"/>
      <c r="J336" s="436"/>
    </row>
    <row r="337" spans="1:10" ht="13">
      <c r="A337" s="434"/>
      <c r="B337" s="69"/>
      <c r="C337" s="69"/>
      <c r="D337" s="373"/>
      <c r="E337" s="69"/>
      <c r="F337" s="324"/>
      <c r="G337" s="69"/>
      <c r="H337" s="435"/>
      <c r="I337" s="374"/>
      <c r="J337" s="436"/>
    </row>
    <row r="338" spans="1:10" ht="13">
      <c r="A338" s="434"/>
      <c r="B338" s="69"/>
      <c r="C338" s="69"/>
      <c r="D338" s="373"/>
      <c r="E338" s="69"/>
      <c r="F338" s="324"/>
      <c r="G338" s="69"/>
      <c r="H338" s="435"/>
      <c r="I338" s="374"/>
      <c r="J338" s="436"/>
    </row>
    <row r="339" spans="1:10" ht="13">
      <c r="A339" s="434"/>
      <c r="B339" s="69"/>
      <c r="C339" s="69"/>
      <c r="D339" s="373"/>
      <c r="E339" s="69"/>
      <c r="F339" s="324"/>
      <c r="G339" s="69"/>
      <c r="H339" s="435"/>
      <c r="I339" s="374"/>
      <c r="J339" s="436"/>
    </row>
    <row r="340" spans="1:10" ht="13">
      <c r="A340" s="434"/>
      <c r="B340" s="69"/>
      <c r="C340" s="69"/>
      <c r="D340" s="373"/>
      <c r="E340" s="69"/>
      <c r="F340" s="324"/>
      <c r="G340" s="69"/>
      <c r="H340" s="435"/>
      <c r="I340" s="374"/>
      <c r="J340" s="436"/>
    </row>
    <row r="341" spans="1:10" ht="13">
      <c r="A341" s="434"/>
      <c r="B341" s="69"/>
      <c r="C341" s="69"/>
      <c r="D341" s="373"/>
      <c r="E341" s="69"/>
      <c r="F341" s="324"/>
      <c r="G341" s="69"/>
      <c r="H341" s="435"/>
      <c r="I341" s="374"/>
      <c r="J341" s="436"/>
    </row>
    <row r="342" spans="1:10" ht="13">
      <c r="A342" s="434"/>
      <c r="B342" s="69"/>
      <c r="C342" s="69"/>
      <c r="D342" s="373"/>
      <c r="E342" s="69"/>
      <c r="F342" s="324"/>
      <c r="G342" s="69"/>
      <c r="H342" s="435"/>
      <c r="I342" s="374"/>
      <c r="J342" s="436"/>
    </row>
    <row r="343" spans="1:10" ht="13">
      <c r="A343" s="434"/>
      <c r="B343" s="69"/>
      <c r="C343" s="69"/>
      <c r="D343" s="373"/>
      <c r="E343" s="69"/>
      <c r="F343" s="324"/>
      <c r="G343" s="69"/>
      <c r="H343" s="435"/>
      <c r="I343" s="374"/>
      <c r="J343" s="436"/>
    </row>
    <row r="344" spans="1:10" ht="13">
      <c r="A344" s="434"/>
      <c r="B344" s="69"/>
      <c r="C344" s="69"/>
      <c r="D344" s="373"/>
      <c r="E344" s="69"/>
      <c r="F344" s="324"/>
      <c r="G344" s="69"/>
      <c r="H344" s="435"/>
      <c r="I344" s="374"/>
      <c r="J344" s="436"/>
    </row>
    <row r="345" spans="1:10" ht="13">
      <c r="A345" s="434"/>
      <c r="B345" s="69"/>
      <c r="C345" s="69"/>
      <c r="D345" s="373"/>
      <c r="E345" s="69"/>
      <c r="F345" s="324"/>
      <c r="G345" s="69"/>
      <c r="H345" s="435"/>
      <c r="I345" s="374"/>
      <c r="J345" s="436"/>
    </row>
    <row r="346" spans="1:10" ht="13">
      <c r="A346" s="434"/>
      <c r="B346" s="69"/>
      <c r="C346" s="69"/>
      <c r="D346" s="373"/>
      <c r="E346" s="69"/>
      <c r="F346" s="324"/>
      <c r="G346" s="69"/>
      <c r="H346" s="435"/>
      <c r="I346" s="374"/>
      <c r="J346" s="436"/>
    </row>
    <row r="347" spans="1:10" ht="13">
      <c r="A347" s="434"/>
      <c r="B347" s="69"/>
      <c r="C347" s="69"/>
      <c r="D347" s="373"/>
      <c r="E347" s="69"/>
      <c r="F347" s="324"/>
      <c r="G347" s="69"/>
      <c r="H347" s="435"/>
      <c r="I347" s="374"/>
      <c r="J347" s="436"/>
    </row>
    <row r="348" spans="1:10" ht="13">
      <c r="A348" s="434"/>
      <c r="B348" s="69"/>
      <c r="C348" s="69"/>
      <c r="D348" s="373"/>
      <c r="E348" s="69"/>
      <c r="F348" s="324"/>
      <c r="G348" s="69"/>
      <c r="H348" s="435"/>
      <c r="I348" s="374"/>
      <c r="J348" s="436"/>
    </row>
    <row r="349" spans="1:10" ht="13">
      <c r="A349" s="434"/>
      <c r="B349" s="69"/>
      <c r="C349" s="69"/>
      <c r="D349" s="373"/>
      <c r="E349" s="69"/>
      <c r="F349" s="324"/>
      <c r="G349" s="69"/>
      <c r="H349" s="435"/>
      <c r="I349" s="374"/>
      <c r="J349" s="436"/>
    </row>
    <row r="350" spans="1:10" ht="13">
      <c r="A350" s="434"/>
      <c r="B350" s="69"/>
      <c r="C350" s="69"/>
      <c r="D350" s="373"/>
      <c r="E350" s="69"/>
      <c r="F350" s="324"/>
      <c r="G350" s="69"/>
      <c r="H350" s="435"/>
      <c r="I350" s="374"/>
      <c r="J350" s="436"/>
    </row>
    <row r="351" spans="1:10" ht="13">
      <c r="A351" s="434"/>
      <c r="B351" s="69"/>
      <c r="C351" s="69"/>
      <c r="D351" s="373"/>
      <c r="E351" s="69"/>
      <c r="F351" s="324"/>
      <c r="G351" s="69"/>
      <c r="H351" s="435"/>
      <c r="I351" s="374"/>
      <c r="J351" s="436"/>
    </row>
    <row r="352" spans="1:10" ht="13">
      <c r="A352" s="434"/>
      <c r="B352" s="69"/>
      <c r="C352" s="69"/>
      <c r="D352" s="373"/>
      <c r="E352" s="69"/>
      <c r="F352" s="324"/>
      <c r="G352" s="69"/>
      <c r="H352" s="435"/>
      <c r="I352" s="374"/>
      <c r="J352" s="436"/>
    </row>
    <row r="353" spans="1:10" ht="13">
      <c r="A353" s="434"/>
      <c r="B353" s="69"/>
      <c r="C353" s="69"/>
      <c r="D353" s="373"/>
      <c r="E353" s="69"/>
      <c r="F353" s="324"/>
      <c r="G353" s="69"/>
      <c r="H353" s="435"/>
      <c r="I353" s="374"/>
      <c r="J353" s="436"/>
    </row>
    <row r="354" spans="1:10" ht="13">
      <c r="A354" s="434"/>
      <c r="B354" s="69"/>
      <c r="C354" s="69"/>
      <c r="D354" s="373"/>
      <c r="E354" s="69"/>
      <c r="F354" s="324"/>
      <c r="G354" s="69"/>
      <c r="H354" s="435"/>
      <c r="I354" s="374"/>
      <c r="J354" s="436"/>
    </row>
    <row r="355" spans="1:10" ht="13">
      <c r="A355" s="434"/>
      <c r="B355" s="69"/>
      <c r="C355" s="69"/>
      <c r="D355" s="373"/>
      <c r="E355" s="69"/>
      <c r="F355" s="324"/>
      <c r="G355" s="69"/>
      <c r="H355" s="435"/>
      <c r="I355" s="374"/>
      <c r="J355" s="436"/>
    </row>
    <row r="356" spans="1:10" ht="13">
      <c r="A356" s="434"/>
      <c r="B356" s="69"/>
      <c r="C356" s="69"/>
      <c r="D356" s="373"/>
      <c r="E356" s="69"/>
      <c r="F356" s="324"/>
      <c r="G356" s="69"/>
      <c r="H356" s="435"/>
      <c r="I356" s="374"/>
      <c r="J356" s="436"/>
    </row>
    <row r="357" spans="1:10" ht="13">
      <c r="A357" s="434"/>
      <c r="B357" s="69"/>
      <c r="C357" s="69"/>
      <c r="D357" s="373"/>
      <c r="E357" s="69"/>
      <c r="F357" s="324"/>
      <c r="G357" s="69"/>
      <c r="H357" s="435"/>
      <c r="I357" s="374"/>
      <c r="J357" s="436"/>
    </row>
    <row r="358" spans="1:10" ht="13">
      <c r="A358" s="434"/>
      <c r="B358" s="69"/>
      <c r="C358" s="69"/>
      <c r="D358" s="373"/>
      <c r="E358" s="69"/>
      <c r="F358" s="324"/>
      <c r="G358" s="69"/>
      <c r="H358" s="435"/>
      <c r="I358" s="374"/>
      <c r="J358" s="436"/>
    </row>
    <row r="359" spans="1:10" ht="13">
      <c r="A359" s="434"/>
      <c r="B359" s="69"/>
      <c r="C359" s="69"/>
      <c r="D359" s="373"/>
      <c r="E359" s="69"/>
      <c r="F359" s="324"/>
      <c r="G359" s="69"/>
      <c r="H359" s="435"/>
      <c r="I359" s="374"/>
      <c r="J359" s="436"/>
    </row>
    <row r="360" spans="1:10" ht="13">
      <c r="A360" s="434"/>
      <c r="B360" s="69"/>
      <c r="C360" s="69"/>
      <c r="D360" s="373"/>
      <c r="E360" s="69"/>
      <c r="F360" s="324"/>
      <c r="G360" s="69"/>
      <c r="H360" s="435"/>
      <c r="I360" s="374"/>
      <c r="J360" s="436"/>
    </row>
    <row r="361" spans="1:10" ht="13">
      <c r="A361" s="434"/>
      <c r="B361" s="69"/>
      <c r="C361" s="69"/>
      <c r="D361" s="373"/>
      <c r="E361" s="69"/>
      <c r="F361" s="324"/>
      <c r="G361" s="69"/>
      <c r="H361" s="435"/>
      <c r="I361" s="374"/>
      <c r="J361" s="436"/>
    </row>
    <row r="362" spans="1:10" ht="13">
      <c r="A362" s="434"/>
      <c r="B362" s="69"/>
      <c r="C362" s="69"/>
      <c r="D362" s="373"/>
      <c r="E362" s="69"/>
      <c r="F362" s="324"/>
      <c r="G362" s="69"/>
      <c r="H362" s="435"/>
      <c r="I362" s="374"/>
      <c r="J362" s="436"/>
    </row>
    <row r="363" spans="1:10" ht="13">
      <c r="A363" s="434"/>
      <c r="B363" s="69"/>
      <c r="C363" s="69"/>
      <c r="D363" s="373"/>
      <c r="E363" s="69"/>
      <c r="F363" s="324"/>
      <c r="G363" s="69"/>
      <c r="H363" s="435"/>
      <c r="I363" s="374"/>
      <c r="J363" s="436"/>
    </row>
    <row r="364" spans="1:10" ht="13">
      <c r="A364" s="434"/>
      <c r="B364" s="69"/>
      <c r="C364" s="69"/>
      <c r="D364" s="373"/>
      <c r="E364" s="69"/>
      <c r="F364" s="324"/>
      <c r="G364" s="69"/>
      <c r="H364" s="435"/>
      <c r="I364" s="374"/>
      <c r="J364" s="436"/>
    </row>
    <row r="365" spans="1:10" ht="13">
      <c r="A365" s="434"/>
      <c r="B365" s="69"/>
      <c r="C365" s="69"/>
      <c r="D365" s="373"/>
      <c r="E365" s="69"/>
      <c r="F365" s="324"/>
      <c r="G365" s="69"/>
      <c r="H365" s="435"/>
      <c r="I365" s="374"/>
      <c r="J365" s="436"/>
    </row>
    <row r="366" spans="1:10" ht="13">
      <c r="A366" s="434"/>
      <c r="B366" s="69"/>
      <c r="C366" s="69"/>
      <c r="D366" s="373"/>
      <c r="E366" s="69"/>
      <c r="F366" s="324"/>
      <c r="G366" s="69"/>
      <c r="H366" s="435"/>
      <c r="I366" s="374"/>
      <c r="J366" s="436"/>
    </row>
    <row r="367" spans="1:10" ht="13">
      <c r="A367" s="434"/>
      <c r="B367" s="69"/>
      <c r="C367" s="69"/>
      <c r="D367" s="373"/>
      <c r="E367" s="69"/>
      <c r="F367" s="324"/>
      <c r="G367" s="69"/>
      <c r="H367" s="435"/>
      <c r="I367" s="374"/>
      <c r="J367" s="436"/>
    </row>
    <row r="368" spans="1:10" ht="13">
      <c r="A368" s="434"/>
      <c r="B368" s="69"/>
      <c r="C368" s="69"/>
      <c r="D368" s="373"/>
      <c r="E368" s="69"/>
      <c r="F368" s="324"/>
      <c r="G368" s="69"/>
      <c r="H368" s="435"/>
      <c r="I368" s="374"/>
      <c r="J368" s="436"/>
    </row>
    <row r="369" spans="1:10" ht="13">
      <c r="A369" s="434"/>
      <c r="B369" s="69"/>
      <c r="C369" s="69"/>
      <c r="D369" s="373"/>
      <c r="E369" s="69"/>
      <c r="F369" s="324"/>
      <c r="G369" s="69"/>
      <c r="H369" s="435"/>
      <c r="I369" s="374"/>
      <c r="J369" s="436"/>
    </row>
    <row r="370" spans="1:10" ht="13">
      <c r="A370" s="434"/>
      <c r="B370" s="69"/>
      <c r="C370" s="69"/>
      <c r="D370" s="373"/>
      <c r="E370" s="69"/>
      <c r="F370" s="324"/>
      <c r="G370" s="69"/>
      <c r="H370" s="435"/>
      <c r="I370" s="374"/>
      <c r="J370" s="436"/>
    </row>
    <row r="371" spans="1:10" ht="13">
      <c r="A371" s="434"/>
      <c r="B371" s="69"/>
      <c r="C371" s="69"/>
      <c r="D371" s="373"/>
      <c r="E371" s="69"/>
      <c r="F371" s="324"/>
      <c r="G371" s="69"/>
      <c r="H371" s="435"/>
      <c r="I371" s="374"/>
      <c r="J371" s="436"/>
    </row>
    <row r="372" spans="1:10" ht="13">
      <c r="A372" s="434"/>
      <c r="B372" s="69"/>
      <c r="C372" s="69"/>
      <c r="D372" s="373"/>
      <c r="E372" s="69"/>
      <c r="F372" s="324"/>
      <c r="G372" s="69"/>
      <c r="H372" s="435"/>
      <c r="I372" s="374"/>
      <c r="J372" s="436"/>
    </row>
    <row r="373" spans="1:10" ht="13">
      <c r="A373" s="434"/>
      <c r="B373" s="69"/>
      <c r="C373" s="69"/>
      <c r="D373" s="373"/>
      <c r="E373" s="69"/>
      <c r="F373" s="324"/>
      <c r="G373" s="69"/>
      <c r="H373" s="435"/>
      <c r="I373" s="374"/>
      <c r="J373" s="436"/>
    </row>
    <row r="374" spans="1:10" ht="13">
      <c r="A374" s="434"/>
      <c r="B374" s="69"/>
      <c r="C374" s="69"/>
      <c r="D374" s="373"/>
      <c r="E374" s="69"/>
      <c r="F374" s="324"/>
      <c r="G374" s="69"/>
      <c r="H374" s="435"/>
      <c r="I374" s="374"/>
      <c r="J374" s="436"/>
    </row>
    <row r="375" spans="1:10" ht="13">
      <c r="A375" s="434"/>
      <c r="B375" s="69"/>
      <c r="C375" s="69"/>
      <c r="D375" s="373"/>
      <c r="E375" s="69"/>
      <c r="F375" s="324"/>
      <c r="G375" s="69"/>
      <c r="H375" s="435"/>
      <c r="I375" s="374"/>
      <c r="J375" s="436"/>
    </row>
    <row r="376" spans="1:10" ht="13">
      <c r="A376" s="434"/>
      <c r="B376" s="69"/>
      <c r="C376" s="69"/>
      <c r="D376" s="373"/>
      <c r="E376" s="69"/>
      <c r="F376" s="324"/>
      <c r="G376" s="69"/>
      <c r="H376" s="435"/>
      <c r="I376" s="374"/>
      <c r="J376" s="436"/>
    </row>
    <row r="377" spans="1:10" ht="13">
      <c r="A377" s="434"/>
      <c r="B377" s="69"/>
      <c r="C377" s="69"/>
      <c r="D377" s="373"/>
      <c r="E377" s="69"/>
      <c r="F377" s="324"/>
      <c r="G377" s="69"/>
      <c r="H377" s="435"/>
      <c r="I377" s="374"/>
      <c r="J377" s="436"/>
    </row>
    <row r="378" spans="1:10" ht="13">
      <c r="A378" s="434"/>
      <c r="B378" s="69"/>
      <c r="C378" s="69"/>
      <c r="D378" s="373"/>
      <c r="E378" s="69"/>
      <c r="F378" s="324"/>
      <c r="G378" s="69"/>
      <c r="H378" s="435"/>
      <c r="I378" s="374"/>
      <c r="J378" s="436"/>
    </row>
    <row r="379" spans="1:10" ht="13">
      <c r="A379" s="434"/>
      <c r="B379" s="69"/>
      <c r="C379" s="69"/>
      <c r="D379" s="373"/>
      <c r="E379" s="69"/>
      <c r="F379" s="324"/>
      <c r="G379" s="69"/>
      <c r="H379" s="435"/>
      <c r="I379" s="374"/>
      <c r="J379" s="436"/>
    </row>
    <row r="380" spans="1:10" ht="13">
      <c r="A380" s="434"/>
      <c r="B380" s="69"/>
      <c r="C380" s="69"/>
      <c r="D380" s="373"/>
      <c r="E380" s="69"/>
      <c r="F380" s="324"/>
      <c r="G380" s="69"/>
      <c r="H380" s="435"/>
      <c r="I380" s="374"/>
      <c r="J380" s="436"/>
    </row>
    <row r="381" spans="1:10" ht="13">
      <c r="A381" s="434"/>
      <c r="B381" s="69"/>
      <c r="C381" s="69"/>
      <c r="D381" s="373"/>
      <c r="E381" s="69"/>
      <c r="F381" s="324"/>
      <c r="G381" s="69"/>
      <c r="H381" s="435"/>
      <c r="I381" s="374"/>
      <c r="J381" s="436"/>
    </row>
    <row r="382" spans="1:10" ht="13">
      <c r="A382" s="434"/>
      <c r="B382" s="69"/>
      <c r="C382" s="69"/>
      <c r="D382" s="373"/>
      <c r="E382" s="69"/>
      <c r="F382" s="324"/>
      <c r="G382" s="69"/>
      <c r="H382" s="435"/>
      <c r="I382" s="374"/>
      <c r="J382" s="436"/>
    </row>
    <row r="383" spans="1:10" ht="13">
      <c r="A383" s="434"/>
      <c r="B383" s="69"/>
      <c r="C383" s="69"/>
      <c r="D383" s="373"/>
      <c r="E383" s="69"/>
      <c r="F383" s="324"/>
      <c r="G383" s="69"/>
      <c r="H383" s="435"/>
      <c r="I383" s="374"/>
      <c r="J383" s="436"/>
    </row>
    <row r="384" spans="1:10" ht="13">
      <c r="A384" s="434"/>
      <c r="B384" s="69"/>
      <c r="C384" s="69"/>
      <c r="D384" s="373"/>
      <c r="E384" s="69"/>
      <c r="F384" s="324"/>
      <c r="G384" s="69"/>
      <c r="H384" s="435"/>
      <c r="I384" s="374"/>
      <c r="J384" s="436"/>
    </row>
    <row r="385" spans="1:10" ht="13">
      <c r="A385" s="434"/>
      <c r="B385" s="69"/>
      <c r="C385" s="69"/>
      <c r="D385" s="373"/>
      <c r="E385" s="69"/>
      <c r="F385" s="324"/>
      <c r="G385" s="69"/>
      <c r="H385" s="435"/>
      <c r="I385" s="374"/>
      <c r="J385" s="436"/>
    </row>
    <row r="386" spans="1:10" ht="13">
      <c r="A386" s="434"/>
      <c r="B386" s="69"/>
      <c r="C386" s="69"/>
      <c r="D386" s="373"/>
      <c r="E386" s="69"/>
      <c r="F386" s="324"/>
      <c r="G386" s="69"/>
      <c r="H386" s="435"/>
      <c r="I386" s="374"/>
      <c r="J386" s="436"/>
    </row>
    <row r="387" spans="1:10" ht="13">
      <c r="A387" s="434"/>
      <c r="B387" s="69"/>
      <c r="C387" s="69"/>
      <c r="D387" s="373"/>
      <c r="E387" s="69"/>
      <c r="F387" s="324"/>
      <c r="G387" s="69"/>
      <c r="H387" s="435"/>
      <c r="I387" s="374"/>
      <c r="J387" s="436"/>
    </row>
    <row r="388" spans="1:10" ht="13">
      <c r="A388" s="434"/>
      <c r="B388" s="69"/>
      <c r="C388" s="69"/>
      <c r="D388" s="373"/>
      <c r="E388" s="69"/>
      <c r="F388" s="324"/>
      <c r="G388" s="69"/>
      <c r="H388" s="435"/>
      <c r="I388" s="374"/>
      <c r="J388" s="436"/>
    </row>
    <row r="389" spans="1:10" ht="13">
      <c r="A389" s="434"/>
      <c r="B389" s="69"/>
      <c r="C389" s="69"/>
      <c r="D389" s="373"/>
      <c r="E389" s="69"/>
      <c r="F389" s="324"/>
      <c r="G389" s="69"/>
      <c r="H389" s="435"/>
      <c r="I389" s="374"/>
      <c r="J389" s="436"/>
    </row>
    <row r="390" spans="1:10" ht="13">
      <c r="A390" s="434"/>
      <c r="B390" s="69"/>
      <c r="C390" s="69"/>
      <c r="D390" s="373"/>
      <c r="E390" s="69"/>
      <c r="F390" s="324"/>
      <c r="G390" s="69"/>
      <c r="H390" s="435"/>
      <c r="I390" s="374"/>
      <c r="J390" s="436"/>
    </row>
    <row r="391" spans="1:10" ht="13">
      <c r="A391" s="434"/>
      <c r="B391" s="69"/>
      <c r="C391" s="69"/>
      <c r="D391" s="373"/>
      <c r="E391" s="69"/>
      <c r="F391" s="324"/>
      <c r="G391" s="69"/>
      <c r="H391" s="435"/>
      <c r="I391" s="374"/>
      <c r="J391" s="436"/>
    </row>
    <row r="392" spans="1:10" ht="13">
      <c r="A392" s="434"/>
      <c r="B392" s="69"/>
      <c r="C392" s="69"/>
      <c r="D392" s="373"/>
      <c r="E392" s="69"/>
      <c r="F392" s="324"/>
      <c r="G392" s="69"/>
      <c r="H392" s="435"/>
      <c r="I392" s="374"/>
      <c r="J392" s="436"/>
    </row>
    <row r="393" spans="1:10" ht="13">
      <c r="A393" s="434"/>
      <c r="B393" s="69"/>
      <c r="C393" s="69"/>
      <c r="D393" s="373"/>
      <c r="E393" s="69"/>
      <c r="F393" s="324"/>
      <c r="G393" s="69"/>
      <c r="H393" s="435"/>
      <c r="I393" s="374"/>
      <c r="J393" s="436"/>
    </row>
    <row r="394" spans="1:10" ht="13">
      <c r="A394" s="434"/>
      <c r="B394" s="69"/>
      <c r="C394" s="69"/>
      <c r="D394" s="373"/>
      <c r="E394" s="69"/>
      <c r="F394" s="324"/>
      <c r="G394" s="69"/>
      <c r="H394" s="435"/>
      <c r="I394" s="374"/>
      <c r="J394" s="436"/>
    </row>
    <row r="395" spans="1:10" ht="13">
      <c r="A395" s="434"/>
      <c r="B395" s="69"/>
      <c r="C395" s="69"/>
      <c r="D395" s="373"/>
      <c r="E395" s="69"/>
      <c r="F395" s="324"/>
      <c r="G395" s="69"/>
      <c r="H395" s="435"/>
      <c r="I395" s="374"/>
      <c r="J395" s="436"/>
    </row>
    <row r="396" spans="1:10" ht="13">
      <c r="A396" s="434"/>
      <c r="B396" s="69"/>
      <c r="C396" s="69"/>
      <c r="D396" s="373"/>
      <c r="E396" s="69"/>
      <c r="F396" s="324"/>
      <c r="G396" s="69"/>
      <c r="H396" s="435"/>
      <c r="I396" s="374"/>
      <c r="J396" s="436"/>
    </row>
    <row r="397" spans="1:10" ht="13">
      <c r="A397" s="434"/>
      <c r="B397" s="69"/>
      <c r="C397" s="69"/>
      <c r="D397" s="373"/>
      <c r="E397" s="69"/>
      <c r="F397" s="324"/>
      <c r="G397" s="69"/>
      <c r="H397" s="435"/>
      <c r="I397" s="374"/>
      <c r="J397" s="436"/>
    </row>
    <row r="398" spans="1:10" ht="13">
      <c r="A398" s="434"/>
      <c r="B398" s="69"/>
      <c r="C398" s="69"/>
      <c r="D398" s="373"/>
      <c r="E398" s="69"/>
      <c r="F398" s="324"/>
      <c r="G398" s="69"/>
      <c r="H398" s="435"/>
      <c r="I398" s="374"/>
      <c r="J398" s="436"/>
    </row>
    <row r="399" spans="1:10" ht="13">
      <c r="A399" s="434"/>
      <c r="B399" s="69"/>
      <c r="C399" s="69"/>
      <c r="D399" s="373"/>
      <c r="E399" s="69"/>
      <c r="F399" s="324"/>
      <c r="G399" s="69"/>
      <c r="H399" s="435"/>
      <c r="I399" s="374"/>
      <c r="J399" s="436"/>
    </row>
    <row r="400" spans="1:10" ht="13">
      <c r="A400" s="434"/>
      <c r="B400" s="69"/>
      <c r="C400" s="69"/>
      <c r="D400" s="373"/>
      <c r="E400" s="69"/>
      <c r="F400" s="324"/>
      <c r="G400" s="69"/>
      <c r="H400" s="435"/>
      <c r="I400" s="374"/>
      <c r="J400" s="436"/>
    </row>
    <row r="401" spans="1:10" ht="13">
      <c r="A401" s="434"/>
      <c r="B401" s="69"/>
      <c r="C401" s="69"/>
      <c r="D401" s="373"/>
      <c r="E401" s="69"/>
      <c r="F401" s="324"/>
      <c r="G401" s="69"/>
      <c r="H401" s="435"/>
      <c r="I401" s="374"/>
      <c r="J401" s="436"/>
    </row>
    <row r="402" spans="1:10" ht="13">
      <c r="A402" s="434"/>
      <c r="B402" s="69"/>
      <c r="C402" s="69"/>
      <c r="D402" s="373"/>
      <c r="E402" s="69"/>
      <c r="F402" s="324"/>
      <c r="G402" s="69"/>
      <c r="H402" s="435"/>
      <c r="I402" s="374"/>
      <c r="J402" s="436"/>
    </row>
    <row r="403" spans="1:10" ht="13">
      <c r="A403" s="434"/>
      <c r="B403" s="69"/>
      <c r="C403" s="69"/>
      <c r="D403" s="373"/>
      <c r="E403" s="69"/>
      <c r="F403" s="324"/>
      <c r="G403" s="69"/>
      <c r="H403" s="435"/>
      <c r="I403" s="374"/>
      <c r="J403" s="436"/>
    </row>
    <row r="404" spans="1:10" ht="13">
      <c r="A404" s="434"/>
      <c r="B404" s="69"/>
      <c r="C404" s="69"/>
      <c r="D404" s="373"/>
      <c r="E404" s="69"/>
      <c r="F404" s="324"/>
      <c r="G404" s="69"/>
      <c r="H404" s="435"/>
      <c r="I404" s="374"/>
      <c r="J404" s="436"/>
    </row>
    <row r="405" spans="1:10" ht="13">
      <c r="A405" s="434"/>
      <c r="B405" s="69"/>
      <c r="C405" s="69"/>
      <c r="D405" s="373"/>
      <c r="E405" s="69"/>
      <c r="F405" s="324"/>
      <c r="G405" s="69"/>
      <c r="H405" s="435"/>
      <c r="I405" s="374"/>
      <c r="J405" s="436"/>
    </row>
    <row r="406" spans="1:10" ht="13">
      <c r="A406" s="434"/>
      <c r="B406" s="69"/>
      <c r="C406" s="69"/>
      <c r="D406" s="373"/>
      <c r="E406" s="69"/>
      <c r="F406" s="324"/>
      <c r="G406" s="69"/>
      <c r="H406" s="435"/>
      <c r="I406" s="374"/>
      <c r="J406" s="436"/>
    </row>
    <row r="407" spans="1:10" ht="13">
      <c r="A407" s="434"/>
      <c r="B407" s="69"/>
      <c r="C407" s="69"/>
      <c r="D407" s="373"/>
      <c r="E407" s="69"/>
      <c r="F407" s="324"/>
      <c r="G407" s="69"/>
      <c r="H407" s="435"/>
      <c r="I407" s="374"/>
      <c r="J407" s="436"/>
    </row>
    <row r="408" spans="1:10" ht="13">
      <c r="A408" s="434"/>
      <c r="B408" s="69"/>
      <c r="C408" s="69"/>
      <c r="D408" s="373"/>
      <c r="E408" s="69"/>
      <c r="F408" s="324"/>
      <c r="G408" s="69"/>
      <c r="H408" s="435"/>
      <c r="I408" s="374"/>
      <c r="J408" s="436"/>
    </row>
    <row r="409" spans="1:10" ht="13">
      <c r="A409" s="434"/>
      <c r="B409" s="69"/>
      <c r="C409" s="69"/>
      <c r="D409" s="373"/>
      <c r="E409" s="69"/>
      <c r="F409" s="324"/>
      <c r="G409" s="69"/>
      <c r="H409" s="435"/>
      <c r="I409" s="374"/>
      <c r="J409" s="436"/>
    </row>
    <row r="410" spans="1:10" ht="13">
      <c r="A410" s="434"/>
      <c r="B410" s="69"/>
      <c r="C410" s="69"/>
      <c r="D410" s="373"/>
      <c r="E410" s="69"/>
      <c r="F410" s="324"/>
      <c r="G410" s="69"/>
      <c r="H410" s="435"/>
      <c r="I410" s="374"/>
      <c r="J410" s="436"/>
    </row>
    <row r="411" spans="1:10" ht="13">
      <c r="A411" s="434"/>
      <c r="B411" s="69"/>
      <c r="C411" s="69"/>
      <c r="D411" s="373"/>
      <c r="E411" s="69"/>
      <c r="F411" s="324"/>
      <c r="G411" s="69"/>
      <c r="H411" s="435"/>
      <c r="I411" s="374"/>
      <c r="J411" s="436"/>
    </row>
    <row r="412" spans="1:10" ht="13">
      <c r="A412" s="434"/>
      <c r="B412" s="69"/>
      <c r="C412" s="69"/>
      <c r="D412" s="373"/>
      <c r="E412" s="69"/>
      <c r="F412" s="324"/>
      <c r="G412" s="69"/>
      <c r="H412" s="435"/>
      <c r="I412" s="374"/>
      <c r="J412" s="436"/>
    </row>
    <row r="413" spans="1:10" ht="13">
      <c r="A413" s="434"/>
      <c r="B413" s="69"/>
      <c r="C413" s="69"/>
      <c r="D413" s="373"/>
      <c r="E413" s="69"/>
      <c r="F413" s="324"/>
      <c r="G413" s="69"/>
      <c r="H413" s="435"/>
      <c r="I413" s="374"/>
      <c r="J413" s="436"/>
    </row>
    <row r="414" spans="1:10" ht="13">
      <c r="A414" s="434"/>
      <c r="B414" s="69"/>
      <c r="C414" s="69"/>
      <c r="D414" s="373"/>
      <c r="E414" s="69"/>
      <c r="F414" s="324"/>
      <c r="G414" s="69"/>
      <c r="H414" s="435"/>
      <c r="I414" s="374"/>
      <c r="J414" s="436"/>
    </row>
    <row r="415" spans="1:10" ht="13">
      <c r="A415" s="434"/>
      <c r="B415" s="69"/>
      <c r="C415" s="69"/>
      <c r="D415" s="373"/>
      <c r="E415" s="69"/>
      <c r="F415" s="324"/>
      <c r="G415" s="69"/>
      <c r="H415" s="435"/>
      <c r="I415" s="374"/>
      <c r="J415" s="436"/>
    </row>
    <row r="416" spans="1:10" ht="13">
      <c r="A416" s="434"/>
      <c r="B416" s="69"/>
      <c r="C416" s="69"/>
      <c r="D416" s="373"/>
      <c r="E416" s="69"/>
      <c r="F416" s="324"/>
      <c r="G416" s="69"/>
      <c r="H416" s="435"/>
      <c r="I416" s="374"/>
      <c r="J416" s="436"/>
    </row>
    <row r="417" spans="1:10" ht="13">
      <c r="A417" s="434"/>
      <c r="B417" s="69"/>
      <c r="C417" s="69"/>
      <c r="D417" s="373"/>
      <c r="E417" s="69"/>
      <c r="F417" s="324"/>
      <c r="G417" s="69"/>
      <c r="H417" s="435"/>
      <c r="I417" s="374"/>
      <c r="J417" s="436"/>
    </row>
    <row r="418" spans="1:10" ht="13">
      <c r="A418" s="434"/>
      <c r="B418" s="69"/>
      <c r="C418" s="69"/>
      <c r="D418" s="373"/>
      <c r="E418" s="69"/>
      <c r="F418" s="324"/>
      <c r="G418" s="69"/>
      <c r="H418" s="435"/>
      <c r="I418" s="374"/>
      <c r="J418" s="436"/>
    </row>
    <row r="419" spans="1:10" ht="13">
      <c r="A419" s="434"/>
      <c r="B419" s="69"/>
      <c r="C419" s="69"/>
      <c r="D419" s="373"/>
      <c r="E419" s="69"/>
      <c r="F419" s="324"/>
      <c r="G419" s="69"/>
      <c r="H419" s="435"/>
      <c r="I419" s="374"/>
      <c r="J419" s="436"/>
    </row>
    <row r="420" spans="1:10" ht="13">
      <c r="A420" s="434"/>
      <c r="B420" s="69"/>
      <c r="C420" s="69"/>
      <c r="D420" s="373"/>
      <c r="E420" s="69"/>
      <c r="F420" s="324"/>
      <c r="G420" s="69"/>
      <c r="H420" s="435"/>
      <c r="I420" s="374"/>
      <c r="J420" s="436"/>
    </row>
    <row r="421" spans="1:10" ht="13">
      <c r="A421" s="434"/>
      <c r="B421" s="69"/>
      <c r="C421" s="69"/>
      <c r="D421" s="373"/>
      <c r="E421" s="69"/>
      <c r="F421" s="324"/>
      <c r="G421" s="69"/>
      <c r="H421" s="435"/>
      <c r="I421" s="374"/>
      <c r="J421" s="436"/>
    </row>
    <row r="422" spans="1:10" ht="13">
      <c r="A422" s="434"/>
      <c r="B422" s="69"/>
      <c r="C422" s="69"/>
      <c r="D422" s="373"/>
      <c r="E422" s="69"/>
      <c r="F422" s="324"/>
      <c r="G422" s="69"/>
      <c r="H422" s="435"/>
      <c r="I422" s="374"/>
      <c r="J422" s="436"/>
    </row>
    <row r="423" spans="1:10" ht="13">
      <c r="A423" s="434"/>
      <c r="B423" s="69"/>
      <c r="C423" s="69"/>
      <c r="D423" s="373"/>
      <c r="E423" s="69"/>
      <c r="F423" s="324"/>
      <c r="G423" s="69"/>
      <c r="H423" s="435"/>
      <c r="I423" s="374"/>
      <c r="J423" s="436"/>
    </row>
    <row r="424" spans="1:10" ht="13">
      <c r="A424" s="434"/>
      <c r="B424" s="69"/>
      <c r="C424" s="69"/>
      <c r="D424" s="373"/>
      <c r="E424" s="69"/>
      <c r="F424" s="324"/>
      <c r="G424" s="69"/>
      <c r="H424" s="435"/>
      <c r="I424" s="374"/>
      <c r="J424" s="436"/>
    </row>
    <row r="425" spans="1:10" ht="13">
      <c r="A425" s="434"/>
      <c r="B425" s="69"/>
      <c r="C425" s="69"/>
      <c r="D425" s="373"/>
      <c r="E425" s="69"/>
      <c r="F425" s="324"/>
      <c r="G425" s="69"/>
      <c r="H425" s="435"/>
      <c r="I425" s="374"/>
      <c r="J425" s="436"/>
    </row>
    <row r="426" spans="1:10" ht="13">
      <c r="A426" s="434"/>
      <c r="B426" s="69"/>
      <c r="C426" s="69"/>
      <c r="D426" s="373"/>
      <c r="E426" s="69"/>
      <c r="F426" s="324"/>
      <c r="G426" s="69"/>
      <c r="H426" s="435"/>
      <c r="I426" s="374"/>
      <c r="J426" s="436"/>
    </row>
    <row r="427" spans="1:10" ht="13">
      <c r="A427" s="434"/>
      <c r="B427" s="69"/>
      <c r="C427" s="69"/>
      <c r="D427" s="373"/>
      <c r="E427" s="69"/>
      <c r="F427" s="324"/>
      <c r="G427" s="69"/>
      <c r="H427" s="435"/>
      <c r="I427" s="374"/>
      <c r="J427" s="436"/>
    </row>
    <row r="428" spans="1:10" ht="13">
      <c r="A428" s="434"/>
      <c r="B428" s="69"/>
      <c r="C428" s="69"/>
      <c r="D428" s="373"/>
      <c r="E428" s="69"/>
      <c r="F428" s="324"/>
      <c r="G428" s="69"/>
      <c r="H428" s="435"/>
      <c r="I428" s="374"/>
      <c r="J428" s="436"/>
    </row>
    <row r="429" spans="1:10" ht="13">
      <c r="A429" s="434"/>
      <c r="B429" s="69"/>
      <c r="C429" s="69"/>
      <c r="D429" s="373"/>
      <c r="E429" s="69"/>
      <c r="F429" s="324"/>
      <c r="G429" s="69"/>
      <c r="H429" s="435"/>
      <c r="I429" s="374"/>
      <c r="J429" s="436"/>
    </row>
    <row r="430" spans="1:10" ht="13">
      <c r="A430" s="434"/>
      <c r="B430" s="69"/>
      <c r="C430" s="69"/>
      <c r="D430" s="373"/>
      <c r="E430" s="69"/>
      <c r="F430" s="324"/>
      <c r="G430" s="69"/>
      <c r="H430" s="435"/>
      <c r="I430" s="374"/>
      <c r="J430" s="436"/>
    </row>
    <row r="431" spans="1:10" ht="13">
      <c r="A431" s="434"/>
      <c r="B431" s="69"/>
      <c r="C431" s="69"/>
      <c r="D431" s="373"/>
      <c r="E431" s="69"/>
      <c r="F431" s="324"/>
      <c r="G431" s="69"/>
      <c r="H431" s="435"/>
      <c r="I431" s="374"/>
      <c r="J431" s="436"/>
    </row>
    <row r="432" spans="1:10" ht="13">
      <c r="A432" s="434"/>
      <c r="B432" s="69"/>
      <c r="C432" s="69"/>
      <c r="D432" s="373"/>
      <c r="E432" s="69"/>
      <c r="F432" s="324"/>
      <c r="G432" s="69"/>
      <c r="H432" s="435"/>
      <c r="I432" s="374"/>
      <c r="J432" s="436"/>
    </row>
    <row r="433" spans="1:10" ht="13">
      <c r="A433" s="434"/>
      <c r="B433" s="69"/>
      <c r="C433" s="69"/>
      <c r="D433" s="373"/>
      <c r="E433" s="69"/>
      <c r="F433" s="324"/>
      <c r="G433" s="69"/>
      <c r="H433" s="435"/>
      <c r="I433" s="374"/>
      <c r="J433" s="436"/>
    </row>
    <row r="434" spans="1:10" ht="13">
      <c r="A434" s="434"/>
      <c r="B434" s="69"/>
      <c r="C434" s="69"/>
      <c r="D434" s="373"/>
      <c r="E434" s="69"/>
      <c r="F434" s="324"/>
      <c r="G434" s="69"/>
      <c r="H434" s="435"/>
      <c r="I434" s="374"/>
      <c r="J434" s="436"/>
    </row>
    <row r="435" spans="1:10" ht="13">
      <c r="A435" s="434"/>
      <c r="B435" s="69"/>
      <c r="C435" s="69"/>
      <c r="D435" s="373"/>
      <c r="E435" s="69"/>
      <c r="F435" s="324"/>
      <c r="G435" s="69"/>
      <c r="H435" s="435"/>
      <c r="I435" s="374"/>
      <c r="J435" s="436"/>
    </row>
    <row r="436" spans="1:10" ht="13">
      <c r="A436" s="434"/>
      <c r="B436" s="69"/>
      <c r="C436" s="69"/>
      <c r="D436" s="373"/>
      <c r="E436" s="69"/>
      <c r="F436" s="324"/>
      <c r="G436" s="69"/>
      <c r="H436" s="435"/>
      <c r="I436" s="374"/>
      <c r="J436" s="436"/>
    </row>
    <row r="437" spans="1:10" ht="13">
      <c r="A437" s="434"/>
      <c r="B437" s="69"/>
      <c r="C437" s="69"/>
      <c r="D437" s="373"/>
      <c r="E437" s="69"/>
      <c r="F437" s="324"/>
      <c r="G437" s="69"/>
      <c r="H437" s="435"/>
      <c r="I437" s="374"/>
      <c r="J437" s="436"/>
    </row>
    <row r="438" spans="1:10" ht="13">
      <c r="A438" s="434"/>
      <c r="B438" s="69"/>
      <c r="C438" s="69"/>
      <c r="D438" s="373"/>
      <c r="E438" s="69"/>
      <c r="F438" s="324"/>
      <c r="G438" s="69"/>
      <c r="H438" s="435"/>
      <c r="I438" s="374"/>
      <c r="J438" s="436"/>
    </row>
    <row r="439" spans="1:10" ht="13">
      <c r="A439" s="434"/>
      <c r="B439" s="69"/>
      <c r="C439" s="69"/>
      <c r="D439" s="373"/>
      <c r="E439" s="69"/>
      <c r="F439" s="324"/>
      <c r="G439" s="69"/>
      <c r="H439" s="435"/>
      <c r="I439" s="374"/>
      <c r="J439" s="436"/>
    </row>
    <row r="440" spans="1:10" ht="13">
      <c r="A440" s="434"/>
      <c r="B440" s="69"/>
      <c r="C440" s="69"/>
      <c r="D440" s="373"/>
      <c r="E440" s="69"/>
      <c r="F440" s="324"/>
      <c r="G440" s="69"/>
      <c r="H440" s="435"/>
      <c r="I440" s="374"/>
      <c r="J440" s="436"/>
    </row>
    <row r="441" spans="1:10" ht="13">
      <c r="A441" s="434"/>
      <c r="B441" s="69"/>
      <c r="C441" s="69"/>
      <c r="D441" s="373"/>
      <c r="E441" s="69"/>
      <c r="F441" s="324"/>
      <c r="G441" s="69"/>
      <c r="H441" s="435"/>
      <c r="I441" s="374"/>
      <c r="J441" s="436"/>
    </row>
    <row r="442" spans="1:10" ht="13">
      <c r="A442" s="434"/>
      <c r="B442" s="69"/>
      <c r="C442" s="69"/>
      <c r="D442" s="373"/>
      <c r="E442" s="69"/>
      <c r="F442" s="324"/>
      <c r="G442" s="69"/>
      <c r="H442" s="435"/>
      <c r="I442" s="374"/>
      <c r="J442" s="436"/>
    </row>
    <row r="443" spans="1:10" ht="13">
      <c r="A443" s="434"/>
      <c r="B443" s="69"/>
      <c r="C443" s="69"/>
      <c r="D443" s="373"/>
      <c r="E443" s="69"/>
      <c r="F443" s="324"/>
      <c r="G443" s="69"/>
      <c r="H443" s="435"/>
      <c r="I443" s="374"/>
      <c r="J443" s="436"/>
    </row>
    <row r="444" spans="1:10" ht="13">
      <c r="A444" s="434"/>
      <c r="B444" s="69"/>
      <c r="C444" s="69"/>
      <c r="D444" s="373"/>
      <c r="E444" s="69"/>
      <c r="F444" s="324"/>
      <c r="G444" s="69"/>
      <c r="H444" s="435"/>
      <c r="I444" s="374"/>
      <c r="J444" s="436"/>
    </row>
    <row r="445" spans="1:10" ht="13">
      <c r="A445" s="434"/>
      <c r="B445" s="69"/>
      <c r="C445" s="69"/>
      <c r="D445" s="373"/>
      <c r="E445" s="69"/>
      <c r="F445" s="324"/>
      <c r="G445" s="69"/>
      <c r="H445" s="435"/>
      <c r="I445" s="374"/>
      <c r="J445" s="436"/>
    </row>
    <row r="446" spans="1:10" ht="13">
      <c r="A446" s="434"/>
      <c r="B446" s="69"/>
      <c r="C446" s="69"/>
      <c r="D446" s="373"/>
      <c r="E446" s="69"/>
      <c r="F446" s="324"/>
      <c r="G446" s="69"/>
      <c r="H446" s="435"/>
      <c r="I446" s="374"/>
      <c r="J446" s="436"/>
    </row>
    <row r="447" spans="1:10" ht="13">
      <c r="A447" s="434"/>
      <c r="B447" s="69"/>
      <c r="C447" s="69"/>
      <c r="D447" s="373"/>
      <c r="E447" s="69"/>
      <c r="F447" s="324"/>
      <c r="G447" s="69"/>
      <c r="H447" s="435"/>
      <c r="I447" s="374"/>
      <c r="J447" s="436"/>
    </row>
    <row r="448" spans="1:10" ht="13">
      <c r="A448" s="434"/>
      <c r="B448" s="69"/>
      <c r="C448" s="69"/>
      <c r="D448" s="373"/>
      <c r="E448" s="69"/>
      <c r="F448" s="324"/>
      <c r="G448" s="69"/>
      <c r="H448" s="435"/>
      <c r="I448" s="374"/>
      <c r="J448" s="436"/>
    </row>
    <row r="449" spans="1:10" ht="13">
      <c r="A449" s="434"/>
      <c r="B449" s="69"/>
      <c r="C449" s="69"/>
      <c r="D449" s="373"/>
      <c r="E449" s="69"/>
      <c r="F449" s="324"/>
      <c r="G449" s="69"/>
      <c r="H449" s="435"/>
      <c r="I449" s="374"/>
      <c r="J449" s="436"/>
    </row>
    <row r="450" spans="1:10" ht="13">
      <c r="A450" s="434"/>
      <c r="B450" s="69"/>
      <c r="C450" s="69"/>
      <c r="D450" s="373"/>
      <c r="E450" s="69"/>
      <c r="F450" s="324"/>
      <c r="G450" s="69"/>
      <c r="H450" s="435"/>
      <c r="I450" s="374"/>
      <c r="J450" s="436"/>
    </row>
    <row r="451" spans="1:10" ht="13">
      <c r="A451" s="434"/>
      <c r="B451" s="69"/>
      <c r="C451" s="69"/>
      <c r="D451" s="373"/>
      <c r="E451" s="69"/>
      <c r="F451" s="324"/>
      <c r="G451" s="69"/>
      <c r="H451" s="435"/>
      <c r="I451" s="374"/>
      <c r="J451" s="436"/>
    </row>
    <row r="452" spans="1:10" ht="13">
      <c r="A452" s="434"/>
      <c r="B452" s="69"/>
      <c r="C452" s="69"/>
      <c r="D452" s="373"/>
      <c r="E452" s="69"/>
      <c r="F452" s="324"/>
      <c r="G452" s="69"/>
      <c r="H452" s="435"/>
      <c r="I452" s="374"/>
      <c r="J452" s="436"/>
    </row>
    <row r="453" spans="1:10" ht="13">
      <c r="A453" s="434"/>
      <c r="B453" s="69"/>
      <c r="C453" s="69"/>
      <c r="D453" s="373"/>
      <c r="E453" s="69"/>
      <c r="F453" s="324"/>
      <c r="G453" s="69"/>
      <c r="H453" s="435"/>
      <c r="I453" s="374"/>
      <c r="J453" s="436"/>
    </row>
    <row r="454" spans="1:10" ht="13">
      <c r="A454" s="434"/>
      <c r="B454" s="69"/>
      <c r="C454" s="69"/>
      <c r="D454" s="373"/>
      <c r="E454" s="69"/>
      <c r="F454" s="324"/>
      <c r="G454" s="69"/>
      <c r="H454" s="435"/>
      <c r="I454" s="374"/>
      <c r="J454" s="436"/>
    </row>
    <row r="455" spans="1:10" ht="13">
      <c r="A455" s="434"/>
      <c r="B455" s="69"/>
      <c r="C455" s="69"/>
      <c r="D455" s="373"/>
      <c r="E455" s="69"/>
      <c r="F455" s="324"/>
      <c r="G455" s="69"/>
      <c r="H455" s="435"/>
      <c r="I455" s="374"/>
      <c r="J455" s="436"/>
    </row>
    <row r="456" spans="1:10" ht="13">
      <c r="A456" s="434"/>
      <c r="B456" s="69"/>
      <c r="C456" s="69"/>
      <c r="D456" s="373"/>
      <c r="E456" s="69"/>
      <c r="F456" s="324"/>
      <c r="G456" s="69"/>
      <c r="H456" s="435"/>
      <c r="I456" s="374"/>
      <c r="J456" s="436"/>
    </row>
    <row r="457" spans="1:10" ht="13">
      <c r="A457" s="434"/>
      <c r="B457" s="69"/>
      <c r="C457" s="69"/>
      <c r="D457" s="373"/>
      <c r="E457" s="69"/>
      <c r="F457" s="324"/>
      <c r="G457" s="69"/>
      <c r="H457" s="435"/>
      <c r="I457" s="374"/>
      <c r="J457" s="436"/>
    </row>
    <row r="458" spans="1:10" ht="13">
      <c r="A458" s="434"/>
      <c r="B458" s="69"/>
      <c r="C458" s="69"/>
      <c r="D458" s="373"/>
      <c r="E458" s="69"/>
      <c r="F458" s="324"/>
      <c r="G458" s="69"/>
      <c r="H458" s="435"/>
      <c r="I458" s="374"/>
      <c r="J458" s="436"/>
    </row>
    <row r="459" spans="1:10" ht="13">
      <c r="A459" s="434"/>
      <c r="B459" s="69"/>
      <c r="C459" s="69"/>
      <c r="D459" s="373"/>
      <c r="E459" s="69"/>
      <c r="F459" s="324"/>
      <c r="G459" s="69"/>
      <c r="H459" s="435"/>
      <c r="I459" s="374"/>
      <c r="J459" s="436"/>
    </row>
    <row r="460" spans="1:10" ht="13">
      <c r="A460" s="434"/>
      <c r="B460" s="69"/>
      <c r="C460" s="69"/>
      <c r="D460" s="373"/>
      <c r="E460" s="69"/>
      <c r="F460" s="324"/>
      <c r="G460" s="69"/>
      <c r="H460" s="435"/>
      <c r="I460" s="374"/>
      <c r="J460" s="436"/>
    </row>
    <row r="461" spans="1:10" ht="13">
      <c r="A461" s="434"/>
      <c r="B461" s="69"/>
      <c r="C461" s="69"/>
      <c r="D461" s="373"/>
      <c r="E461" s="69"/>
      <c r="F461" s="324"/>
      <c r="G461" s="69"/>
      <c r="H461" s="435"/>
      <c r="I461" s="374"/>
      <c r="J461" s="436"/>
    </row>
    <row r="462" spans="1:10" ht="13">
      <c r="A462" s="434"/>
      <c r="B462" s="69"/>
      <c r="C462" s="69"/>
      <c r="D462" s="373"/>
      <c r="E462" s="69"/>
      <c r="F462" s="324"/>
      <c r="G462" s="69"/>
      <c r="H462" s="435"/>
      <c r="I462" s="374"/>
      <c r="J462" s="436"/>
    </row>
    <row r="463" spans="1:10" ht="13">
      <c r="A463" s="434"/>
      <c r="B463" s="69"/>
      <c r="C463" s="69"/>
      <c r="D463" s="373"/>
      <c r="E463" s="69"/>
      <c r="F463" s="324"/>
      <c r="G463" s="69"/>
      <c r="H463" s="435"/>
      <c r="I463" s="374"/>
      <c r="J463" s="436"/>
    </row>
    <row r="464" spans="1:10" ht="13">
      <c r="A464" s="434"/>
      <c r="B464" s="69"/>
      <c r="C464" s="69"/>
      <c r="D464" s="373"/>
      <c r="E464" s="69"/>
      <c r="F464" s="324"/>
      <c r="G464" s="69"/>
      <c r="H464" s="435"/>
      <c r="I464" s="374"/>
      <c r="J464" s="436"/>
    </row>
    <row r="465" spans="1:10" ht="13">
      <c r="A465" s="434"/>
      <c r="B465" s="69"/>
      <c r="C465" s="69"/>
      <c r="D465" s="373"/>
      <c r="E465" s="69"/>
      <c r="F465" s="324"/>
      <c r="G465" s="69"/>
      <c r="H465" s="435"/>
      <c r="I465" s="374"/>
      <c r="J465" s="436"/>
    </row>
    <row r="466" spans="1:10" ht="13">
      <c r="A466" s="434"/>
      <c r="B466" s="69"/>
      <c r="C466" s="69"/>
      <c r="D466" s="373"/>
      <c r="E466" s="69"/>
      <c r="F466" s="324"/>
      <c r="G466" s="69"/>
      <c r="H466" s="435"/>
      <c r="I466" s="374"/>
      <c r="J466" s="436"/>
    </row>
    <row r="467" spans="1:10" ht="13">
      <c r="A467" s="434"/>
      <c r="B467" s="69"/>
      <c r="C467" s="69"/>
      <c r="D467" s="373"/>
      <c r="E467" s="69"/>
      <c r="F467" s="324"/>
      <c r="G467" s="69"/>
      <c r="H467" s="435"/>
      <c r="I467" s="374"/>
      <c r="J467" s="436"/>
    </row>
    <row r="468" spans="1:10" ht="13">
      <c r="A468" s="434"/>
      <c r="B468" s="69"/>
      <c r="C468" s="69"/>
      <c r="D468" s="373"/>
      <c r="E468" s="69"/>
      <c r="F468" s="324"/>
      <c r="G468" s="69"/>
      <c r="H468" s="435"/>
      <c r="I468" s="374"/>
      <c r="J468" s="436"/>
    </row>
    <row r="469" spans="1:10" ht="13">
      <c r="A469" s="434"/>
      <c r="B469" s="69"/>
      <c r="C469" s="69"/>
      <c r="D469" s="373"/>
      <c r="E469" s="69"/>
      <c r="F469" s="324"/>
      <c r="G469" s="69"/>
      <c r="H469" s="435"/>
      <c r="I469" s="374"/>
      <c r="J469" s="436"/>
    </row>
    <row r="470" spans="1:10" ht="13">
      <c r="A470" s="434"/>
      <c r="B470" s="69"/>
      <c r="C470" s="69"/>
      <c r="D470" s="373"/>
      <c r="E470" s="69"/>
      <c r="F470" s="324"/>
      <c r="G470" s="69"/>
      <c r="H470" s="435"/>
      <c r="I470" s="374"/>
      <c r="J470" s="436"/>
    </row>
    <row r="471" spans="1:10" ht="13">
      <c r="A471" s="434"/>
      <c r="B471" s="69"/>
      <c r="C471" s="69"/>
      <c r="D471" s="373"/>
      <c r="E471" s="69"/>
      <c r="F471" s="324"/>
      <c r="G471" s="69"/>
      <c r="H471" s="435"/>
      <c r="I471" s="374"/>
      <c r="J471" s="436"/>
    </row>
    <row r="472" spans="1:10" ht="13">
      <c r="A472" s="434"/>
      <c r="B472" s="69"/>
      <c r="C472" s="69"/>
      <c r="D472" s="373"/>
      <c r="E472" s="69"/>
      <c r="F472" s="324"/>
      <c r="G472" s="69"/>
      <c r="H472" s="435"/>
      <c r="I472" s="374"/>
      <c r="J472" s="436"/>
    </row>
    <row r="473" spans="1:10" ht="13">
      <c r="A473" s="434"/>
      <c r="B473" s="69"/>
      <c r="C473" s="69"/>
      <c r="D473" s="373"/>
      <c r="E473" s="69"/>
      <c r="F473" s="324"/>
      <c r="G473" s="69"/>
      <c r="H473" s="435"/>
      <c r="I473" s="374"/>
      <c r="J473" s="436"/>
    </row>
    <row r="474" spans="1:10" ht="13">
      <c r="A474" s="434"/>
      <c r="B474" s="69"/>
      <c r="C474" s="69"/>
      <c r="D474" s="373"/>
      <c r="E474" s="69"/>
      <c r="F474" s="324"/>
      <c r="G474" s="69"/>
      <c r="H474" s="435"/>
      <c r="I474" s="374"/>
      <c r="J474" s="436"/>
    </row>
    <row r="475" spans="1:10" ht="13">
      <c r="A475" s="434"/>
      <c r="B475" s="69"/>
      <c r="C475" s="69"/>
      <c r="D475" s="373"/>
      <c r="E475" s="69"/>
      <c r="F475" s="324"/>
      <c r="G475" s="69"/>
      <c r="H475" s="435"/>
      <c r="I475" s="374"/>
      <c r="J475" s="436"/>
    </row>
    <row r="476" spans="1:10" ht="13">
      <c r="A476" s="434"/>
      <c r="B476" s="69"/>
      <c r="C476" s="69"/>
      <c r="D476" s="373"/>
      <c r="E476" s="69"/>
      <c r="F476" s="324"/>
      <c r="G476" s="69"/>
      <c r="H476" s="435"/>
      <c r="I476" s="374"/>
      <c r="J476" s="436"/>
    </row>
    <row r="477" spans="1:10" ht="13">
      <c r="A477" s="434"/>
      <c r="B477" s="69"/>
      <c r="C477" s="69"/>
      <c r="D477" s="373"/>
      <c r="E477" s="69"/>
      <c r="F477" s="324"/>
      <c r="G477" s="69"/>
      <c r="H477" s="435"/>
      <c r="I477" s="374"/>
      <c r="J477" s="436"/>
    </row>
    <row r="478" spans="1:10" ht="13">
      <c r="A478" s="434"/>
      <c r="B478" s="69"/>
      <c r="C478" s="69"/>
      <c r="D478" s="373"/>
      <c r="E478" s="69"/>
      <c r="F478" s="324"/>
      <c r="G478" s="69"/>
      <c r="H478" s="435"/>
      <c r="I478" s="374"/>
      <c r="J478" s="436"/>
    </row>
    <row r="479" spans="1:10" ht="13">
      <c r="A479" s="434"/>
      <c r="B479" s="69"/>
      <c r="C479" s="69"/>
      <c r="D479" s="373"/>
      <c r="E479" s="69"/>
      <c r="F479" s="324"/>
      <c r="G479" s="69"/>
      <c r="H479" s="435"/>
      <c r="I479" s="374"/>
      <c r="J479" s="436"/>
    </row>
    <row r="480" spans="1:10" ht="13">
      <c r="A480" s="434"/>
      <c r="B480" s="69"/>
      <c r="C480" s="69"/>
      <c r="D480" s="373"/>
      <c r="E480" s="69"/>
      <c r="F480" s="324"/>
      <c r="G480" s="69"/>
      <c r="H480" s="435"/>
      <c r="I480" s="374"/>
      <c r="J480" s="436"/>
    </row>
    <row r="481" spans="1:10" ht="13">
      <c r="A481" s="434"/>
      <c r="B481" s="69"/>
      <c r="C481" s="69"/>
      <c r="D481" s="373"/>
      <c r="E481" s="69"/>
      <c r="F481" s="324"/>
      <c r="G481" s="69"/>
      <c r="H481" s="435"/>
      <c r="I481" s="374"/>
      <c r="J481" s="436"/>
    </row>
    <row r="482" spans="1:10" ht="13">
      <c r="A482" s="434"/>
      <c r="B482" s="69"/>
      <c r="C482" s="69"/>
      <c r="D482" s="373"/>
      <c r="E482" s="69"/>
      <c r="F482" s="324"/>
      <c r="G482" s="69"/>
      <c r="H482" s="435"/>
      <c r="I482" s="374"/>
      <c r="J482" s="436"/>
    </row>
    <row r="483" spans="1:10" ht="13">
      <c r="A483" s="434"/>
      <c r="B483" s="69"/>
      <c r="C483" s="69"/>
      <c r="D483" s="373"/>
      <c r="E483" s="69"/>
      <c r="F483" s="324"/>
      <c r="G483" s="69"/>
      <c r="H483" s="435"/>
      <c r="I483" s="374"/>
      <c r="J483" s="436"/>
    </row>
    <row r="484" spans="1:10" ht="13">
      <c r="A484" s="434"/>
      <c r="B484" s="69"/>
      <c r="C484" s="69"/>
      <c r="D484" s="373"/>
      <c r="E484" s="69"/>
      <c r="F484" s="324"/>
      <c r="G484" s="69"/>
      <c r="H484" s="435"/>
      <c r="I484" s="374"/>
      <c r="J484" s="436"/>
    </row>
    <row r="485" spans="1:10" ht="13">
      <c r="A485" s="434"/>
      <c r="B485" s="69"/>
      <c r="C485" s="69"/>
      <c r="D485" s="373"/>
      <c r="E485" s="69"/>
      <c r="F485" s="324"/>
      <c r="G485" s="69"/>
      <c r="H485" s="435"/>
      <c r="I485" s="374"/>
      <c r="J485" s="436"/>
    </row>
    <row r="486" spans="1:10" ht="13">
      <c r="A486" s="434"/>
      <c r="B486" s="69"/>
      <c r="C486" s="69"/>
      <c r="D486" s="373"/>
      <c r="E486" s="69"/>
      <c r="F486" s="324"/>
      <c r="G486" s="69"/>
      <c r="H486" s="435"/>
      <c r="I486" s="374"/>
      <c r="J486" s="436"/>
    </row>
    <row r="487" spans="1:10" ht="13">
      <c r="A487" s="434"/>
      <c r="B487" s="69"/>
      <c r="C487" s="69"/>
      <c r="D487" s="373"/>
      <c r="E487" s="69"/>
      <c r="F487" s="324"/>
      <c r="G487" s="69"/>
      <c r="H487" s="435"/>
      <c r="I487" s="374"/>
      <c r="J487" s="436"/>
    </row>
    <row r="488" spans="1:10" ht="13">
      <c r="A488" s="434"/>
      <c r="B488" s="69"/>
      <c r="C488" s="69"/>
      <c r="D488" s="373"/>
      <c r="E488" s="69"/>
      <c r="F488" s="324"/>
      <c r="G488" s="69"/>
      <c r="H488" s="435"/>
      <c r="I488" s="374"/>
      <c r="J488" s="436"/>
    </row>
    <row r="489" spans="1:10" ht="13">
      <c r="A489" s="434"/>
      <c r="B489" s="69"/>
      <c r="C489" s="69"/>
      <c r="D489" s="373"/>
      <c r="E489" s="69"/>
      <c r="F489" s="324"/>
      <c r="G489" s="69"/>
      <c r="H489" s="435"/>
      <c r="I489" s="374"/>
      <c r="J489" s="436"/>
    </row>
    <row r="490" spans="1:10" ht="13">
      <c r="A490" s="434"/>
      <c r="B490" s="69"/>
      <c r="C490" s="69"/>
      <c r="D490" s="373"/>
      <c r="E490" s="69"/>
      <c r="F490" s="324"/>
      <c r="G490" s="69"/>
      <c r="H490" s="435"/>
      <c r="I490" s="374"/>
      <c r="J490" s="436"/>
    </row>
    <row r="491" spans="1:10" ht="13">
      <c r="A491" s="434"/>
      <c r="B491" s="69"/>
      <c r="C491" s="69"/>
      <c r="D491" s="373"/>
      <c r="E491" s="69"/>
      <c r="F491" s="324"/>
      <c r="G491" s="69"/>
      <c r="H491" s="435"/>
      <c r="I491" s="374"/>
      <c r="J491" s="436"/>
    </row>
    <row r="492" spans="1:10" ht="13">
      <c r="A492" s="434"/>
      <c r="B492" s="69"/>
      <c r="C492" s="69"/>
      <c r="D492" s="373"/>
      <c r="E492" s="69"/>
      <c r="F492" s="324"/>
      <c r="G492" s="69"/>
      <c r="H492" s="435"/>
      <c r="I492" s="374"/>
      <c r="J492" s="436"/>
    </row>
    <row r="493" spans="1:10" ht="13">
      <c r="A493" s="434"/>
      <c r="B493" s="69"/>
      <c r="C493" s="69"/>
      <c r="D493" s="373"/>
      <c r="E493" s="69"/>
      <c r="F493" s="324"/>
      <c r="G493" s="69"/>
      <c r="H493" s="435"/>
      <c r="I493" s="374"/>
      <c r="J493" s="436"/>
    </row>
    <row r="494" spans="1:10" ht="13">
      <c r="A494" s="434"/>
      <c r="B494" s="69"/>
      <c r="C494" s="69"/>
      <c r="D494" s="373"/>
      <c r="E494" s="69"/>
      <c r="F494" s="324"/>
      <c r="G494" s="69"/>
      <c r="H494" s="435"/>
      <c r="I494" s="374"/>
      <c r="J494" s="436"/>
    </row>
    <row r="495" spans="1:10" ht="13">
      <c r="A495" s="434"/>
      <c r="B495" s="69"/>
      <c r="C495" s="69"/>
      <c r="D495" s="373"/>
      <c r="E495" s="69"/>
      <c r="F495" s="324"/>
      <c r="G495" s="69"/>
      <c r="H495" s="435"/>
      <c r="I495" s="374"/>
      <c r="J495" s="436"/>
    </row>
    <row r="496" spans="1:10" ht="13">
      <c r="A496" s="434"/>
      <c r="B496" s="69"/>
      <c r="C496" s="69"/>
      <c r="D496" s="373"/>
      <c r="E496" s="69"/>
      <c r="F496" s="324"/>
      <c r="G496" s="69"/>
      <c r="H496" s="435"/>
      <c r="I496" s="374"/>
      <c r="J496" s="436"/>
    </row>
    <row r="497" spans="1:10" ht="13">
      <c r="A497" s="434"/>
      <c r="B497" s="69"/>
      <c r="C497" s="69"/>
      <c r="D497" s="373"/>
      <c r="E497" s="69"/>
      <c r="F497" s="324"/>
      <c r="G497" s="69"/>
      <c r="H497" s="435"/>
      <c r="I497" s="374"/>
      <c r="J497" s="436"/>
    </row>
    <row r="498" spans="1:10" ht="13">
      <c r="A498" s="434"/>
      <c r="B498" s="69"/>
      <c r="C498" s="69"/>
      <c r="D498" s="373"/>
      <c r="E498" s="69"/>
      <c r="F498" s="324"/>
      <c r="G498" s="69"/>
      <c r="H498" s="435"/>
      <c r="I498" s="374"/>
      <c r="J498" s="436"/>
    </row>
    <row r="499" spans="1:10" ht="13">
      <c r="A499" s="434"/>
      <c r="B499" s="69"/>
      <c r="C499" s="69"/>
      <c r="D499" s="373"/>
      <c r="E499" s="69"/>
      <c r="F499" s="324"/>
      <c r="G499" s="69"/>
      <c r="H499" s="435"/>
      <c r="I499" s="374"/>
      <c r="J499" s="436"/>
    </row>
    <row r="500" spans="1:10" ht="13">
      <c r="A500" s="434"/>
      <c r="B500" s="69"/>
      <c r="C500" s="69"/>
      <c r="D500" s="373"/>
      <c r="E500" s="69"/>
      <c r="F500" s="324"/>
      <c r="G500" s="69"/>
      <c r="H500" s="435"/>
      <c r="I500" s="374"/>
      <c r="J500" s="436"/>
    </row>
    <row r="501" spans="1:10" ht="13">
      <c r="A501" s="434"/>
      <c r="B501" s="69"/>
      <c r="C501" s="69"/>
      <c r="D501" s="373"/>
      <c r="E501" s="69"/>
      <c r="F501" s="324"/>
      <c r="G501" s="69"/>
      <c r="H501" s="435"/>
      <c r="I501" s="374"/>
      <c r="J501" s="436"/>
    </row>
    <row r="502" spans="1:10" ht="13">
      <c r="A502" s="434"/>
      <c r="B502" s="69"/>
      <c r="C502" s="69"/>
      <c r="D502" s="373"/>
      <c r="E502" s="69"/>
      <c r="F502" s="324"/>
      <c r="G502" s="69"/>
      <c r="H502" s="435"/>
      <c r="I502" s="374"/>
      <c r="J502" s="436"/>
    </row>
    <row r="503" spans="1:10" ht="13">
      <c r="A503" s="434"/>
      <c r="B503" s="69"/>
      <c r="C503" s="69"/>
      <c r="D503" s="373"/>
      <c r="E503" s="69"/>
      <c r="F503" s="324"/>
      <c r="G503" s="69"/>
      <c r="H503" s="435"/>
      <c r="I503" s="374"/>
      <c r="J503" s="436"/>
    </row>
    <row r="504" spans="1:10" ht="13">
      <c r="A504" s="434"/>
      <c r="B504" s="69"/>
      <c r="C504" s="69"/>
      <c r="D504" s="373"/>
      <c r="E504" s="69"/>
      <c r="F504" s="324"/>
      <c r="G504" s="69"/>
      <c r="H504" s="435"/>
      <c r="I504" s="374"/>
      <c r="J504" s="436"/>
    </row>
    <row r="505" spans="1:10" ht="13">
      <c r="A505" s="434"/>
      <c r="B505" s="69"/>
      <c r="C505" s="69"/>
      <c r="D505" s="373"/>
      <c r="E505" s="69"/>
      <c r="F505" s="324"/>
      <c r="G505" s="69"/>
      <c r="H505" s="435"/>
      <c r="I505" s="374"/>
      <c r="J505" s="436"/>
    </row>
    <row r="506" spans="1:10" ht="13">
      <c r="A506" s="434"/>
      <c r="B506" s="69"/>
      <c r="C506" s="69"/>
      <c r="D506" s="373"/>
      <c r="E506" s="69"/>
      <c r="F506" s="324"/>
      <c r="G506" s="69"/>
      <c r="H506" s="435"/>
      <c r="I506" s="374"/>
      <c r="J506" s="436"/>
    </row>
    <row r="507" spans="1:10" ht="13">
      <c r="A507" s="434"/>
      <c r="B507" s="69"/>
      <c r="C507" s="69"/>
      <c r="D507" s="373"/>
      <c r="E507" s="69"/>
      <c r="F507" s="324"/>
      <c r="G507" s="69"/>
      <c r="H507" s="435"/>
      <c r="I507" s="374"/>
      <c r="J507" s="436"/>
    </row>
    <row r="508" spans="1:10" ht="13">
      <c r="A508" s="434"/>
      <c r="B508" s="69"/>
      <c r="C508" s="69"/>
      <c r="D508" s="373"/>
      <c r="E508" s="69"/>
      <c r="F508" s="324"/>
      <c r="G508" s="69"/>
      <c r="H508" s="435"/>
      <c r="I508" s="374"/>
      <c r="J508" s="436"/>
    </row>
    <row r="509" spans="1:10" ht="13">
      <c r="A509" s="434"/>
      <c r="B509" s="69"/>
      <c r="C509" s="69"/>
      <c r="D509" s="373"/>
      <c r="E509" s="69"/>
      <c r="F509" s="324"/>
      <c r="G509" s="69"/>
      <c r="H509" s="435"/>
      <c r="I509" s="374"/>
      <c r="J509" s="436"/>
    </row>
    <row r="510" spans="1:10" ht="13">
      <c r="A510" s="434"/>
      <c r="B510" s="69"/>
      <c r="C510" s="69"/>
      <c r="D510" s="373"/>
      <c r="E510" s="69"/>
      <c r="F510" s="324"/>
      <c r="G510" s="69"/>
      <c r="H510" s="435"/>
      <c r="I510" s="374"/>
      <c r="J510" s="436"/>
    </row>
    <row r="511" spans="1:10" ht="13">
      <c r="A511" s="434"/>
      <c r="B511" s="69"/>
      <c r="C511" s="69"/>
      <c r="D511" s="373"/>
      <c r="E511" s="69"/>
      <c r="F511" s="324"/>
      <c r="G511" s="69"/>
      <c r="H511" s="435"/>
      <c r="I511" s="374"/>
      <c r="J511" s="436"/>
    </row>
    <row r="512" spans="1:10" ht="13">
      <c r="A512" s="434"/>
      <c r="B512" s="69"/>
      <c r="C512" s="69"/>
      <c r="D512" s="373"/>
      <c r="E512" s="69"/>
      <c r="F512" s="324"/>
      <c r="G512" s="69"/>
      <c r="H512" s="435"/>
      <c r="I512" s="374"/>
      <c r="J512" s="436"/>
    </row>
    <row r="513" spans="1:10" ht="13">
      <c r="A513" s="434"/>
      <c r="B513" s="69"/>
      <c r="C513" s="69"/>
      <c r="D513" s="373"/>
      <c r="E513" s="69"/>
      <c r="F513" s="324"/>
      <c r="G513" s="69"/>
      <c r="H513" s="435"/>
      <c r="I513" s="374"/>
      <c r="J513" s="436"/>
    </row>
    <row r="514" spans="1:10" ht="13">
      <c r="A514" s="434"/>
      <c r="B514" s="69"/>
      <c r="C514" s="69"/>
      <c r="D514" s="373"/>
      <c r="E514" s="69"/>
      <c r="F514" s="324"/>
      <c r="G514" s="69"/>
      <c r="H514" s="435"/>
      <c r="I514" s="374"/>
      <c r="J514" s="436"/>
    </row>
    <row r="515" spans="1:10" ht="13">
      <c r="A515" s="434"/>
      <c r="B515" s="69"/>
      <c r="C515" s="69"/>
      <c r="D515" s="373"/>
      <c r="E515" s="69"/>
      <c r="F515" s="324"/>
      <c r="G515" s="69"/>
      <c r="H515" s="435"/>
      <c r="I515" s="374"/>
      <c r="J515" s="436"/>
    </row>
    <row r="516" spans="1:10" ht="13">
      <c r="A516" s="434"/>
      <c r="B516" s="69"/>
      <c r="C516" s="69"/>
      <c r="D516" s="373"/>
      <c r="E516" s="69"/>
      <c r="F516" s="324"/>
      <c r="G516" s="69"/>
      <c r="H516" s="435"/>
      <c r="I516" s="374"/>
      <c r="J516" s="436"/>
    </row>
    <row r="517" spans="1:10" ht="13">
      <c r="A517" s="434"/>
      <c r="B517" s="69"/>
      <c r="C517" s="69"/>
      <c r="D517" s="373"/>
      <c r="E517" s="69"/>
      <c r="F517" s="324"/>
      <c r="G517" s="69"/>
      <c r="H517" s="435"/>
      <c r="I517" s="374"/>
      <c r="J517" s="436"/>
    </row>
    <row r="518" spans="1:10" ht="13">
      <c r="A518" s="434"/>
      <c r="B518" s="69"/>
      <c r="C518" s="69"/>
      <c r="D518" s="373"/>
      <c r="E518" s="69"/>
      <c r="F518" s="324"/>
      <c r="G518" s="69"/>
      <c r="H518" s="435"/>
      <c r="I518" s="374"/>
      <c r="J518" s="436"/>
    </row>
    <row r="519" spans="1:10" ht="13">
      <c r="A519" s="434"/>
      <c r="B519" s="69"/>
      <c r="C519" s="69"/>
      <c r="D519" s="373"/>
      <c r="E519" s="69"/>
      <c r="F519" s="324"/>
      <c r="G519" s="69"/>
      <c r="H519" s="435"/>
      <c r="I519" s="374"/>
      <c r="J519" s="436"/>
    </row>
    <row r="520" spans="1:10" ht="13">
      <c r="A520" s="434"/>
      <c r="B520" s="69"/>
      <c r="C520" s="69"/>
      <c r="D520" s="373"/>
      <c r="E520" s="69"/>
      <c r="F520" s="324"/>
      <c r="G520" s="69"/>
      <c r="H520" s="435"/>
      <c r="I520" s="374"/>
      <c r="J520" s="436"/>
    </row>
    <row r="521" spans="1:10" ht="13">
      <c r="A521" s="434"/>
      <c r="B521" s="69"/>
      <c r="C521" s="69"/>
      <c r="D521" s="373"/>
      <c r="E521" s="69"/>
      <c r="F521" s="324"/>
      <c r="G521" s="69"/>
      <c r="H521" s="435"/>
      <c r="I521" s="374"/>
      <c r="J521" s="436"/>
    </row>
    <row r="522" spans="1:10" ht="13">
      <c r="A522" s="434"/>
      <c r="B522" s="69"/>
      <c r="C522" s="69"/>
      <c r="D522" s="373"/>
      <c r="E522" s="69"/>
      <c r="F522" s="324"/>
      <c r="G522" s="69"/>
      <c r="H522" s="435"/>
      <c r="I522" s="374"/>
      <c r="J522" s="436"/>
    </row>
    <row r="523" spans="1:10" ht="13">
      <c r="A523" s="434"/>
      <c r="B523" s="69"/>
      <c r="C523" s="69"/>
      <c r="D523" s="373"/>
      <c r="E523" s="69"/>
      <c r="F523" s="324"/>
      <c r="G523" s="69"/>
      <c r="H523" s="435"/>
      <c r="I523" s="374"/>
      <c r="J523" s="436"/>
    </row>
    <row r="524" spans="1:10" ht="13">
      <c r="A524" s="434"/>
      <c r="B524" s="69"/>
      <c r="C524" s="69"/>
      <c r="D524" s="373"/>
      <c r="E524" s="69"/>
      <c r="F524" s="324"/>
      <c r="G524" s="69"/>
      <c r="H524" s="435"/>
      <c r="I524" s="374"/>
      <c r="J524" s="436"/>
    </row>
    <row r="525" spans="1:10" ht="13">
      <c r="A525" s="434"/>
      <c r="B525" s="69"/>
      <c r="C525" s="69"/>
      <c r="D525" s="373"/>
      <c r="E525" s="69"/>
      <c r="F525" s="324"/>
      <c r="G525" s="69"/>
      <c r="H525" s="435"/>
      <c r="I525" s="374"/>
      <c r="J525" s="436"/>
    </row>
    <row r="526" spans="1:10" ht="13">
      <c r="A526" s="434"/>
      <c r="B526" s="69"/>
      <c r="C526" s="69"/>
      <c r="D526" s="373"/>
      <c r="E526" s="69"/>
      <c r="F526" s="324"/>
      <c r="G526" s="69"/>
      <c r="H526" s="435"/>
      <c r="I526" s="374"/>
      <c r="J526" s="436"/>
    </row>
    <row r="527" spans="1:10" ht="13">
      <c r="A527" s="434"/>
      <c r="B527" s="69"/>
      <c r="C527" s="69"/>
      <c r="D527" s="373"/>
      <c r="E527" s="69"/>
      <c r="F527" s="324"/>
      <c r="G527" s="69"/>
      <c r="H527" s="435"/>
      <c r="I527" s="374"/>
      <c r="J527" s="436"/>
    </row>
    <row r="528" spans="1:10" ht="13">
      <c r="A528" s="434"/>
      <c r="B528" s="69"/>
      <c r="C528" s="69"/>
      <c r="D528" s="373"/>
      <c r="E528" s="69"/>
      <c r="F528" s="324"/>
      <c r="G528" s="69"/>
      <c r="H528" s="435"/>
      <c r="I528" s="374"/>
      <c r="J528" s="436"/>
    </row>
    <row r="529" spans="1:10" ht="13">
      <c r="A529" s="434"/>
      <c r="B529" s="69"/>
      <c r="C529" s="69"/>
      <c r="D529" s="373"/>
      <c r="E529" s="69"/>
      <c r="F529" s="324"/>
      <c r="G529" s="69"/>
      <c r="H529" s="435"/>
      <c r="I529" s="374"/>
      <c r="J529" s="436"/>
    </row>
    <row r="530" spans="1:10" ht="13">
      <c r="A530" s="434"/>
      <c r="B530" s="69"/>
      <c r="C530" s="69"/>
      <c r="D530" s="373"/>
      <c r="E530" s="69"/>
      <c r="F530" s="324"/>
      <c r="G530" s="69"/>
      <c r="H530" s="435"/>
      <c r="I530" s="374"/>
      <c r="J530" s="436"/>
    </row>
    <row r="531" spans="1:10" ht="13">
      <c r="A531" s="434"/>
      <c r="B531" s="69"/>
      <c r="C531" s="69"/>
      <c r="D531" s="373"/>
      <c r="E531" s="69"/>
      <c r="F531" s="324"/>
      <c r="G531" s="69"/>
      <c r="H531" s="435"/>
      <c r="I531" s="374"/>
      <c r="J531" s="436"/>
    </row>
    <row r="532" spans="1:10" ht="13">
      <c r="A532" s="434"/>
      <c r="B532" s="69"/>
      <c r="C532" s="69"/>
      <c r="D532" s="373"/>
      <c r="E532" s="69"/>
      <c r="F532" s="324"/>
      <c r="G532" s="69"/>
      <c r="H532" s="435"/>
      <c r="I532" s="374"/>
      <c r="J532" s="436"/>
    </row>
    <row r="533" spans="1:10" ht="13">
      <c r="A533" s="434"/>
      <c r="B533" s="69"/>
      <c r="C533" s="69"/>
      <c r="D533" s="373"/>
      <c r="E533" s="69"/>
      <c r="F533" s="324"/>
      <c r="G533" s="69"/>
      <c r="H533" s="435"/>
      <c r="I533" s="374"/>
      <c r="J533" s="436"/>
    </row>
    <row r="534" spans="1:10" ht="13">
      <c r="A534" s="434"/>
      <c r="B534" s="69"/>
      <c r="C534" s="69"/>
      <c r="D534" s="373"/>
      <c r="E534" s="69"/>
      <c r="F534" s="324"/>
      <c r="G534" s="69"/>
      <c r="H534" s="435"/>
      <c r="I534" s="374"/>
      <c r="J534" s="436"/>
    </row>
    <row r="535" spans="1:10" ht="13">
      <c r="A535" s="434"/>
      <c r="B535" s="69"/>
      <c r="C535" s="69"/>
      <c r="D535" s="373"/>
      <c r="E535" s="69"/>
      <c r="F535" s="324"/>
      <c r="G535" s="69"/>
      <c r="H535" s="435"/>
      <c r="I535" s="374"/>
      <c r="J535" s="436"/>
    </row>
    <row r="536" spans="1:10" ht="13">
      <c r="A536" s="434"/>
      <c r="B536" s="69"/>
      <c r="C536" s="69"/>
      <c r="D536" s="373"/>
      <c r="E536" s="69"/>
      <c r="F536" s="324"/>
      <c r="G536" s="69"/>
      <c r="H536" s="435"/>
      <c r="I536" s="374"/>
      <c r="J536" s="436"/>
    </row>
    <row r="537" spans="1:10" ht="13">
      <c r="A537" s="434"/>
      <c r="B537" s="69"/>
      <c r="C537" s="69"/>
      <c r="D537" s="373"/>
      <c r="E537" s="69"/>
      <c r="F537" s="324"/>
      <c r="G537" s="69"/>
      <c r="H537" s="435"/>
      <c r="I537" s="374"/>
      <c r="J537" s="436"/>
    </row>
    <row r="538" spans="1:10" ht="13">
      <c r="A538" s="434"/>
      <c r="B538" s="69"/>
      <c r="C538" s="69"/>
      <c r="D538" s="373"/>
      <c r="E538" s="69"/>
      <c r="F538" s="324"/>
      <c r="G538" s="69"/>
      <c r="H538" s="435"/>
      <c r="I538" s="374"/>
      <c r="J538" s="436"/>
    </row>
    <row r="539" spans="1:10" ht="13">
      <c r="A539" s="434"/>
      <c r="B539" s="69"/>
      <c r="C539" s="69"/>
      <c r="D539" s="373"/>
      <c r="E539" s="69"/>
      <c r="F539" s="324"/>
      <c r="G539" s="69"/>
      <c r="H539" s="435"/>
      <c r="I539" s="374"/>
      <c r="J539" s="436"/>
    </row>
    <row r="540" spans="1:10" ht="13">
      <c r="A540" s="434"/>
      <c r="B540" s="69"/>
      <c r="C540" s="69"/>
      <c r="D540" s="373"/>
      <c r="E540" s="69"/>
      <c r="F540" s="324"/>
      <c r="G540" s="69"/>
      <c r="H540" s="435"/>
      <c r="I540" s="374"/>
      <c r="J540" s="436"/>
    </row>
    <row r="541" spans="1:10" ht="13">
      <c r="A541" s="434"/>
      <c r="B541" s="69"/>
      <c r="C541" s="69"/>
      <c r="D541" s="373"/>
      <c r="E541" s="69"/>
      <c r="F541" s="324"/>
      <c r="G541" s="69"/>
      <c r="H541" s="435"/>
      <c r="I541" s="374"/>
      <c r="J541" s="436"/>
    </row>
    <row r="542" spans="1:10" ht="13">
      <c r="A542" s="434"/>
      <c r="B542" s="69"/>
      <c r="C542" s="69"/>
      <c r="D542" s="373"/>
      <c r="E542" s="69"/>
      <c r="F542" s="324"/>
      <c r="G542" s="69"/>
      <c r="H542" s="435"/>
      <c r="I542" s="374"/>
      <c r="J542" s="436"/>
    </row>
    <row r="543" spans="1:10" ht="13">
      <c r="A543" s="434"/>
      <c r="B543" s="69"/>
      <c r="C543" s="69"/>
      <c r="D543" s="373"/>
      <c r="E543" s="69"/>
      <c r="F543" s="324"/>
      <c r="G543" s="69"/>
      <c r="H543" s="435"/>
      <c r="I543" s="374"/>
      <c r="J543" s="436"/>
    </row>
    <row r="544" spans="1:10" ht="13">
      <c r="A544" s="434"/>
      <c r="B544" s="69"/>
      <c r="C544" s="69"/>
      <c r="D544" s="373"/>
      <c r="E544" s="69"/>
      <c r="F544" s="324"/>
      <c r="G544" s="69"/>
      <c r="H544" s="435"/>
      <c r="I544" s="374"/>
      <c r="J544" s="436"/>
    </row>
    <row r="545" spans="1:10" ht="13">
      <c r="A545" s="434"/>
      <c r="B545" s="69"/>
      <c r="C545" s="69"/>
      <c r="D545" s="373"/>
      <c r="E545" s="69"/>
      <c r="F545" s="324"/>
      <c r="G545" s="69"/>
      <c r="H545" s="435"/>
      <c r="I545" s="374"/>
      <c r="J545" s="436"/>
    </row>
    <row r="546" spans="1:10" ht="13">
      <c r="A546" s="434"/>
      <c r="B546" s="69"/>
      <c r="C546" s="69"/>
      <c r="D546" s="373"/>
      <c r="E546" s="69"/>
      <c r="F546" s="324"/>
      <c r="G546" s="69"/>
      <c r="H546" s="435"/>
      <c r="I546" s="374"/>
      <c r="J546" s="436"/>
    </row>
    <row r="547" spans="1:10" ht="13">
      <c r="A547" s="434"/>
      <c r="B547" s="69"/>
      <c r="C547" s="69"/>
      <c r="D547" s="373"/>
      <c r="E547" s="69"/>
      <c r="F547" s="324"/>
      <c r="G547" s="69"/>
      <c r="H547" s="435"/>
      <c r="I547" s="374"/>
      <c r="J547" s="436"/>
    </row>
    <row r="548" spans="1:10" ht="13">
      <c r="A548" s="434"/>
      <c r="B548" s="69"/>
      <c r="C548" s="69"/>
      <c r="D548" s="373"/>
      <c r="E548" s="69"/>
      <c r="F548" s="324"/>
      <c r="G548" s="69"/>
      <c r="H548" s="435"/>
      <c r="I548" s="374"/>
      <c r="J548" s="436"/>
    </row>
    <row r="549" spans="1:10" ht="13">
      <c r="A549" s="434"/>
      <c r="B549" s="69"/>
      <c r="C549" s="69"/>
      <c r="D549" s="373"/>
      <c r="E549" s="69"/>
      <c r="F549" s="324"/>
      <c r="G549" s="69"/>
      <c r="H549" s="435"/>
      <c r="I549" s="374"/>
      <c r="J549" s="436"/>
    </row>
    <row r="550" spans="1:10" ht="13">
      <c r="A550" s="434"/>
      <c r="B550" s="69"/>
      <c r="C550" s="69"/>
      <c r="D550" s="373"/>
      <c r="E550" s="69"/>
      <c r="F550" s="324"/>
      <c r="G550" s="69"/>
      <c r="H550" s="435"/>
      <c r="I550" s="374"/>
      <c r="J550" s="436"/>
    </row>
    <row r="551" spans="1:10" ht="13">
      <c r="A551" s="434"/>
      <c r="B551" s="69"/>
      <c r="C551" s="69"/>
      <c r="D551" s="373"/>
      <c r="E551" s="69"/>
      <c r="F551" s="324"/>
      <c r="G551" s="69"/>
      <c r="H551" s="435"/>
      <c r="I551" s="374"/>
      <c r="J551" s="436"/>
    </row>
    <row r="552" spans="1:10" ht="13">
      <c r="A552" s="434"/>
      <c r="B552" s="69"/>
      <c r="C552" s="69"/>
      <c r="D552" s="373"/>
      <c r="E552" s="69"/>
      <c r="F552" s="324"/>
      <c r="G552" s="69"/>
      <c r="H552" s="435"/>
      <c r="I552" s="374"/>
      <c r="J552" s="436"/>
    </row>
    <row r="553" spans="1:10" ht="13">
      <c r="A553" s="434"/>
      <c r="B553" s="69"/>
      <c r="C553" s="69"/>
      <c r="D553" s="373"/>
      <c r="E553" s="69"/>
      <c r="F553" s="324"/>
      <c r="G553" s="69"/>
      <c r="H553" s="435"/>
      <c r="I553" s="374"/>
      <c r="J553" s="436"/>
    </row>
    <row r="554" spans="1:10" ht="13">
      <c r="A554" s="434"/>
      <c r="B554" s="69"/>
      <c r="C554" s="69"/>
      <c r="D554" s="373"/>
      <c r="E554" s="69"/>
      <c r="F554" s="324"/>
      <c r="G554" s="69"/>
      <c r="H554" s="435"/>
      <c r="I554" s="374"/>
      <c r="J554" s="436"/>
    </row>
    <row r="555" spans="1:10" ht="13">
      <c r="A555" s="434"/>
      <c r="B555" s="69"/>
      <c r="C555" s="69"/>
      <c r="D555" s="373"/>
      <c r="E555" s="69"/>
      <c r="F555" s="324"/>
      <c r="G555" s="69"/>
      <c r="H555" s="435"/>
      <c r="I555" s="374"/>
      <c r="J555" s="436"/>
    </row>
    <row r="556" spans="1:10" ht="13">
      <c r="A556" s="434"/>
      <c r="B556" s="69"/>
      <c r="C556" s="69"/>
      <c r="D556" s="373"/>
      <c r="E556" s="69"/>
      <c r="F556" s="324"/>
      <c r="G556" s="69"/>
      <c r="H556" s="435"/>
      <c r="I556" s="374"/>
      <c r="J556" s="436"/>
    </row>
    <row r="557" spans="1:10" ht="13">
      <c r="A557" s="434"/>
      <c r="B557" s="69"/>
      <c r="C557" s="69"/>
      <c r="D557" s="373"/>
      <c r="E557" s="69"/>
      <c r="F557" s="324"/>
      <c r="G557" s="69"/>
      <c r="H557" s="435"/>
      <c r="I557" s="374"/>
      <c r="J557" s="436"/>
    </row>
    <row r="558" spans="1:10" ht="13">
      <c r="A558" s="434"/>
      <c r="B558" s="69"/>
      <c r="C558" s="69"/>
      <c r="D558" s="373"/>
      <c r="E558" s="69"/>
      <c r="F558" s="324"/>
      <c r="G558" s="69"/>
      <c r="H558" s="435"/>
      <c r="I558" s="374"/>
      <c r="J558" s="436"/>
    </row>
    <row r="559" spans="1:10" ht="13">
      <c r="A559" s="434"/>
      <c r="B559" s="69"/>
      <c r="C559" s="69"/>
      <c r="D559" s="373"/>
      <c r="E559" s="69"/>
      <c r="F559" s="324"/>
      <c r="G559" s="69"/>
      <c r="H559" s="435"/>
      <c r="I559" s="374"/>
      <c r="J559" s="436"/>
    </row>
    <row r="560" spans="1:10" ht="13">
      <c r="A560" s="434"/>
      <c r="B560" s="69"/>
      <c r="C560" s="69"/>
      <c r="D560" s="373"/>
      <c r="E560" s="69"/>
      <c r="F560" s="324"/>
      <c r="G560" s="69"/>
      <c r="H560" s="435"/>
      <c r="I560" s="374"/>
      <c r="J560" s="436"/>
    </row>
    <row r="561" spans="1:10" ht="13">
      <c r="A561" s="434"/>
      <c r="B561" s="69"/>
      <c r="C561" s="69"/>
      <c r="D561" s="373"/>
      <c r="E561" s="69"/>
      <c r="F561" s="324"/>
      <c r="G561" s="69"/>
      <c r="H561" s="435"/>
      <c r="I561" s="374"/>
      <c r="J561" s="436"/>
    </row>
    <row r="562" spans="1:10" ht="13">
      <c r="A562" s="434"/>
      <c r="B562" s="69"/>
      <c r="C562" s="69"/>
      <c r="D562" s="373"/>
      <c r="E562" s="69"/>
      <c r="F562" s="324"/>
      <c r="G562" s="69"/>
      <c r="H562" s="435"/>
      <c r="I562" s="374"/>
      <c r="J562" s="436"/>
    </row>
    <row r="563" spans="1:10" ht="13">
      <c r="A563" s="434"/>
      <c r="B563" s="69"/>
      <c r="C563" s="69"/>
      <c r="D563" s="373"/>
      <c r="E563" s="69"/>
      <c r="F563" s="324"/>
      <c r="G563" s="69"/>
      <c r="H563" s="435"/>
      <c r="I563" s="374"/>
      <c r="J563" s="436"/>
    </row>
    <row r="564" spans="1:10" ht="13">
      <c r="A564" s="434"/>
      <c r="B564" s="69"/>
      <c r="C564" s="69"/>
      <c r="D564" s="373"/>
      <c r="E564" s="69"/>
      <c r="F564" s="324"/>
      <c r="G564" s="69"/>
      <c r="H564" s="435"/>
      <c r="I564" s="374"/>
      <c r="J564" s="436"/>
    </row>
    <row r="565" spans="1:10" ht="13">
      <c r="A565" s="434"/>
      <c r="B565" s="69"/>
      <c r="C565" s="69"/>
      <c r="D565" s="373"/>
      <c r="E565" s="69"/>
      <c r="F565" s="324"/>
      <c r="G565" s="69"/>
      <c r="H565" s="435"/>
      <c r="I565" s="374"/>
      <c r="J565" s="436"/>
    </row>
    <row r="566" spans="1:10" ht="13">
      <c r="A566" s="434"/>
      <c r="B566" s="69"/>
      <c r="C566" s="69"/>
      <c r="D566" s="373"/>
      <c r="E566" s="69"/>
      <c r="F566" s="324"/>
      <c r="G566" s="69"/>
      <c r="H566" s="435"/>
      <c r="I566" s="374"/>
      <c r="J566" s="436"/>
    </row>
    <row r="567" spans="1:10" ht="13">
      <c r="A567" s="434"/>
      <c r="B567" s="69"/>
      <c r="C567" s="69"/>
      <c r="D567" s="373"/>
      <c r="E567" s="69"/>
      <c r="F567" s="324"/>
      <c r="G567" s="69"/>
      <c r="H567" s="435"/>
      <c r="I567" s="374"/>
      <c r="J567" s="436"/>
    </row>
    <row r="568" spans="1:10" ht="13">
      <c r="A568" s="434"/>
      <c r="B568" s="69"/>
      <c r="C568" s="69"/>
      <c r="D568" s="373"/>
      <c r="E568" s="69"/>
      <c r="F568" s="324"/>
      <c r="G568" s="69"/>
      <c r="H568" s="435"/>
      <c r="I568" s="374"/>
      <c r="J568" s="436"/>
    </row>
    <row r="569" spans="1:10" ht="13">
      <c r="A569" s="434"/>
      <c r="B569" s="69"/>
      <c r="C569" s="69"/>
      <c r="D569" s="373"/>
      <c r="E569" s="69"/>
      <c r="F569" s="324"/>
      <c r="G569" s="69"/>
      <c r="H569" s="435"/>
      <c r="I569" s="374"/>
      <c r="J569" s="436"/>
    </row>
    <row r="570" spans="1:10" ht="13">
      <c r="A570" s="434"/>
      <c r="B570" s="69"/>
      <c r="C570" s="69"/>
      <c r="D570" s="373"/>
      <c r="E570" s="69"/>
      <c r="F570" s="324"/>
      <c r="G570" s="69"/>
      <c r="H570" s="435"/>
      <c r="I570" s="374"/>
      <c r="J570" s="436"/>
    </row>
    <row r="571" spans="1:10" ht="13">
      <c r="A571" s="434"/>
      <c r="B571" s="69"/>
      <c r="C571" s="69"/>
      <c r="D571" s="373"/>
      <c r="E571" s="69"/>
      <c r="F571" s="324"/>
      <c r="G571" s="69"/>
      <c r="H571" s="435"/>
      <c r="I571" s="374"/>
      <c r="J571" s="436"/>
    </row>
    <row r="572" spans="1:10" ht="13">
      <c r="A572" s="434"/>
      <c r="B572" s="69"/>
      <c r="C572" s="69"/>
      <c r="D572" s="373"/>
      <c r="E572" s="69"/>
      <c r="F572" s="324"/>
      <c r="G572" s="69"/>
      <c r="H572" s="435"/>
      <c r="I572" s="374"/>
      <c r="J572" s="436"/>
    </row>
    <row r="573" spans="1:10" ht="13">
      <c r="A573" s="434"/>
      <c r="B573" s="69"/>
      <c r="C573" s="69"/>
      <c r="D573" s="373"/>
      <c r="E573" s="69"/>
      <c r="F573" s="324"/>
      <c r="G573" s="69"/>
      <c r="H573" s="435"/>
      <c r="I573" s="374"/>
      <c r="J573" s="436"/>
    </row>
    <row r="574" spans="1:10" ht="13">
      <c r="A574" s="434"/>
      <c r="B574" s="69"/>
      <c r="C574" s="69"/>
      <c r="D574" s="373"/>
      <c r="E574" s="69"/>
      <c r="F574" s="324"/>
      <c r="G574" s="69"/>
      <c r="H574" s="435"/>
      <c r="I574" s="374"/>
      <c r="J574" s="436"/>
    </row>
    <row r="575" spans="1:10" ht="13">
      <c r="A575" s="434"/>
      <c r="B575" s="69"/>
      <c r="C575" s="69"/>
      <c r="D575" s="373"/>
      <c r="E575" s="69"/>
      <c r="F575" s="324"/>
      <c r="G575" s="69"/>
      <c r="H575" s="435"/>
      <c r="I575" s="374"/>
      <c r="J575" s="436"/>
    </row>
    <row r="576" spans="1:10" ht="13">
      <c r="A576" s="434"/>
      <c r="B576" s="69"/>
      <c r="C576" s="69"/>
      <c r="D576" s="373"/>
      <c r="E576" s="69"/>
      <c r="F576" s="324"/>
      <c r="G576" s="69"/>
      <c r="H576" s="435"/>
      <c r="I576" s="374"/>
      <c r="J576" s="436"/>
    </row>
    <row r="577" spans="1:10" ht="13">
      <c r="A577" s="434"/>
      <c r="B577" s="69"/>
      <c r="C577" s="69"/>
      <c r="D577" s="373"/>
      <c r="E577" s="69"/>
      <c r="F577" s="324"/>
      <c r="G577" s="69"/>
      <c r="H577" s="435"/>
      <c r="I577" s="374"/>
      <c r="J577" s="436"/>
    </row>
    <row r="578" spans="1:10" ht="13">
      <c r="A578" s="434"/>
      <c r="B578" s="69"/>
      <c r="C578" s="69"/>
      <c r="D578" s="373"/>
      <c r="E578" s="69"/>
      <c r="F578" s="324"/>
      <c r="G578" s="69"/>
      <c r="H578" s="435"/>
      <c r="I578" s="374"/>
      <c r="J578" s="436"/>
    </row>
    <row r="579" spans="1:10" ht="13">
      <c r="A579" s="434"/>
      <c r="B579" s="69"/>
      <c r="C579" s="69"/>
      <c r="D579" s="373"/>
      <c r="E579" s="69"/>
      <c r="F579" s="324"/>
      <c r="G579" s="69"/>
      <c r="H579" s="435"/>
      <c r="I579" s="374"/>
      <c r="J579" s="436"/>
    </row>
    <row r="580" spans="1:10" ht="13">
      <c r="A580" s="434"/>
      <c r="B580" s="69"/>
      <c r="C580" s="69"/>
      <c r="D580" s="373"/>
      <c r="E580" s="69"/>
      <c r="F580" s="324"/>
      <c r="G580" s="69"/>
      <c r="H580" s="435"/>
      <c r="I580" s="374"/>
      <c r="J580" s="436"/>
    </row>
    <row r="581" spans="1:10" ht="13">
      <c r="A581" s="434"/>
      <c r="B581" s="69"/>
      <c r="C581" s="69"/>
      <c r="D581" s="373"/>
      <c r="E581" s="69"/>
      <c r="F581" s="324"/>
      <c r="G581" s="69"/>
      <c r="H581" s="435"/>
      <c r="I581" s="374"/>
      <c r="J581" s="436"/>
    </row>
    <row r="582" spans="1:10" ht="13">
      <c r="A582" s="434"/>
      <c r="B582" s="69"/>
      <c r="C582" s="69"/>
      <c r="D582" s="373"/>
      <c r="E582" s="69"/>
      <c r="F582" s="324"/>
      <c r="G582" s="69"/>
      <c r="H582" s="435"/>
      <c r="I582" s="374"/>
      <c r="J582" s="436"/>
    </row>
    <row r="583" spans="1:10" ht="13">
      <c r="A583" s="434"/>
      <c r="B583" s="69"/>
      <c r="C583" s="69"/>
      <c r="D583" s="373"/>
      <c r="E583" s="69"/>
      <c r="F583" s="324"/>
      <c r="G583" s="69"/>
      <c r="H583" s="435"/>
      <c r="I583" s="374"/>
      <c r="J583" s="436"/>
    </row>
    <row r="584" spans="1:10" ht="13">
      <c r="A584" s="434"/>
      <c r="B584" s="69"/>
      <c r="C584" s="69"/>
      <c r="D584" s="373"/>
      <c r="E584" s="69"/>
      <c r="F584" s="324"/>
      <c r="G584" s="69"/>
      <c r="H584" s="435"/>
      <c r="I584" s="374"/>
      <c r="J584" s="436"/>
    </row>
    <row r="585" spans="1:10" ht="13">
      <c r="A585" s="434"/>
      <c r="B585" s="69"/>
      <c r="C585" s="69"/>
      <c r="D585" s="373"/>
      <c r="E585" s="69"/>
      <c r="F585" s="324"/>
      <c r="G585" s="69"/>
      <c r="H585" s="435"/>
      <c r="I585" s="374"/>
      <c r="J585" s="436"/>
    </row>
    <row r="586" spans="1:10" ht="13">
      <c r="A586" s="434"/>
      <c r="B586" s="69"/>
      <c r="C586" s="69"/>
      <c r="D586" s="373"/>
      <c r="E586" s="69"/>
      <c r="F586" s="324"/>
      <c r="G586" s="69"/>
      <c r="H586" s="435"/>
      <c r="I586" s="374"/>
      <c r="J586" s="436"/>
    </row>
    <row r="587" spans="1:10" ht="13">
      <c r="A587" s="434"/>
      <c r="B587" s="69"/>
      <c r="C587" s="69"/>
      <c r="D587" s="373"/>
      <c r="E587" s="69"/>
      <c r="F587" s="324"/>
      <c r="G587" s="69"/>
      <c r="H587" s="435"/>
      <c r="I587" s="374"/>
      <c r="J587" s="436"/>
    </row>
    <row r="588" spans="1:10" ht="13">
      <c r="A588" s="434"/>
      <c r="B588" s="69"/>
      <c r="C588" s="69"/>
      <c r="D588" s="373"/>
      <c r="E588" s="69"/>
      <c r="F588" s="324"/>
      <c r="G588" s="69"/>
      <c r="H588" s="435"/>
      <c r="I588" s="374"/>
      <c r="J588" s="436"/>
    </row>
    <row r="589" spans="1:10" ht="13">
      <c r="A589" s="434"/>
      <c r="B589" s="69"/>
      <c r="C589" s="69"/>
      <c r="D589" s="373"/>
      <c r="E589" s="69"/>
      <c r="F589" s="324"/>
      <c r="G589" s="69"/>
      <c r="H589" s="435"/>
      <c r="I589" s="374"/>
      <c r="J589" s="436"/>
    </row>
    <row r="590" spans="1:10" ht="13">
      <c r="A590" s="434"/>
      <c r="B590" s="69"/>
      <c r="C590" s="69"/>
      <c r="D590" s="373"/>
      <c r="E590" s="69"/>
      <c r="F590" s="324"/>
      <c r="G590" s="69"/>
      <c r="H590" s="435"/>
      <c r="I590" s="374"/>
      <c r="J590" s="436"/>
    </row>
    <row r="591" spans="1:10" ht="13">
      <c r="A591" s="434"/>
      <c r="B591" s="69"/>
      <c r="C591" s="69"/>
      <c r="D591" s="373"/>
      <c r="E591" s="69"/>
      <c r="F591" s="324"/>
      <c r="G591" s="69"/>
      <c r="H591" s="435"/>
      <c r="I591" s="374"/>
      <c r="J591" s="436"/>
    </row>
    <row r="592" spans="1:10" ht="13">
      <c r="A592" s="434"/>
      <c r="B592" s="69"/>
      <c r="C592" s="69"/>
      <c r="D592" s="373"/>
      <c r="E592" s="69"/>
      <c r="F592" s="324"/>
      <c r="G592" s="69"/>
      <c r="H592" s="435"/>
      <c r="I592" s="374"/>
      <c r="J592" s="436"/>
    </row>
    <row r="593" spans="1:10" ht="13">
      <c r="A593" s="434"/>
      <c r="B593" s="69"/>
      <c r="C593" s="69"/>
      <c r="D593" s="373"/>
      <c r="E593" s="69"/>
      <c r="F593" s="324"/>
      <c r="G593" s="69"/>
      <c r="H593" s="435"/>
      <c r="I593" s="374"/>
      <c r="J593" s="436"/>
    </row>
    <row r="594" spans="1:10" ht="13">
      <c r="A594" s="434"/>
      <c r="B594" s="69"/>
      <c r="C594" s="69"/>
      <c r="D594" s="373"/>
      <c r="E594" s="69"/>
      <c r="F594" s="324"/>
      <c r="G594" s="69"/>
      <c r="H594" s="435"/>
      <c r="I594" s="374"/>
      <c r="J594" s="436"/>
    </row>
    <row r="595" spans="1:10" ht="13">
      <c r="A595" s="434"/>
      <c r="B595" s="69"/>
      <c r="C595" s="69"/>
      <c r="D595" s="373"/>
      <c r="E595" s="69"/>
      <c r="F595" s="324"/>
      <c r="G595" s="69"/>
      <c r="H595" s="435"/>
      <c r="I595" s="374"/>
      <c r="J595" s="436"/>
    </row>
    <row r="596" spans="1:10" ht="13">
      <c r="A596" s="434"/>
      <c r="B596" s="69"/>
      <c r="C596" s="69"/>
      <c r="D596" s="373"/>
      <c r="E596" s="69"/>
      <c r="F596" s="324"/>
      <c r="G596" s="69"/>
      <c r="H596" s="435"/>
      <c r="I596" s="374"/>
      <c r="J596" s="436"/>
    </row>
    <row r="597" spans="1:10" ht="13">
      <c r="A597" s="434"/>
      <c r="B597" s="69"/>
      <c r="C597" s="69"/>
      <c r="D597" s="373"/>
      <c r="E597" s="69"/>
      <c r="F597" s="324"/>
      <c r="G597" s="69"/>
      <c r="H597" s="435"/>
      <c r="I597" s="374"/>
      <c r="J597" s="436"/>
    </row>
    <row r="598" spans="1:10" ht="13">
      <c r="A598" s="434"/>
      <c r="B598" s="69"/>
      <c r="C598" s="69"/>
      <c r="D598" s="373"/>
      <c r="E598" s="69"/>
      <c r="F598" s="324"/>
      <c r="G598" s="69"/>
      <c r="H598" s="435"/>
      <c r="I598" s="374"/>
      <c r="J598" s="436"/>
    </row>
    <row r="599" spans="1:10" ht="13">
      <c r="A599" s="434"/>
      <c r="B599" s="69"/>
      <c r="C599" s="69"/>
      <c r="D599" s="373"/>
      <c r="E599" s="69"/>
      <c r="F599" s="324"/>
      <c r="G599" s="69"/>
      <c r="H599" s="435"/>
      <c r="I599" s="374"/>
      <c r="J599" s="436"/>
    </row>
    <row r="600" spans="1:10" ht="13">
      <c r="A600" s="434"/>
      <c r="B600" s="69"/>
      <c r="C600" s="69"/>
      <c r="D600" s="373"/>
      <c r="E600" s="69"/>
      <c r="F600" s="324"/>
      <c r="G600" s="69"/>
      <c r="H600" s="435"/>
      <c r="I600" s="374"/>
      <c r="J600" s="436"/>
    </row>
    <row r="601" spans="1:10" ht="13">
      <c r="A601" s="434"/>
      <c r="B601" s="69"/>
      <c r="C601" s="69"/>
      <c r="D601" s="373"/>
      <c r="E601" s="69"/>
      <c r="F601" s="324"/>
      <c r="G601" s="69"/>
      <c r="H601" s="435"/>
      <c r="I601" s="374"/>
      <c r="J601" s="436"/>
    </row>
    <row r="602" spans="1:10" ht="13">
      <c r="A602" s="434"/>
      <c r="B602" s="69"/>
      <c r="C602" s="69"/>
      <c r="D602" s="373"/>
      <c r="E602" s="69"/>
      <c r="F602" s="324"/>
      <c r="G602" s="69"/>
      <c r="H602" s="435"/>
      <c r="I602" s="374"/>
      <c r="J602" s="436"/>
    </row>
    <row r="603" spans="1:10" ht="13">
      <c r="A603" s="434"/>
      <c r="B603" s="69"/>
      <c r="C603" s="69"/>
      <c r="D603" s="373"/>
      <c r="E603" s="69"/>
      <c r="F603" s="324"/>
      <c r="G603" s="69"/>
      <c r="H603" s="435"/>
      <c r="I603" s="374"/>
      <c r="J603" s="436"/>
    </row>
    <row r="604" spans="1:10" ht="13">
      <c r="A604" s="434"/>
      <c r="B604" s="69"/>
      <c r="C604" s="69"/>
      <c r="D604" s="373"/>
      <c r="E604" s="69"/>
      <c r="F604" s="324"/>
      <c r="G604" s="69"/>
      <c r="H604" s="435"/>
      <c r="I604" s="374"/>
      <c r="J604" s="436"/>
    </row>
    <row r="605" spans="1:10" ht="13">
      <c r="A605" s="434"/>
      <c r="B605" s="69"/>
      <c r="C605" s="69"/>
      <c r="D605" s="373"/>
      <c r="E605" s="69"/>
      <c r="F605" s="324"/>
      <c r="G605" s="69"/>
      <c r="H605" s="435"/>
      <c r="I605" s="374"/>
      <c r="J605" s="436"/>
    </row>
    <row r="606" spans="1:10" ht="13">
      <c r="A606" s="434"/>
      <c r="B606" s="69"/>
      <c r="C606" s="69"/>
      <c r="D606" s="373"/>
      <c r="E606" s="69"/>
      <c r="F606" s="324"/>
      <c r="G606" s="69"/>
      <c r="H606" s="435"/>
      <c r="I606" s="374"/>
      <c r="J606" s="436"/>
    </row>
    <row r="607" spans="1:10" ht="13">
      <c r="A607" s="434"/>
      <c r="B607" s="69"/>
      <c r="C607" s="69"/>
      <c r="D607" s="373"/>
      <c r="E607" s="69"/>
      <c r="F607" s="324"/>
      <c r="G607" s="69"/>
      <c r="H607" s="435"/>
      <c r="I607" s="374"/>
      <c r="J607" s="436"/>
    </row>
    <row r="608" spans="1:10" ht="13">
      <c r="A608" s="434"/>
      <c r="B608" s="69"/>
      <c r="C608" s="69"/>
      <c r="D608" s="373"/>
      <c r="E608" s="69"/>
      <c r="F608" s="324"/>
      <c r="G608" s="69"/>
      <c r="H608" s="435"/>
      <c r="I608" s="374"/>
      <c r="J608" s="436"/>
    </row>
    <row r="609" spans="1:10" ht="13">
      <c r="A609" s="434"/>
      <c r="B609" s="69"/>
      <c r="C609" s="69"/>
      <c r="D609" s="373"/>
      <c r="E609" s="69"/>
      <c r="F609" s="324"/>
      <c r="G609" s="69"/>
      <c r="H609" s="435"/>
      <c r="I609" s="374"/>
      <c r="J609" s="436"/>
    </row>
    <row r="610" spans="1:10" ht="13">
      <c r="A610" s="434"/>
      <c r="B610" s="69"/>
      <c r="C610" s="69"/>
      <c r="D610" s="373"/>
      <c r="E610" s="69"/>
      <c r="F610" s="324"/>
      <c r="G610" s="69"/>
      <c r="H610" s="435"/>
      <c r="I610" s="374"/>
      <c r="J610" s="436"/>
    </row>
    <row r="611" spans="1:10" ht="13">
      <c r="A611" s="434"/>
      <c r="B611" s="69"/>
      <c r="C611" s="69"/>
      <c r="D611" s="373"/>
      <c r="E611" s="69"/>
      <c r="F611" s="324"/>
      <c r="G611" s="69"/>
      <c r="H611" s="435"/>
      <c r="I611" s="374"/>
      <c r="J611" s="436"/>
    </row>
    <row r="612" spans="1:10" ht="13">
      <c r="A612" s="434"/>
      <c r="B612" s="69"/>
      <c r="C612" s="69"/>
      <c r="D612" s="373"/>
      <c r="E612" s="69"/>
      <c r="F612" s="324"/>
      <c r="G612" s="69"/>
      <c r="H612" s="435"/>
      <c r="I612" s="374"/>
      <c r="J612" s="436"/>
    </row>
    <row r="613" spans="1:10" ht="13">
      <c r="A613" s="434"/>
      <c r="B613" s="69"/>
      <c r="C613" s="69"/>
      <c r="D613" s="373"/>
      <c r="E613" s="69"/>
      <c r="F613" s="324"/>
      <c r="G613" s="69"/>
      <c r="H613" s="435"/>
      <c r="I613" s="374"/>
      <c r="J613" s="436"/>
    </row>
    <row r="614" spans="1:10" ht="13">
      <c r="A614" s="434"/>
      <c r="B614" s="69"/>
      <c r="C614" s="69"/>
      <c r="D614" s="373"/>
      <c r="E614" s="69"/>
      <c r="F614" s="324"/>
      <c r="G614" s="69"/>
      <c r="H614" s="435"/>
      <c r="I614" s="374"/>
      <c r="J614" s="436"/>
    </row>
    <row r="615" spans="1:10" ht="13">
      <c r="A615" s="434"/>
      <c r="B615" s="69"/>
      <c r="C615" s="69"/>
      <c r="D615" s="373"/>
      <c r="E615" s="69"/>
      <c r="F615" s="324"/>
      <c r="G615" s="69"/>
      <c r="H615" s="435"/>
      <c r="I615" s="374"/>
      <c r="J615" s="436"/>
    </row>
    <row r="616" spans="1:10" ht="13">
      <c r="A616" s="434"/>
      <c r="B616" s="69"/>
      <c r="C616" s="69"/>
      <c r="D616" s="373"/>
      <c r="E616" s="69"/>
      <c r="F616" s="324"/>
      <c r="G616" s="69"/>
      <c r="H616" s="435"/>
      <c r="I616" s="374"/>
      <c r="J616" s="436"/>
    </row>
    <row r="617" spans="1:10" ht="13">
      <c r="A617" s="434"/>
      <c r="B617" s="69"/>
      <c r="C617" s="69"/>
      <c r="D617" s="373"/>
      <c r="E617" s="69"/>
      <c r="F617" s="324"/>
      <c r="G617" s="69"/>
      <c r="H617" s="435"/>
      <c r="I617" s="374"/>
      <c r="J617" s="436"/>
    </row>
    <row r="618" spans="1:10" ht="13">
      <c r="A618" s="434"/>
      <c r="B618" s="69"/>
      <c r="C618" s="69"/>
      <c r="D618" s="373"/>
      <c r="E618" s="69"/>
      <c r="F618" s="324"/>
      <c r="G618" s="69"/>
      <c r="H618" s="435"/>
      <c r="I618" s="374"/>
      <c r="J618" s="436"/>
    </row>
    <row r="619" spans="1:10" ht="13">
      <c r="A619" s="434"/>
      <c r="B619" s="69"/>
      <c r="C619" s="69"/>
      <c r="D619" s="373"/>
      <c r="E619" s="69"/>
      <c r="F619" s="324"/>
      <c r="G619" s="69"/>
      <c r="H619" s="435"/>
      <c r="I619" s="374"/>
      <c r="J619" s="436"/>
    </row>
    <row r="620" spans="1:10" ht="13">
      <c r="A620" s="434"/>
      <c r="B620" s="69"/>
      <c r="C620" s="69"/>
      <c r="D620" s="373"/>
      <c r="E620" s="69"/>
      <c r="F620" s="324"/>
      <c r="G620" s="69"/>
      <c r="H620" s="435"/>
      <c r="I620" s="374"/>
      <c r="J620" s="436"/>
    </row>
    <row r="621" spans="1:10" ht="13">
      <c r="A621" s="434"/>
      <c r="B621" s="69"/>
      <c r="C621" s="69"/>
      <c r="D621" s="373"/>
      <c r="E621" s="69"/>
      <c r="F621" s="324"/>
      <c r="G621" s="69"/>
      <c r="H621" s="435"/>
      <c r="I621" s="374"/>
      <c r="J621" s="436"/>
    </row>
    <row r="622" spans="1:10" ht="13">
      <c r="A622" s="434"/>
      <c r="B622" s="69"/>
      <c r="C622" s="69"/>
      <c r="D622" s="373"/>
      <c r="E622" s="69"/>
      <c r="F622" s="324"/>
      <c r="G622" s="69"/>
      <c r="H622" s="435"/>
      <c r="I622" s="374"/>
      <c r="J622" s="436"/>
    </row>
    <row r="623" spans="1:10" ht="13">
      <c r="A623" s="434"/>
      <c r="B623" s="69"/>
      <c r="C623" s="69"/>
      <c r="D623" s="373"/>
      <c r="E623" s="69"/>
      <c r="F623" s="324"/>
      <c r="G623" s="69"/>
      <c r="H623" s="435"/>
      <c r="I623" s="374"/>
      <c r="J623" s="436"/>
    </row>
    <row r="624" spans="1:10" ht="13">
      <c r="A624" s="434"/>
      <c r="B624" s="69"/>
      <c r="C624" s="69"/>
      <c r="D624" s="373"/>
      <c r="E624" s="69"/>
      <c r="F624" s="324"/>
      <c r="G624" s="69"/>
      <c r="H624" s="435"/>
      <c r="I624" s="374"/>
      <c r="J624" s="436"/>
    </row>
    <row r="625" spans="1:10" ht="13">
      <c r="A625" s="434"/>
      <c r="B625" s="69"/>
      <c r="C625" s="69"/>
      <c r="D625" s="373"/>
      <c r="E625" s="69"/>
      <c r="F625" s="324"/>
      <c r="G625" s="69"/>
      <c r="H625" s="435"/>
      <c r="I625" s="374"/>
      <c r="J625" s="436"/>
    </row>
    <row r="626" spans="1:10" ht="13">
      <c r="A626" s="434"/>
      <c r="B626" s="69"/>
      <c r="C626" s="69"/>
      <c r="D626" s="373"/>
      <c r="E626" s="69"/>
      <c r="F626" s="324"/>
      <c r="G626" s="69"/>
      <c r="H626" s="435"/>
      <c r="I626" s="374"/>
      <c r="J626" s="436"/>
    </row>
    <row r="627" spans="1:10" ht="13">
      <c r="A627" s="434"/>
      <c r="B627" s="69"/>
      <c r="C627" s="69"/>
      <c r="D627" s="373"/>
      <c r="E627" s="69"/>
      <c r="F627" s="324"/>
      <c r="G627" s="69"/>
      <c r="H627" s="435"/>
      <c r="I627" s="374"/>
      <c r="J627" s="436"/>
    </row>
    <row r="628" spans="1:10" ht="13">
      <c r="A628" s="434"/>
      <c r="B628" s="69"/>
      <c r="C628" s="69"/>
      <c r="D628" s="373"/>
      <c r="E628" s="69"/>
      <c r="F628" s="324"/>
      <c r="G628" s="69"/>
      <c r="H628" s="435"/>
      <c r="I628" s="374"/>
      <c r="J628" s="436"/>
    </row>
    <row r="629" spans="1:10" ht="13">
      <c r="A629" s="434"/>
      <c r="B629" s="69"/>
      <c r="C629" s="69"/>
      <c r="D629" s="373"/>
      <c r="E629" s="69"/>
      <c r="F629" s="324"/>
      <c r="G629" s="69"/>
      <c r="H629" s="435"/>
      <c r="I629" s="374"/>
      <c r="J629" s="436"/>
    </row>
    <row r="630" spans="1:10" ht="13">
      <c r="A630" s="434"/>
      <c r="B630" s="69"/>
      <c r="C630" s="69"/>
      <c r="D630" s="373"/>
      <c r="E630" s="69"/>
      <c r="F630" s="324"/>
      <c r="G630" s="69"/>
      <c r="H630" s="435"/>
      <c r="I630" s="374"/>
      <c r="J630" s="436"/>
    </row>
    <row r="631" spans="1:10" ht="13">
      <c r="A631" s="434"/>
      <c r="B631" s="69"/>
      <c r="C631" s="69"/>
      <c r="D631" s="373"/>
      <c r="E631" s="69"/>
      <c r="F631" s="324"/>
      <c r="G631" s="69"/>
      <c r="H631" s="435"/>
      <c r="I631" s="374"/>
      <c r="J631" s="436"/>
    </row>
    <row r="632" spans="1:10" ht="13">
      <c r="A632" s="434"/>
      <c r="B632" s="69"/>
      <c r="C632" s="69"/>
      <c r="D632" s="373"/>
      <c r="E632" s="69"/>
      <c r="F632" s="324"/>
      <c r="G632" s="69"/>
      <c r="H632" s="435"/>
      <c r="I632" s="374"/>
      <c r="J632" s="436"/>
    </row>
    <row r="633" spans="1:10" ht="13">
      <c r="A633" s="434"/>
      <c r="B633" s="69"/>
      <c r="C633" s="69"/>
      <c r="D633" s="373"/>
      <c r="E633" s="69"/>
      <c r="F633" s="324"/>
      <c r="G633" s="69"/>
      <c r="H633" s="435"/>
      <c r="I633" s="374"/>
      <c r="J633" s="436"/>
    </row>
    <row r="634" spans="1:10" ht="13">
      <c r="A634" s="434"/>
      <c r="B634" s="69"/>
      <c r="C634" s="69"/>
      <c r="D634" s="373"/>
      <c r="E634" s="69"/>
      <c r="F634" s="324"/>
      <c r="G634" s="69"/>
      <c r="H634" s="435"/>
      <c r="I634" s="374"/>
      <c r="J634" s="436"/>
    </row>
    <row r="635" spans="1:10" ht="13">
      <c r="A635" s="434"/>
      <c r="B635" s="69"/>
      <c r="C635" s="69"/>
      <c r="D635" s="373"/>
      <c r="E635" s="69"/>
      <c r="F635" s="324"/>
      <c r="G635" s="69"/>
      <c r="H635" s="435"/>
      <c r="I635" s="374"/>
      <c r="J635" s="436"/>
    </row>
    <row r="636" spans="1:10" ht="13">
      <c r="A636" s="434"/>
      <c r="B636" s="69"/>
      <c r="C636" s="69"/>
      <c r="D636" s="373"/>
      <c r="E636" s="69"/>
      <c r="F636" s="324"/>
      <c r="G636" s="69"/>
      <c r="H636" s="435"/>
      <c r="I636" s="374"/>
      <c r="J636" s="436"/>
    </row>
    <row r="637" spans="1:10" ht="13">
      <c r="A637" s="434"/>
      <c r="B637" s="69"/>
      <c r="C637" s="69"/>
      <c r="D637" s="373"/>
      <c r="E637" s="69"/>
      <c r="F637" s="324"/>
      <c r="G637" s="69"/>
      <c r="H637" s="435"/>
      <c r="I637" s="374"/>
      <c r="J637" s="436"/>
    </row>
    <row r="638" spans="1:10" ht="13">
      <c r="A638" s="434"/>
      <c r="B638" s="69"/>
      <c r="C638" s="69"/>
      <c r="D638" s="373"/>
      <c r="E638" s="69"/>
      <c r="F638" s="324"/>
      <c r="G638" s="69"/>
      <c r="H638" s="435"/>
      <c r="I638" s="374"/>
      <c r="J638" s="436"/>
    </row>
    <row r="639" spans="1:10" ht="13">
      <c r="A639" s="434"/>
      <c r="B639" s="69"/>
      <c r="C639" s="69"/>
      <c r="D639" s="373"/>
      <c r="E639" s="69"/>
      <c r="F639" s="324"/>
      <c r="G639" s="69"/>
      <c r="H639" s="435"/>
      <c r="I639" s="374"/>
      <c r="J639" s="436"/>
    </row>
    <row r="640" spans="1:10" ht="13">
      <c r="A640" s="434"/>
      <c r="B640" s="69"/>
      <c r="C640" s="69"/>
      <c r="D640" s="373"/>
      <c r="E640" s="69"/>
      <c r="F640" s="324"/>
      <c r="G640" s="69"/>
      <c r="H640" s="435"/>
      <c r="I640" s="374"/>
      <c r="J640" s="436"/>
    </row>
    <row r="641" spans="1:10" ht="13">
      <c r="A641" s="434"/>
      <c r="B641" s="69"/>
      <c r="C641" s="69"/>
      <c r="D641" s="373"/>
      <c r="E641" s="69"/>
      <c r="F641" s="324"/>
      <c r="G641" s="69"/>
      <c r="H641" s="435"/>
      <c r="I641" s="374"/>
      <c r="J641" s="436"/>
    </row>
    <row r="642" spans="1:10" ht="13">
      <c r="A642" s="434"/>
      <c r="B642" s="69"/>
      <c r="C642" s="69"/>
      <c r="D642" s="373"/>
      <c r="E642" s="69"/>
      <c r="F642" s="324"/>
      <c r="G642" s="69"/>
      <c r="H642" s="435"/>
      <c r="I642" s="374"/>
      <c r="J642" s="436"/>
    </row>
    <row r="643" spans="1:10" ht="13">
      <c r="A643" s="434"/>
      <c r="B643" s="69"/>
      <c r="C643" s="69"/>
      <c r="D643" s="373"/>
      <c r="E643" s="69"/>
      <c r="F643" s="324"/>
      <c r="G643" s="69"/>
      <c r="H643" s="435"/>
      <c r="I643" s="374"/>
      <c r="J643" s="436"/>
    </row>
    <row r="644" spans="1:10" ht="13">
      <c r="A644" s="434"/>
      <c r="B644" s="69"/>
      <c r="C644" s="69"/>
      <c r="D644" s="373"/>
      <c r="E644" s="69"/>
      <c r="F644" s="324"/>
      <c r="G644" s="69"/>
      <c r="H644" s="435"/>
      <c r="I644" s="374"/>
      <c r="J644" s="436"/>
    </row>
    <row r="645" spans="1:10" ht="13">
      <c r="A645" s="434"/>
      <c r="B645" s="69"/>
      <c r="C645" s="69"/>
      <c r="D645" s="373"/>
      <c r="E645" s="69"/>
      <c r="F645" s="324"/>
      <c r="G645" s="69"/>
      <c r="H645" s="435"/>
      <c r="I645" s="374"/>
      <c r="J645" s="436"/>
    </row>
    <row r="646" spans="1:10" ht="13">
      <c r="A646" s="434"/>
      <c r="B646" s="69"/>
      <c r="C646" s="69"/>
      <c r="D646" s="373"/>
      <c r="E646" s="69"/>
      <c r="F646" s="324"/>
      <c r="G646" s="69"/>
      <c r="H646" s="435"/>
      <c r="I646" s="374"/>
      <c r="J646" s="436"/>
    </row>
    <row r="647" spans="1:10" ht="13">
      <c r="A647" s="434"/>
      <c r="B647" s="69"/>
      <c r="C647" s="69"/>
      <c r="D647" s="373"/>
      <c r="E647" s="69"/>
      <c r="F647" s="324"/>
      <c r="G647" s="69"/>
      <c r="H647" s="435"/>
      <c r="I647" s="374"/>
      <c r="J647" s="436"/>
    </row>
    <row r="648" spans="1:10" ht="13">
      <c r="A648" s="434"/>
      <c r="B648" s="69"/>
      <c r="C648" s="69"/>
      <c r="D648" s="373"/>
      <c r="E648" s="69"/>
      <c r="F648" s="324"/>
      <c r="G648" s="69"/>
      <c r="H648" s="435"/>
      <c r="I648" s="374"/>
      <c r="J648" s="436"/>
    </row>
    <row r="649" spans="1:10" ht="13">
      <c r="A649" s="434"/>
      <c r="B649" s="69"/>
      <c r="C649" s="69"/>
      <c r="D649" s="373"/>
      <c r="E649" s="69"/>
      <c r="F649" s="324"/>
      <c r="G649" s="69"/>
      <c r="H649" s="435"/>
      <c r="I649" s="374"/>
      <c r="J649" s="436"/>
    </row>
    <row r="650" spans="1:10" ht="13">
      <c r="A650" s="434"/>
      <c r="B650" s="69"/>
      <c r="C650" s="69"/>
      <c r="D650" s="373"/>
      <c r="E650" s="69"/>
      <c r="F650" s="324"/>
      <c r="G650" s="69"/>
      <c r="H650" s="435"/>
      <c r="I650" s="374"/>
      <c r="J650" s="436"/>
    </row>
    <row r="651" spans="1:10" ht="13">
      <c r="A651" s="434"/>
      <c r="B651" s="69"/>
      <c r="C651" s="69"/>
      <c r="D651" s="373"/>
      <c r="E651" s="69"/>
      <c r="F651" s="324"/>
      <c r="G651" s="69"/>
      <c r="H651" s="435"/>
      <c r="I651" s="374"/>
      <c r="J651" s="436"/>
    </row>
    <row r="652" spans="1:10" ht="13">
      <c r="A652" s="434"/>
      <c r="B652" s="69"/>
      <c r="C652" s="69"/>
      <c r="D652" s="373"/>
      <c r="E652" s="69"/>
      <c r="F652" s="324"/>
      <c r="G652" s="69"/>
      <c r="H652" s="435"/>
      <c r="I652" s="374"/>
      <c r="J652" s="436"/>
    </row>
    <row r="653" spans="1:10" ht="13">
      <c r="A653" s="434"/>
      <c r="B653" s="69"/>
      <c r="C653" s="69"/>
      <c r="D653" s="373"/>
      <c r="E653" s="69"/>
      <c r="F653" s="324"/>
      <c r="G653" s="69"/>
      <c r="H653" s="435"/>
      <c r="I653" s="374"/>
      <c r="J653" s="436"/>
    </row>
    <row r="654" spans="1:10" ht="13">
      <c r="A654" s="434"/>
      <c r="B654" s="69"/>
      <c r="C654" s="69"/>
      <c r="D654" s="373"/>
      <c r="E654" s="69"/>
      <c r="F654" s="324"/>
      <c r="G654" s="69"/>
      <c r="H654" s="435"/>
      <c r="I654" s="374"/>
      <c r="J654" s="436"/>
    </row>
    <row r="655" spans="1:10" ht="13">
      <c r="A655" s="434"/>
      <c r="B655" s="69"/>
      <c r="C655" s="69"/>
      <c r="D655" s="373"/>
      <c r="E655" s="69"/>
      <c r="F655" s="324"/>
      <c r="G655" s="69"/>
      <c r="H655" s="435"/>
      <c r="I655" s="374"/>
      <c r="J655" s="436"/>
    </row>
    <row r="656" spans="1:10" ht="13">
      <c r="A656" s="434"/>
      <c r="B656" s="69"/>
      <c r="C656" s="69"/>
      <c r="D656" s="373"/>
      <c r="E656" s="69"/>
      <c r="F656" s="324"/>
      <c r="G656" s="69"/>
      <c r="H656" s="435"/>
      <c r="I656" s="374"/>
      <c r="J656" s="436"/>
    </row>
    <row r="657" spans="1:10" ht="13">
      <c r="A657" s="434"/>
      <c r="B657" s="69"/>
      <c r="C657" s="69"/>
      <c r="D657" s="373"/>
      <c r="E657" s="69"/>
      <c r="F657" s="324"/>
      <c r="G657" s="69"/>
      <c r="H657" s="435"/>
      <c r="I657" s="374"/>
      <c r="J657" s="436"/>
    </row>
    <row r="658" spans="1:10" ht="13">
      <c r="A658" s="434"/>
      <c r="B658" s="69"/>
      <c r="C658" s="69"/>
      <c r="D658" s="373"/>
      <c r="E658" s="69"/>
      <c r="F658" s="324"/>
      <c r="G658" s="69"/>
      <c r="H658" s="435"/>
      <c r="I658" s="374"/>
      <c r="J658" s="436"/>
    </row>
    <row r="659" spans="1:10" ht="13">
      <c r="A659" s="434"/>
      <c r="B659" s="69"/>
      <c r="C659" s="69"/>
      <c r="D659" s="373"/>
      <c r="E659" s="69"/>
      <c r="F659" s="324"/>
      <c r="G659" s="69"/>
      <c r="H659" s="435"/>
      <c r="I659" s="374"/>
      <c r="J659" s="436"/>
    </row>
    <row r="660" spans="1:10" ht="13">
      <c r="A660" s="434"/>
      <c r="B660" s="69"/>
      <c r="C660" s="69"/>
      <c r="D660" s="373"/>
      <c r="E660" s="69"/>
      <c r="F660" s="324"/>
      <c r="G660" s="69"/>
      <c r="H660" s="435"/>
      <c r="I660" s="374"/>
      <c r="J660" s="436"/>
    </row>
    <row r="661" spans="1:10" ht="13">
      <c r="A661" s="434"/>
      <c r="B661" s="69"/>
      <c r="C661" s="69"/>
      <c r="D661" s="373"/>
      <c r="E661" s="69"/>
      <c r="F661" s="324"/>
      <c r="G661" s="69"/>
      <c r="H661" s="435"/>
      <c r="I661" s="374"/>
      <c r="J661" s="436"/>
    </row>
    <row r="662" spans="1:10" ht="13">
      <c r="A662" s="434"/>
      <c r="B662" s="69"/>
      <c r="C662" s="69"/>
      <c r="D662" s="373"/>
      <c r="E662" s="69"/>
      <c r="F662" s="324"/>
      <c r="G662" s="69"/>
      <c r="H662" s="435"/>
      <c r="I662" s="374"/>
      <c r="J662" s="436"/>
    </row>
    <row r="663" spans="1:10" ht="13">
      <c r="A663" s="434"/>
      <c r="B663" s="69"/>
      <c r="C663" s="69"/>
      <c r="D663" s="373"/>
      <c r="E663" s="69"/>
      <c r="F663" s="324"/>
      <c r="G663" s="69"/>
      <c r="H663" s="435"/>
      <c r="I663" s="374"/>
      <c r="J663" s="436"/>
    </row>
    <row r="664" spans="1:10" ht="13">
      <c r="A664" s="434"/>
      <c r="B664" s="69"/>
      <c r="C664" s="69"/>
      <c r="D664" s="373"/>
      <c r="E664" s="69"/>
      <c r="F664" s="324"/>
      <c r="G664" s="69"/>
      <c r="H664" s="435"/>
      <c r="I664" s="374"/>
      <c r="J664" s="436"/>
    </row>
    <row r="665" spans="1:10" ht="13">
      <c r="A665" s="434"/>
      <c r="B665" s="69"/>
      <c r="C665" s="69"/>
      <c r="D665" s="373"/>
      <c r="E665" s="69"/>
      <c r="F665" s="324"/>
      <c r="G665" s="69"/>
      <c r="H665" s="435"/>
      <c r="I665" s="374"/>
      <c r="J665" s="436"/>
    </row>
    <row r="666" spans="1:10" ht="13">
      <c r="A666" s="434"/>
      <c r="B666" s="69"/>
      <c r="C666" s="69"/>
      <c r="D666" s="373"/>
      <c r="E666" s="69"/>
      <c r="F666" s="324"/>
      <c r="G666" s="69"/>
      <c r="H666" s="435"/>
      <c r="I666" s="374"/>
      <c r="J666" s="436"/>
    </row>
    <row r="667" spans="1:10" ht="13">
      <c r="A667" s="434"/>
      <c r="B667" s="69"/>
      <c r="C667" s="69"/>
      <c r="D667" s="373"/>
      <c r="E667" s="69"/>
      <c r="F667" s="324"/>
      <c r="G667" s="69"/>
      <c r="H667" s="435"/>
      <c r="I667" s="374"/>
      <c r="J667" s="436"/>
    </row>
    <row r="668" spans="1:10" ht="13">
      <c r="A668" s="434"/>
      <c r="B668" s="69"/>
      <c r="C668" s="69"/>
      <c r="D668" s="373"/>
      <c r="E668" s="69"/>
      <c r="F668" s="324"/>
      <c r="G668" s="69"/>
      <c r="H668" s="435"/>
      <c r="I668" s="374"/>
      <c r="J668" s="436"/>
    </row>
    <row r="669" spans="1:10" ht="13">
      <c r="A669" s="434"/>
      <c r="B669" s="69"/>
      <c r="C669" s="69"/>
      <c r="D669" s="373"/>
      <c r="E669" s="69"/>
      <c r="F669" s="324"/>
      <c r="G669" s="69"/>
      <c r="H669" s="435"/>
      <c r="I669" s="374"/>
      <c r="J669" s="436"/>
    </row>
    <row r="670" spans="1:10" ht="13">
      <c r="A670" s="434"/>
      <c r="B670" s="69"/>
      <c r="C670" s="69"/>
      <c r="D670" s="373"/>
      <c r="E670" s="69"/>
      <c r="F670" s="324"/>
      <c r="G670" s="69"/>
      <c r="H670" s="435"/>
      <c r="I670" s="374"/>
      <c r="J670" s="436"/>
    </row>
    <row r="671" spans="1:10" ht="13">
      <c r="A671" s="434"/>
      <c r="B671" s="69"/>
      <c r="C671" s="69"/>
      <c r="D671" s="373"/>
      <c r="E671" s="69"/>
      <c r="F671" s="324"/>
      <c r="G671" s="69"/>
      <c r="H671" s="435"/>
      <c r="I671" s="374"/>
      <c r="J671" s="436"/>
    </row>
    <row r="672" spans="1:10" ht="13">
      <c r="A672" s="434"/>
      <c r="B672" s="69"/>
      <c r="C672" s="69"/>
      <c r="D672" s="373"/>
      <c r="E672" s="69"/>
      <c r="F672" s="324"/>
      <c r="G672" s="69"/>
      <c r="H672" s="435"/>
      <c r="I672" s="374"/>
      <c r="J672" s="436"/>
    </row>
    <row r="673" spans="1:10" ht="13">
      <c r="A673" s="434"/>
      <c r="B673" s="69"/>
      <c r="C673" s="69"/>
      <c r="D673" s="373"/>
      <c r="E673" s="69"/>
      <c r="F673" s="324"/>
      <c r="G673" s="69"/>
      <c r="H673" s="435"/>
      <c r="I673" s="374"/>
      <c r="J673" s="436"/>
    </row>
    <row r="674" spans="1:10" ht="13">
      <c r="A674" s="434"/>
      <c r="B674" s="69"/>
      <c r="C674" s="69"/>
      <c r="D674" s="373"/>
      <c r="E674" s="69"/>
      <c r="F674" s="324"/>
      <c r="G674" s="69"/>
      <c r="H674" s="435"/>
      <c r="I674" s="374"/>
      <c r="J674" s="436"/>
    </row>
    <row r="675" spans="1:10" ht="13">
      <c r="A675" s="434"/>
      <c r="B675" s="69"/>
      <c r="C675" s="69"/>
      <c r="D675" s="373"/>
      <c r="E675" s="69"/>
      <c r="F675" s="324"/>
      <c r="G675" s="69"/>
      <c r="H675" s="435"/>
      <c r="I675" s="374"/>
      <c r="J675" s="436"/>
    </row>
    <row r="676" spans="1:10" ht="13">
      <c r="A676" s="434"/>
      <c r="B676" s="69"/>
      <c r="C676" s="69"/>
      <c r="D676" s="373"/>
      <c r="E676" s="69"/>
      <c r="F676" s="324"/>
      <c r="G676" s="69"/>
      <c r="H676" s="435"/>
      <c r="I676" s="374"/>
      <c r="J676" s="436"/>
    </row>
    <row r="677" spans="1:10" ht="13">
      <c r="A677" s="434"/>
      <c r="B677" s="69"/>
      <c r="C677" s="69"/>
      <c r="D677" s="373"/>
      <c r="E677" s="69"/>
      <c r="F677" s="324"/>
      <c r="G677" s="69"/>
      <c r="H677" s="435"/>
      <c r="I677" s="374"/>
      <c r="J677" s="436"/>
    </row>
    <row r="678" spans="1:10" ht="13">
      <c r="A678" s="434"/>
      <c r="B678" s="69"/>
      <c r="C678" s="69"/>
      <c r="D678" s="373"/>
      <c r="E678" s="69"/>
      <c r="F678" s="324"/>
      <c r="G678" s="69"/>
      <c r="H678" s="435"/>
      <c r="I678" s="374"/>
      <c r="J678" s="436"/>
    </row>
    <row r="679" spans="1:10" ht="13">
      <c r="A679" s="434"/>
      <c r="B679" s="69"/>
      <c r="C679" s="69"/>
      <c r="D679" s="373"/>
      <c r="E679" s="69"/>
      <c r="F679" s="324"/>
      <c r="G679" s="69"/>
      <c r="H679" s="435"/>
      <c r="I679" s="374"/>
      <c r="J679" s="436"/>
    </row>
    <row r="680" spans="1:10" ht="13">
      <c r="A680" s="434"/>
      <c r="B680" s="69"/>
      <c r="C680" s="69"/>
      <c r="D680" s="373"/>
      <c r="E680" s="69"/>
      <c r="F680" s="324"/>
      <c r="G680" s="69"/>
      <c r="H680" s="435"/>
      <c r="I680" s="374"/>
      <c r="J680" s="436"/>
    </row>
    <row r="681" spans="1:10" ht="13">
      <c r="A681" s="434"/>
      <c r="B681" s="69"/>
      <c r="C681" s="69"/>
      <c r="D681" s="373"/>
      <c r="E681" s="69"/>
      <c r="F681" s="324"/>
      <c r="G681" s="69"/>
      <c r="H681" s="435"/>
      <c r="I681" s="374"/>
      <c r="J681" s="436"/>
    </row>
    <row r="682" spans="1:10" ht="13">
      <c r="A682" s="434"/>
      <c r="B682" s="69"/>
      <c r="C682" s="69"/>
      <c r="D682" s="373"/>
      <c r="E682" s="69"/>
      <c r="F682" s="324"/>
      <c r="G682" s="69"/>
      <c r="H682" s="435"/>
      <c r="I682" s="374"/>
      <c r="J682" s="436"/>
    </row>
    <row r="683" spans="1:10" ht="13">
      <c r="A683" s="434"/>
      <c r="B683" s="69"/>
      <c r="C683" s="69"/>
      <c r="D683" s="373"/>
      <c r="E683" s="69"/>
      <c r="F683" s="324"/>
      <c r="G683" s="69"/>
      <c r="H683" s="435"/>
      <c r="I683" s="374"/>
      <c r="J683" s="436"/>
    </row>
    <row r="684" spans="1:10" ht="13">
      <c r="A684" s="434"/>
      <c r="B684" s="69"/>
      <c r="C684" s="69"/>
      <c r="D684" s="373"/>
      <c r="E684" s="69"/>
      <c r="F684" s="324"/>
      <c r="G684" s="69"/>
      <c r="H684" s="435"/>
      <c r="I684" s="374"/>
      <c r="J684" s="436"/>
    </row>
    <row r="685" spans="1:10" ht="13">
      <c r="A685" s="434"/>
      <c r="B685" s="69"/>
      <c r="C685" s="69"/>
      <c r="D685" s="373"/>
      <c r="E685" s="69"/>
      <c r="F685" s="324"/>
      <c r="G685" s="69"/>
      <c r="H685" s="435"/>
      <c r="I685" s="374"/>
      <c r="J685" s="436"/>
    </row>
    <row r="686" spans="1:10" ht="13">
      <c r="A686" s="434"/>
      <c r="B686" s="69"/>
      <c r="C686" s="69"/>
      <c r="D686" s="373"/>
      <c r="E686" s="69"/>
      <c r="F686" s="324"/>
      <c r="G686" s="69"/>
      <c r="H686" s="435"/>
      <c r="I686" s="374"/>
      <c r="J686" s="436"/>
    </row>
    <row r="687" spans="1:10" ht="13">
      <c r="A687" s="434"/>
      <c r="B687" s="69"/>
      <c r="C687" s="69"/>
      <c r="D687" s="373"/>
      <c r="E687" s="69"/>
      <c r="F687" s="324"/>
      <c r="G687" s="69"/>
      <c r="H687" s="435"/>
      <c r="I687" s="374"/>
      <c r="J687" s="436"/>
    </row>
    <row r="688" spans="1:10" ht="13">
      <c r="A688" s="434"/>
      <c r="B688" s="69"/>
      <c r="C688" s="69"/>
      <c r="D688" s="373"/>
      <c r="E688" s="69"/>
      <c r="F688" s="324"/>
      <c r="G688" s="69"/>
      <c r="H688" s="435"/>
      <c r="I688" s="374"/>
      <c r="J688" s="436"/>
    </row>
    <row r="689" spans="1:10" ht="13">
      <c r="A689" s="434"/>
      <c r="B689" s="69"/>
      <c r="C689" s="69"/>
      <c r="D689" s="373"/>
      <c r="E689" s="69"/>
      <c r="F689" s="324"/>
      <c r="G689" s="69"/>
      <c r="H689" s="435"/>
      <c r="I689" s="374"/>
      <c r="J689" s="436"/>
    </row>
    <row r="690" spans="1:10" ht="13">
      <c r="A690" s="434"/>
      <c r="B690" s="69"/>
      <c r="C690" s="69"/>
      <c r="D690" s="373"/>
      <c r="E690" s="69"/>
      <c r="F690" s="324"/>
      <c r="G690" s="69"/>
      <c r="H690" s="435"/>
      <c r="I690" s="374"/>
      <c r="J690" s="436"/>
    </row>
    <row r="691" spans="1:10" ht="13">
      <c r="A691" s="434"/>
      <c r="B691" s="69"/>
      <c r="C691" s="69"/>
      <c r="D691" s="373"/>
      <c r="E691" s="69"/>
      <c r="F691" s="324"/>
      <c r="G691" s="69"/>
      <c r="H691" s="435"/>
      <c r="I691" s="374"/>
      <c r="J691" s="436"/>
    </row>
    <row r="692" spans="1:10" ht="13">
      <c r="A692" s="434"/>
      <c r="B692" s="69"/>
      <c r="C692" s="69"/>
      <c r="D692" s="373"/>
      <c r="E692" s="69"/>
      <c r="F692" s="324"/>
      <c r="G692" s="69"/>
      <c r="H692" s="435"/>
      <c r="I692" s="374"/>
      <c r="J692" s="436"/>
    </row>
    <row r="693" spans="1:10" ht="13">
      <c r="A693" s="434"/>
      <c r="B693" s="69"/>
      <c r="C693" s="69"/>
      <c r="D693" s="373"/>
      <c r="E693" s="69"/>
      <c r="F693" s="324"/>
      <c r="G693" s="69"/>
      <c r="H693" s="435"/>
      <c r="I693" s="374"/>
      <c r="J693" s="436"/>
    </row>
    <row r="694" spans="1:10" ht="13">
      <c r="A694" s="434"/>
      <c r="B694" s="69"/>
      <c r="C694" s="69"/>
      <c r="D694" s="373"/>
      <c r="E694" s="69"/>
      <c r="F694" s="324"/>
      <c r="G694" s="69"/>
      <c r="H694" s="435"/>
      <c r="I694" s="374"/>
      <c r="J694" s="436"/>
    </row>
    <row r="695" spans="1:10" ht="13">
      <c r="A695" s="434"/>
      <c r="B695" s="69"/>
      <c r="C695" s="69"/>
      <c r="D695" s="373"/>
      <c r="E695" s="69"/>
      <c r="F695" s="324"/>
      <c r="G695" s="69"/>
      <c r="H695" s="435"/>
      <c r="I695" s="374"/>
      <c r="J695" s="436"/>
    </row>
    <row r="696" spans="1:10" ht="13">
      <c r="A696" s="434"/>
      <c r="B696" s="69"/>
      <c r="C696" s="69"/>
      <c r="D696" s="373"/>
      <c r="E696" s="69"/>
      <c r="F696" s="324"/>
      <c r="G696" s="69"/>
      <c r="H696" s="435"/>
      <c r="I696" s="374"/>
      <c r="J696" s="436"/>
    </row>
    <row r="697" spans="1:10" ht="13">
      <c r="A697" s="434"/>
      <c r="B697" s="69"/>
      <c r="C697" s="69"/>
      <c r="D697" s="373"/>
      <c r="E697" s="69"/>
      <c r="F697" s="324"/>
      <c r="G697" s="69"/>
      <c r="H697" s="435"/>
      <c r="I697" s="374"/>
      <c r="J697" s="436"/>
    </row>
    <row r="698" spans="1:10" ht="13">
      <c r="A698" s="434"/>
      <c r="B698" s="69"/>
      <c r="C698" s="69"/>
      <c r="D698" s="373"/>
      <c r="E698" s="69"/>
      <c r="F698" s="324"/>
      <c r="G698" s="69"/>
      <c r="H698" s="435"/>
      <c r="I698" s="374"/>
      <c r="J698" s="436"/>
    </row>
    <row r="699" spans="1:10" ht="13">
      <c r="A699" s="434"/>
      <c r="B699" s="69"/>
      <c r="C699" s="69"/>
      <c r="D699" s="373"/>
      <c r="E699" s="69"/>
      <c r="F699" s="324"/>
      <c r="G699" s="69"/>
      <c r="H699" s="435"/>
      <c r="I699" s="374"/>
      <c r="J699" s="436"/>
    </row>
    <row r="700" spans="1:10" ht="13">
      <c r="A700" s="434"/>
      <c r="B700" s="69"/>
      <c r="C700" s="69"/>
      <c r="D700" s="373"/>
      <c r="E700" s="69"/>
      <c r="F700" s="324"/>
      <c r="G700" s="69"/>
      <c r="H700" s="435"/>
      <c r="I700" s="374"/>
      <c r="J700" s="436"/>
    </row>
    <row r="701" spans="1:10" ht="13">
      <c r="A701" s="434"/>
      <c r="B701" s="69"/>
      <c r="C701" s="69"/>
      <c r="D701" s="373"/>
      <c r="E701" s="69"/>
      <c r="F701" s="324"/>
      <c r="G701" s="69"/>
      <c r="H701" s="435"/>
      <c r="I701" s="374"/>
      <c r="J701" s="436"/>
    </row>
    <row r="702" spans="1:10" ht="13">
      <c r="A702" s="434"/>
      <c r="B702" s="69"/>
      <c r="C702" s="69"/>
      <c r="D702" s="373"/>
      <c r="E702" s="69"/>
      <c r="F702" s="324"/>
      <c r="G702" s="69"/>
      <c r="H702" s="435"/>
      <c r="I702" s="374"/>
      <c r="J702" s="436"/>
    </row>
    <row r="703" spans="1:10" ht="13">
      <c r="A703" s="434"/>
      <c r="B703" s="69"/>
      <c r="C703" s="69"/>
      <c r="D703" s="373"/>
      <c r="E703" s="69"/>
      <c r="F703" s="324"/>
      <c r="G703" s="69"/>
      <c r="H703" s="435"/>
      <c r="I703" s="374"/>
      <c r="J703" s="436"/>
    </row>
    <row r="704" spans="1:10" ht="13">
      <c r="A704" s="434"/>
      <c r="B704" s="69"/>
      <c r="C704" s="69"/>
      <c r="D704" s="373"/>
      <c r="E704" s="69"/>
      <c r="F704" s="324"/>
      <c r="G704" s="69"/>
      <c r="H704" s="435"/>
      <c r="I704" s="374"/>
      <c r="J704" s="436"/>
    </row>
    <row r="705" spans="1:10" ht="13">
      <c r="A705" s="434"/>
      <c r="B705" s="69"/>
      <c r="C705" s="69"/>
      <c r="D705" s="373"/>
      <c r="E705" s="69"/>
      <c r="F705" s="324"/>
      <c r="G705" s="69"/>
      <c r="H705" s="435"/>
      <c r="I705" s="374"/>
      <c r="J705" s="436"/>
    </row>
    <row r="706" spans="1:10" ht="13">
      <c r="A706" s="434"/>
      <c r="B706" s="69"/>
      <c r="C706" s="69"/>
      <c r="D706" s="373"/>
      <c r="E706" s="69"/>
      <c r="F706" s="324"/>
      <c r="G706" s="69"/>
      <c r="H706" s="435"/>
      <c r="I706" s="374"/>
      <c r="J706" s="436"/>
    </row>
    <row r="707" spans="1:10" ht="13">
      <c r="A707" s="434"/>
      <c r="B707" s="69"/>
      <c r="C707" s="69"/>
      <c r="D707" s="373"/>
      <c r="E707" s="69"/>
      <c r="F707" s="324"/>
      <c r="G707" s="69"/>
      <c r="H707" s="435"/>
      <c r="I707" s="374"/>
      <c r="J707" s="436"/>
    </row>
  </sheetData>
  <autoFilter ref="A1:J191" xr:uid="{00000000-0009-0000-0000-000008000000}"/>
  <conditionalFormatting sqref="A1:I19 A20:I707">
    <cfRule type="expression" dxfId="15" priority="1">
      <formula>$I$2:$I$707="Unsure"</formula>
    </cfRule>
  </conditionalFormatting>
  <conditionalFormatting sqref="A1:I19 A20:I707">
    <cfRule type="expression" dxfId="14" priority="2">
      <formula>$I$2:$I$707="Weak"</formula>
    </cfRule>
  </conditionalFormatting>
  <conditionalFormatting sqref="A1:I19 A20:I707">
    <cfRule type="expression" dxfId="13" priority="3">
      <formula>$I$2:$I$707="Strong"</formula>
    </cfRule>
  </conditionalFormatting>
  <conditionalFormatting sqref="J1:J19 J20:J521">
    <cfRule type="cellIs" dxfId="12" priority="4"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Relationships</vt:lpstr>
      <vt:lpstr>Mnemonics</vt:lpstr>
      <vt:lpstr>Anatomy</vt:lpstr>
      <vt:lpstr>Biology</vt:lpstr>
      <vt:lpstr>Hormones</vt:lpstr>
      <vt:lpstr>Enzymes</vt:lpstr>
      <vt:lpstr>Biochemistry</vt:lpstr>
      <vt:lpstr>Chemistry</vt:lpstr>
      <vt:lpstr>Behavioral Sciences</vt:lpstr>
      <vt:lpstr>Psych Theories</vt:lpstr>
      <vt:lpstr>Development Timelines</vt:lpstr>
      <vt:lpstr>Physics and Math</vt:lpstr>
      <vt:lpstr>Kaplan Key 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Melton Zheng</dc:creator>
  <cp:lastModifiedBy>Melton Zheng</cp:lastModifiedBy>
  <dcterms:created xsi:type="dcterms:W3CDTF">2021-07-27T20:44:36Z</dcterms:created>
  <dcterms:modified xsi:type="dcterms:W3CDTF">2021-07-27T20:44:36Z</dcterms:modified>
</cp:coreProperties>
</file>