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ITKGP\Sem 5\Aerodynamics Lab\4. force over a delta wing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Z78" i="1" l="1"/>
  <c r="Z79" i="1"/>
  <c r="Z80" i="1"/>
  <c r="Z81" i="1"/>
  <c r="Z82" i="1"/>
  <c r="Z83" i="1"/>
  <c r="Z77" i="1"/>
  <c r="Z68" i="1"/>
  <c r="Z69" i="1"/>
  <c r="Z70" i="1"/>
  <c r="Z71" i="1"/>
  <c r="Z72" i="1"/>
  <c r="Z73" i="1"/>
  <c r="Z67" i="1"/>
  <c r="Z58" i="1"/>
  <c r="Z59" i="1"/>
  <c r="Z60" i="1"/>
  <c r="Z61" i="1"/>
  <c r="Z62" i="1"/>
  <c r="Z63" i="1"/>
  <c r="Z57" i="1"/>
  <c r="Z48" i="1"/>
  <c r="Z49" i="1"/>
  <c r="Z50" i="1"/>
  <c r="Z51" i="1"/>
  <c r="Z52" i="1"/>
  <c r="Z53" i="1"/>
  <c r="Z47" i="1"/>
  <c r="Z37" i="1"/>
  <c r="Z38" i="1"/>
  <c r="Z39" i="1"/>
  <c r="Z40" i="1"/>
  <c r="Z41" i="1"/>
  <c r="Z42" i="1"/>
  <c r="Z36" i="1"/>
  <c r="Z26" i="1"/>
  <c r="Z27" i="1"/>
  <c r="Z28" i="1"/>
  <c r="Z29" i="1"/>
  <c r="Z30" i="1"/>
  <c r="Z31" i="1"/>
  <c r="Z25" i="1"/>
  <c r="Z20" i="1"/>
  <c r="Z15" i="1"/>
  <c r="Z16" i="1"/>
  <c r="Z17" i="1"/>
  <c r="Z18" i="1"/>
  <c r="Z19" i="1"/>
  <c r="Z14" i="1"/>
  <c r="Z5" i="1"/>
  <c r="Z6" i="1"/>
  <c r="Z7" i="1"/>
  <c r="Z8" i="1"/>
  <c r="Z9" i="1"/>
  <c r="Z10" i="1"/>
  <c r="Z11" i="1"/>
  <c r="Z4" i="1"/>
  <c r="X78" i="1" l="1"/>
  <c r="Y78" i="1"/>
  <c r="X79" i="1"/>
  <c r="Y79" i="1"/>
  <c r="X80" i="1"/>
  <c r="Y80" i="1"/>
  <c r="X81" i="1"/>
  <c r="Y81" i="1"/>
  <c r="X82" i="1"/>
  <c r="Y82" i="1"/>
  <c r="X83" i="1"/>
  <c r="Y83" i="1"/>
  <c r="Y77" i="1"/>
  <c r="X77" i="1"/>
  <c r="X68" i="1"/>
  <c r="Y68" i="1"/>
  <c r="X69" i="1"/>
  <c r="Y69" i="1"/>
  <c r="X70" i="1"/>
  <c r="Y70" i="1"/>
  <c r="X71" i="1"/>
  <c r="Y71" i="1"/>
  <c r="X72" i="1"/>
  <c r="Y72" i="1"/>
  <c r="X73" i="1"/>
  <c r="Y73" i="1"/>
  <c r="Y67" i="1"/>
  <c r="X67" i="1"/>
  <c r="X58" i="1"/>
  <c r="Y58" i="1"/>
  <c r="X59" i="1"/>
  <c r="Y59" i="1"/>
  <c r="X60" i="1"/>
  <c r="Y60" i="1"/>
  <c r="X61" i="1"/>
  <c r="Y61" i="1"/>
  <c r="X62" i="1"/>
  <c r="Y62" i="1"/>
  <c r="X63" i="1"/>
  <c r="Y63" i="1"/>
  <c r="Y57" i="1"/>
  <c r="X57" i="1"/>
  <c r="X48" i="1"/>
  <c r="Y48" i="1"/>
  <c r="X49" i="1"/>
  <c r="Y49" i="1"/>
  <c r="X50" i="1"/>
  <c r="Y50" i="1"/>
  <c r="X51" i="1"/>
  <c r="Y51" i="1"/>
  <c r="X52" i="1"/>
  <c r="Y52" i="1"/>
  <c r="X53" i="1"/>
  <c r="Y53" i="1"/>
  <c r="Y47" i="1"/>
  <c r="X47" i="1"/>
  <c r="X37" i="1"/>
  <c r="Y37" i="1"/>
  <c r="X38" i="1"/>
  <c r="Y38" i="1"/>
  <c r="X39" i="1"/>
  <c r="Y39" i="1"/>
  <c r="X40" i="1"/>
  <c r="Y40" i="1"/>
  <c r="X41" i="1"/>
  <c r="Y41" i="1"/>
  <c r="X42" i="1"/>
  <c r="Y42" i="1"/>
  <c r="Y36" i="1"/>
  <c r="X36" i="1"/>
  <c r="X26" i="1"/>
  <c r="Y26" i="1"/>
  <c r="X27" i="1"/>
  <c r="Y27" i="1"/>
  <c r="X28" i="1"/>
  <c r="Y28" i="1"/>
  <c r="X29" i="1"/>
  <c r="Y29" i="1"/>
  <c r="X30" i="1"/>
  <c r="Y30" i="1"/>
  <c r="X31" i="1"/>
  <c r="Y31" i="1"/>
  <c r="Y25" i="1"/>
  <c r="X25" i="1"/>
  <c r="X15" i="1"/>
  <c r="Y15" i="1"/>
  <c r="X16" i="1"/>
  <c r="Y16" i="1"/>
  <c r="X17" i="1"/>
  <c r="Y17" i="1"/>
  <c r="X18" i="1"/>
  <c r="Y18" i="1"/>
  <c r="X19" i="1"/>
  <c r="Y19" i="1"/>
  <c r="X20" i="1"/>
  <c r="Y20" i="1"/>
  <c r="Y14" i="1"/>
  <c r="X14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X4" i="1"/>
  <c r="Y4" i="1"/>
  <c r="V5" i="1" l="1"/>
  <c r="V6" i="1"/>
  <c r="V7" i="1"/>
  <c r="V8" i="1"/>
  <c r="V9" i="1"/>
  <c r="V10" i="1"/>
  <c r="V11" i="1"/>
  <c r="V14" i="1"/>
  <c r="V15" i="1"/>
  <c r="V16" i="1"/>
  <c r="V17" i="1"/>
  <c r="V18" i="1"/>
  <c r="V19" i="1"/>
  <c r="V20" i="1"/>
  <c r="V25" i="1"/>
  <c r="V26" i="1"/>
  <c r="V27" i="1"/>
  <c r="V28" i="1"/>
  <c r="V29" i="1"/>
  <c r="V30" i="1"/>
  <c r="V31" i="1"/>
  <c r="V36" i="1"/>
  <c r="V37" i="1"/>
  <c r="V38" i="1"/>
  <c r="V39" i="1"/>
  <c r="V40" i="1"/>
  <c r="V41" i="1"/>
  <c r="V42" i="1"/>
  <c r="V47" i="1"/>
  <c r="V48" i="1"/>
  <c r="V49" i="1"/>
  <c r="V50" i="1"/>
  <c r="V51" i="1"/>
  <c r="V52" i="1"/>
  <c r="V53" i="1"/>
  <c r="V57" i="1"/>
  <c r="V58" i="1"/>
  <c r="V59" i="1"/>
  <c r="V60" i="1"/>
  <c r="V61" i="1"/>
  <c r="V62" i="1"/>
  <c r="V63" i="1"/>
  <c r="V67" i="1"/>
  <c r="V68" i="1"/>
  <c r="V69" i="1"/>
  <c r="V70" i="1"/>
  <c r="V71" i="1"/>
  <c r="V72" i="1"/>
  <c r="V73" i="1"/>
  <c r="V77" i="1"/>
  <c r="V78" i="1"/>
  <c r="V79" i="1"/>
  <c r="V80" i="1"/>
  <c r="V81" i="1"/>
  <c r="V82" i="1"/>
  <c r="V83" i="1"/>
  <c r="V4" i="1"/>
  <c r="T73" i="1"/>
  <c r="U5" i="1"/>
  <c r="U6" i="1"/>
  <c r="U7" i="1"/>
  <c r="U8" i="1"/>
  <c r="U9" i="1"/>
  <c r="U10" i="1"/>
  <c r="U11" i="1"/>
  <c r="U14" i="1"/>
  <c r="U15" i="1"/>
  <c r="U16" i="1"/>
  <c r="U17" i="1"/>
  <c r="U18" i="1"/>
  <c r="U19" i="1"/>
  <c r="U20" i="1"/>
  <c r="U25" i="1"/>
  <c r="U26" i="1"/>
  <c r="U27" i="1"/>
  <c r="U28" i="1"/>
  <c r="U29" i="1"/>
  <c r="U30" i="1"/>
  <c r="U31" i="1"/>
  <c r="U36" i="1"/>
  <c r="U37" i="1"/>
  <c r="U38" i="1"/>
  <c r="U39" i="1"/>
  <c r="U40" i="1"/>
  <c r="U41" i="1"/>
  <c r="U42" i="1"/>
  <c r="U47" i="1"/>
  <c r="U48" i="1"/>
  <c r="U49" i="1"/>
  <c r="U50" i="1"/>
  <c r="U51" i="1"/>
  <c r="U52" i="1"/>
  <c r="U53" i="1"/>
  <c r="U57" i="1"/>
  <c r="U58" i="1"/>
  <c r="U59" i="1"/>
  <c r="U60" i="1"/>
  <c r="U61" i="1"/>
  <c r="U62" i="1"/>
  <c r="U63" i="1"/>
  <c r="U67" i="1"/>
  <c r="U68" i="1"/>
  <c r="U69" i="1"/>
  <c r="U70" i="1"/>
  <c r="U71" i="1"/>
  <c r="U72" i="1"/>
  <c r="U73" i="1"/>
  <c r="U77" i="1"/>
  <c r="U78" i="1"/>
  <c r="U79" i="1"/>
  <c r="U80" i="1"/>
  <c r="U81" i="1"/>
  <c r="U82" i="1"/>
  <c r="U83" i="1"/>
  <c r="U4" i="1"/>
  <c r="T5" i="1"/>
  <c r="T6" i="1"/>
  <c r="T7" i="1"/>
  <c r="T8" i="1"/>
  <c r="T9" i="1"/>
  <c r="T10" i="1"/>
  <c r="T11" i="1"/>
  <c r="T14" i="1"/>
  <c r="T15" i="1"/>
  <c r="T16" i="1"/>
  <c r="T17" i="1"/>
  <c r="T18" i="1"/>
  <c r="T19" i="1"/>
  <c r="T20" i="1"/>
  <c r="T25" i="1"/>
  <c r="T26" i="1"/>
  <c r="T27" i="1"/>
  <c r="T28" i="1"/>
  <c r="T29" i="1"/>
  <c r="T30" i="1"/>
  <c r="T31" i="1"/>
  <c r="T36" i="1"/>
  <c r="T37" i="1"/>
  <c r="T38" i="1"/>
  <c r="T39" i="1"/>
  <c r="T40" i="1"/>
  <c r="T41" i="1"/>
  <c r="T42" i="1"/>
  <c r="T47" i="1"/>
  <c r="T48" i="1"/>
  <c r="T49" i="1"/>
  <c r="T50" i="1"/>
  <c r="T51" i="1"/>
  <c r="T52" i="1"/>
  <c r="T53" i="1"/>
  <c r="T57" i="1"/>
  <c r="T58" i="1"/>
  <c r="T59" i="1"/>
  <c r="T60" i="1"/>
  <c r="T61" i="1"/>
  <c r="T62" i="1"/>
  <c r="T63" i="1"/>
  <c r="T67" i="1"/>
  <c r="T68" i="1"/>
  <c r="T69" i="1"/>
  <c r="T70" i="1"/>
  <c r="T71" i="1"/>
  <c r="T72" i="1"/>
  <c r="T77" i="1"/>
  <c r="T78" i="1"/>
  <c r="T79" i="1"/>
  <c r="T80" i="1"/>
  <c r="T81" i="1"/>
  <c r="T82" i="1"/>
  <c r="T83" i="1"/>
  <c r="T4" i="1"/>
  <c r="R5" i="1"/>
  <c r="R6" i="1"/>
  <c r="R7" i="1"/>
  <c r="R8" i="1"/>
  <c r="R9" i="1"/>
  <c r="R10" i="1"/>
  <c r="R11" i="1"/>
  <c r="R14" i="1"/>
  <c r="R15" i="1"/>
  <c r="R16" i="1"/>
  <c r="R17" i="1"/>
  <c r="R18" i="1"/>
  <c r="R19" i="1"/>
  <c r="R20" i="1"/>
  <c r="R25" i="1"/>
  <c r="R26" i="1"/>
  <c r="R27" i="1"/>
  <c r="R28" i="1"/>
  <c r="R29" i="1"/>
  <c r="R30" i="1"/>
  <c r="R31" i="1"/>
  <c r="R36" i="1"/>
  <c r="R37" i="1"/>
  <c r="R38" i="1"/>
  <c r="R39" i="1"/>
  <c r="R40" i="1"/>
  <c r="R41" i="1"/>
  <c r="R42" i="1"/>
  <c r="R47" i="1"/>
  <c r="R48" i="1"/>
  <c r="R49" i="1"/>
  <c r="R50" i="1"/>
  <c r="R51" i="1"/>
  <c r="R52" i="1"/>
  <c r="R53" i="1"/>
  <c r="R57" i="1"/>
  <c r="R58" i="1"/>
  <c r="R59" i="1"/>
  <c r="R60" i="1"/>
  <c r="R61" i="1"/>
  <c r="R62" i="1"/>
  <c r="R63" i="1"/>
  <c r="R67" i="1"/>
  <c r="R68" i="1"/>
  <c r="R69" i="1"/>
  <c r="R70" i="1"/>
  <c r="R71" i="1"/>
  <c r="R72" i="1"/>
  <c r="R73" i="1"/>
  <c r="R77" i="1"/>
  <c r="R78" i="1"/>
  <c r="R79" i="1"/>
  <c r="R80" i="1"/>
  <c r="R81" i="1"/>
  <c r="R82" i="1"/>
  <c r="R83" i="1"/>
  <c r="R4" i="1" l="1"/>
  <c r="Q5" i="1"/>
  <c r="Q6" i="1"/>
  <c r="Q7" i="1"/>
  <c r="Q8" i="1"/>
  <c r="Q9" i="1"/>
  <c r="Q10" i="1"/>
  <c r="Q11" i="1"/>
  <c r="Q14" i="1"/>
  <c r="Q15" i="1"/>
  <c r="Q16" i="1"/>
  <c r="Q17" i="1"/>
  <c r="Q18" i="1"/>
  <c r="Q19" i="1"/>
  <c r="Q20" i="1"/>
  <c r="Q25" i="1"/>
  <c r="Q26" i="1"/>
  <c r="Q27" i="1"/>
  <c r="Q28" i="1"/>
  <c r="Q29" i="1"/>
  <c r="Q30" i="1"/>
  <c r="Q31" i="1"/>
  <c r="Q36" i="1"/>
  <c r="Q37" i="1"/>
  <c r="Q38" i="1"/>
  <c r="Q39" i="1"/>
  <c r="Q40" i="1"/>
  <c r="Q41" i="1"/>
  <c r="Q42" i="1"/>
  <c r="Q47" i="1"/>
  <c r="Q48" i="1"/>
  <c r="Q49" i="1"/>
  <c r="Q50" i="1"/>
  <c r="Q51" i="1"/>
  <c r="Q52" i="1"/>
  <c r="Q53" i="1"/>
  <c r="Q57" i="1"/>
  <c r="Q58" i="1"/>
  <c r="Q59" i="1"/>
  <c r="Q60" i="1"/>
  <c r="Q61" i="1"/>
  <c r="Q62" i="1"/>
  <c r="Q63" i="1"/>
  <c r="Q67" i="1"/>
  <c r="Q68" i="1"/>
  <c r="Q69" i="1"/>
  <c r="Q70" i="1"/>
  <c r="Q71" i="1"/>
  <c r="Q72" i="1"/>
  <c r="Q73" i="1"/>
  <c r="Q77" i="1"/>
  <c r="Q78" i="1"/>
  <c r="Q79" i="1"/>
  <c r="Q80" i="1"/>
  <c r="Q81" i="1"/>
  <c r="Q82" i="1"/>
  <c r="Q83" i="1"/>
  <c r="Q4" i="1"/>
  <c r="P14" i="1"/>
  <c r="P15" i="1"/>
  <c r="P16" i="1"/>
  <c r="P17" i="1"/>
  <c r="P18" i="1"/>
  <c r="P19" i="1"/>
  <c r="P20" i="1"/>
  <c r="P25" i="1"/>
  <c r="P26" i="1"/>
  <c r="P27" i="1"/>
  <c r="P28" i="1"/>
  <c r="P29" i="1"/>
  <c r="P30" i="1"/>
  <c r="P31" i="1"/>
  <c r="P36" i="1"/>
  <c r="P37" i="1"/>
  <c r="P38" i="1"/>
  <c r="P39" i="1"/>
  <c r="P40" i="1"/>
  <c r="P41" i="1"/>
  <c r="P42" i="1"/>
  <c r="P47" i="1"/>
  <c r="P48" i="1"/>
  <c r="P49" i="1"/>
  <c r="P50" i="1"/>
  <c r="P51" i="1"/>
  <c r="P52" i="1"/>
  <c r="P53" i="1"/>
  <c r="P57" i="1"/>
  <c r="P58" i="1"/>
  <c r="P59" i="1"/>
  <c r="P60" i="1"/>
  <c r="P61" i="1"/>
  <c r="P62" i="1"/>
  <c r="P63" i="1"/>
  <c r="P67" i="1"/>
  <c r="P68" i="1"/>
  <c r="P69" i="1"/>
  <c r="P70" i="1"/>
  <c r="P71" i="1"/>
  <c r="P72" i="1"/>
  <c r="P73" i="1"/>
  <c r="P77" i="1"/>
  <c r="P78" i="1"/>
  <c r="P79" i="1"/>
  <c r="P80" i="1"/>
  <c r="P81" i="1"/>
  <c r="P82" i="1"/>
  <c r="P83" i="1"/>
  <c r="P5" i="1"/>
  <c r="P6" i="1"/>
  <c r="P7" i="1"/>
  <c r="P8" i="1"/>
  <c r="P9" i="1"/>
  <c r="P10" i="1"/>
  <c r="P11" i="1"/>
  <c r="P4" i="1"/>
  <c r="N77" i="1"/>
  <c r="N78" i="1"/>
  <c r="N79" i="1"/>
  <c r="N80" i="1"/>
  <c r="N81" i="1"/>
  <c r="N82" i="1"/>
  <c r="N83" i="1"/>
  <c r="N67" i="1"/>
  <c r="N68" i="1"/>
  <c r="N69" i="1"/>
  <c r="N70" i="1"/>
  <c r="N71" i="1"/>
  <c r="N72" i="1"/>
  <c r="N73" i="1"/>
  <c r="N57" i="1"/>
  <c r="N58" i="1"/>
  <c r="N59" i="1"/>
  <c r="N60" i="1"/>
  <c r="N61" i="1"/>
  <c r="N62" i="1"/>
  <c r="N63" i="1"/>
  <c r="N47" i="1"/>
  <c r="N48" i="1"/>
  <c r="N49" i="1"/>
  <c r="N50" i="1"/>
  <c r="N51" i="1"/>
  <c r="N52" i="1"/>
  <c r="N53" i="1"/>
  <c r="N36" i="1"/>
  <c r="N37" i="1"/>
  <c r="N38" i="1"/>
  <c r="N39" i="1"/>
  <c r="N40" i="1"/>
  <c r="N41" i="1"/>
  <c r="N42" i="1"/>
  <c r="N25" i="1"/>
  <c r="N26" i="1"/>
  <c r="N27" i="1"/>
  <c r="N28" i="1"/>
  <c r="N29" i="1"/>
  <c r="N30" i="1"/>
  <c r="N31" i="1"/>
  <c r="N14" i="1"/>
  <c r="N15" i="1"/>
  <c r="N16" i="1"/>
  <c r="N17" i="1"/>
  <c r="N18" i="1"/>
  <c r="N19" i="1"/>
  <c r="N20" i="1"/>
  <c r="N5" i="1"/>
  <c r="N6" i="1"/>
  <c r="N7" i="1"/>
  <c r="N8" i="1"/>
  <c r="N9" i="1"/>
  <c r="N10" i="1"/>
  <c r="N11" i="1"/>
  <c r="N4" i="1"/>
  <c r="M14" i="1"/>
  <c r="M15" i="1"/>
  <c r="M16" i="1"/>
  <c r="M17" i="1"/>
  <c r="M18" i="1"/>
  <c r="M19" i="1"/>
  <c r="M20" i="1"/>
  <c r="M25" i="1"/>
  <c r="M26" i="1"/>
  <c r="M27" i="1"/>
  <c r="M28" i="1"/>
  <c r="M29" i="1"/>
  <c r="M30" i="1"/>
  <c r="M31" i="1"/>
  <c r="M36" i="1"/>
  <c r="M37" i="1"/>
  <c r="M38" i="1"/>
  <c r="M39" i="1"/>
  <c r="M40" i="1"/>
  <c r="M41" i="1"/>
  <c r="M42" i="1"/>
  <c r="M47" i="1"/>
  <c r="M48" i="1"/>
  <c r="M49" i="1"/>
  <c r="M50" i="1"/>
  <c r="M51" i="1"/>
  <c r="M52" i="1"/>
  <c r="M53" i="1"/>
  <c r="M57" i="1"/>
  <c r="M58" i="1"/>
  <c r="M59" i="1"/>
  <c r="M60" i="1"/>
  <c r="M61" i="1"/>
  <c r="M62" i="1"/>
  <c r="M63" i="1"/>
  <c r="M67" i="1"/>
  <c r="M68" i="1"/>
  <c r="M69" i="1"/>
  <c r="M70" i="1"/>
  <c r="M71" i="1"/>
  <c r="M72" i="1"/>
  <c r="M73" i="1"/>
  <c r="M77" i="1"/>
  <c r="M78" i="1"/>
  <c r="M79" i="1"/>
  <c r="M80" i="1"/>
  <c r="M81" i="1"/>
  <c r="M82" i="1"/>
  <c r="M83" i="1"/>
  <c r="M5" i="1"/>
  <c r="M6" i="1"/>
  <c r="M7" i="1"/>
  <c r="M8" i="1"/>
  <c r="M9" i="1"/>
  <c r="M10" i="1"/>
  <c r="M11" i="1"/>
  <c r="M4" i="1"/>
  <c r="L5" i="1"/>
  <c r="L6" i="1"/>
  <c r="L7" i="1"/>
  <c r="L8" i="1"/>
  <c r="L9" i="1"/>
  <c r="L10" i="1"/>
  <c r="L11" i="1"/>
  <c r="L14" i="1"/>
  <c r="L15" i="1"/>
  <c r="L16" i="1"/>
  <c r="L17" i="1"/>
  <c r="L18" i="1"/>
  <c r="L19" i="1"/>
  <c r="L20" i="1"/>
  <c r="L25" i="1"/>
  <c r="L26" i="1"/>
  <c r="L27" i="1"/>
  <c r="L28" i="1"/>
  <c r="L29" i="1"/>
  <c r="L30" i="1"/>
  <c r="L31" i="1"/>
  <c r="L36" i="1"/>
  <c r="L37" i="1"/>
  <c r="L38" i="1"/>
  <c r="L39" i="1"/>
  <c r="L40" i="1"/>
  <c r="L41" i="1"/>
  <c r="L42" i="1"/>
  <c r="L47" i="1"/>
  <c r="L48" i="1"/>
  <c r="L49" i="1"/>
  <c r="L50" i="1"/>
  <c r="L51" i="1"/>
  <c r="L52" i="1"/>
  <c r="L53" i="1"/>
  <c r="L57" i="1"/>
  <c r="L58" i="1"/>
  <c r="L59" i="1"/>
  <c r="L60" i="1"/>
  <c r="L61" i="1"/>
  <c r="L62" i="1"/>
  <c r="L63" i="1"/>
  <c r="L67" i="1"/>
  <c r="L68" i="1"/>
  <c r="L69" i="1"/>
  <c r="L70" i="1"/>
  <c r="L71" i="1"/>
  <c r="L72" i="1"/>
  <c r="L73" i="1"/>
  <c r="L77" i="1"/>
  <c r="L78" i="1"/>
  <c r="L79" i="1"/>
  <c r="L80" i="1"/>
  <c r="L81" i="1"/>
  <c r="L82" i="1"/>
  <c r="L83" i="1"/>
  <c r="L4" i="1"/>
</calcChain>
</file>

<file path=xl/sharedStrings.xml><?xml version="1.0" encoding="utf-8"?>
<sst xmlns="http://schemas.openxmlformats.org/spreadsheetml/2006/main" count="42" uniqueCount="32">
  <si>
    <t>offset</t>
  </si>
  <si>
    <t>Multimeter readings</t>
  </si>
  <si>
    <t>Af</t>
  </si>
  <si>
    <t>N1</t>
  </si>
  <si>
    <t>N2</t>
  </si>
  <si>
    <t>velocity</t>
  </si>
  <si>
    <t>AOA</t>
  </si>
  <si>
    <t>group1</t>
  </si>
  <si>
    <t>group2</t>
  </si>
  <si>
    <t>group3</t>
  </si>
  <si>
    <t>group6</t>
  </si>
  <si>
    <t>group7&amp;9</t>
  </si>
  <si>
    <t>group10</t>
  </si>
  <si>
    <t>group8</t>
  </si>
  <si>
    <t>group4&amp;5</t>
  </si>
  <si>
    <t>input voltage</t>
  </si>
  <si>
    <t>2.5V</t>
  </si>
  <si>
    <t>O Vector</t>
  </si>
  <si>
    <t>F Vector</t>
  </si>
  <si>
    <t>Aerodynamic Forces</t>
  </si>
  <si>
    <t>L (N)</t>
  </si>
  <si>
    <t>D (N)</t>
  </si>
  <si>
    <t>M (N-m)</t>
  </si>
  <si>
    <t>Aerodynamic Coefficients</t>
  </si>
  <si>
    <t>C_L</t>
  </si>
  <si>
    <t>C_D</t>
  </si>
  <si>
    <t>C_M</t>
  </si>
  <si>
    <t>rho=</t>
  </si>
  <si>
    <t>(change this if you want to change the outcome)</t>
  </si>
  <si>
    <t>wing area=</t>
  </si>
  <si>
    <t>0.5*0.151*0.350=</t>
  </si>
  <si>
    <t>CHORD LENGTH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</si>
</sst>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tabSelected="1" topLeftCell="J67" zoomScaleNormal="100" workbookViewId="0">
      <selection activeCell="Z77" sqref="Z77:Z83"/>
    </sheetView>
  </sheetViews>
  <sheetFormatPr defaultRowHeight="15" x14ac:dyDescent="0.25"/>
  <cols>
    <col min="12" max="12" width="9.140625" customWidth="1"/>
    <col min="26" max="26" width="12.7109375" bestFit="1" customWidth="1"/>
  </cols>
  <sheetData>
    <row r="1" spans="1:28" x14ac:dyDescent="0.25">
      <c r="D1" s="6" t="s">
        <v>0</v>
      </c>
      <c r="E1" s="6"/>
      <c r="F1" s="6"/>
      <c r="G1" s="1"/>
      <c r="H1" s="6" t="s">
        <v>1</v>
      </c>
      <c r="I1" s="6"/>
      <c r="J1" s="6"/>
      <c r="L1" s="6" t="s">
        <v>17</v>
      </c>
      <c r="M1" s="6"/>
      <c r="N1" s="6"/>
      <c r="P1" s="6" t="s">
        <v>18</v>
      </c>
      <c r="Q1" s="6"/>
      <c r="R1" s="6"/>
      <c r="T1" s="6" t="s">
        <v>19</v>
      </c>
      <c r="U1" s="6"/>
      <c r="V1" s="6"/>
      <c r="X1" s="4" t="s">
        <v>23</v>
      </c>
      <c r="Y1" s="4"/>
      <c r="Z1" s="4"/>
    </row>
    <row r="2" spans="1:28" x14ac:dyDescent="0.25">
      <c r="B2" t="s">
        <v>5</v>
      </c>
      <c r="C2" t="s">
        <v>6</v>
      </c>
      <c r="D2" t="s">
        <v>2</v>
      </c>
      <c r="E2" t="s">
        <v>3</v>
      </c>
      <c r="F2" t="s">
        <v>4</v>
      </c>
      <c r="H2" t="s">
        <v>2</v>
      </c>
      <c r="I2" t="s">
        <v>3</v>
      </c>
      <c r="J2" t="s">
        <v>4</v>
      </c>
      <c r="L2" t="s">
        <v>2</v>
      </c>
      <c r="M2" t="s">
        <v>3</v>
      </c>
      <c r="N2" t="s">
        <v>4</v>
      </c>
      <c r="P2" t="s">
        <v>2</v>
      </c>
      <c r="Q2" t="s">
        <v>3</v>
      </c>
      <c r="R2" t="s">
        <v>4</v>
      </c>
      <c r="T2" t="s">
        <v>20</v>
      </c>
      <c r="U2" t="s">
        <v>21</v>
      </c>
      <c r="V2" t="s">
        <v>22</v>
      </c>
      <c r="X2" t="s">
        <v>24</v>
      </c>
      <c r="Y2" t="s">
        <v>25</v>
      </c>
      <c r="Z2" t="s">
        <v>26</v>
      </c>
    </row>
    <row r="3" spans="1:28" x14ac:dyDescent="0.25">
      <c r="L3" s="2"/>
      <c r="M3" s="2"/>
    </row>
    <row r="4" spans="1:28" x14ac:dyDescent="0.25">
      <c r="A4" s="5" t="s">
        <v>7</v>
      </c>
      <c r="B4">
        <v>16.286558549611406</v>
      </c>
      <c r="C4">
        <v>-5</v>
      </c>
      <c r="D4">
        <v>-5.31</v>
      </c>
      <c r="E4">
        <v>-0.25979999999999998</v>
      </c>
      <c r="F4">
        <v>5.04E-2</v>
      </c>
      <c r="H4">
        <v>-5.306</v>
      </c>
      <c r="I4">
        <v>-0.28199999999999997</v>
      </c>
      <c r="J4">
        <v>3.5000000000000003E-2</v>
      </c>
      <c r="L4">
        <f>(H4-D4)/2.5</f>
        <v>1.5999999999998238E-3</v>
      </c>
      <c r="M4">
        <f>(I4-E4)/2.5</f>
        <v>-8.879999999999999E-3</v>
      </c>
      <c r="N4">
        <f>(J4-F4)/2.5</f>
        <v>-6.1599999999999988E-3</v>
      </c>
      <c r="P4">
        <f>2.253779*L4-0.002936*M4+0.000764*N4</f>
        <v>3.627411839999603E-3</v>
      </c>
      <c r="Q4">
        <f>-0.269389*L4+13.825295*M4-0.08713*N4</f>
        <v>-0.12266292119999994</v>
      </c>
      <c r="R4">
        <f>0.2446*L4+0.029727*M4+13.610283*N4</f>
        <v>-8.3711959040000034E-2</v>
      </c>
      <c r="T4">
        <f>((Q4+R4)*COS(PI()*C4/180)-P4*SIN(PI()*C4/180))*9.80665</f>
        <v>-2.0130445032522322</v>
      </c>
      <c r="U4">
        <f>((Q4+R4)*SIN(PI()*C4/180)+P4*COS(PI()*C4/180))*9.80665</f>
        <v>0.21182721368623142</v>
      </c>
      <c r="V4">
        <f>(Q4-R4)*0.065*9.80665</f>
        <v>-2.48285994493136E-2</v>
      </c>
      <c r="X4">
        <f>T4/(0.5*$AB$5*$B$7*$B$7*$AB$10)</f>
        <v>-0.50831307690062322</v>
      </c>
      <c r="Y4">
        <f>U4/(0.5*$AB$5*$B$7*$B$7*$AB$10)</f>
        <v>5.3488406533575075E-2</v>
      </c>
      <c r="Z4">
        <f>V4/(0.5*$AB$5*$B$7*$B$7*$AB$10*$AB$14)</f>
        <v>-1.7912742558879598E-2</v>
      </c>
      <c r="AB4" t="s">
        <v>27</v>
      </c>
    </row>
    <row r="5" spans="1:28" x14ac:dyDescent="0.25">
      <c r="A5" s="5"/>
      <c r="B5">
        <v>16.286558549611406</v>
      </c>
      <c r="C5">
        <v>0</v>
      </c>
      <c r="D5">
        <v>-5.2430000000000003</v>
      </c>
      <c r="E5">
        <v>-0.26</v>
      </c>
      <c r="F5">
        <v>4.8000000000000001E-2</v>
      </c>
      <c r="H5">
        <v>-5.226</v>
      </c>
      <c r="I5">
        <v>-0.25700000000000001</v>
      </c>
      <c r="J5">
        <v>0.05</v>
      </c>
      <c r="L5">
        <f t="shared" ref="L5:L68" si="0">(H5-D5)/2.5</f>
        <v>6.8000000000001393E-3</v>
      </c>
      <c r="M5">
        <f t="shared" ref="M5:N68" si="1">(I5-E5)/2.5</f>
        <v>1.200000000000001E-3</v>
      </c>
      <c r="N5">
        <f t="shared" si="1"/>
        <v>8.0000000000000069E-4</v>
      </c>
      <c r="P5">
        <f t="shared" ref="P5:P68" si="2">2.253779*L5-0.002936*M5+0.000764*N5</f>
        <v>1.5322785200000317E-2</v>
      </c>
      <c r="Q5">
        <f t="shared" ref="Q5:Q68" si="3">-0.269389*L5+13.825295*M5-0.08713*N5</f>
        <v>1.4688804799999977E-2</v>
      </c>
      <c r="R5">
        <f t="shared" ref="R5:R68" si="4">0.2446*L5+0.029727*M5+13.610283*N5</f>
        <v>1.2587178800000043E-2</v>
      </c>
      <c r="T5">
        <f t="shared" ref="T5:T68" si="5">((Q5+R5)*COS(PI()*C5/180)-P5*SIN(PI()*C5/180))*9.80665</f>
        <v>0.26748602457094017</v>
      </c>
      <c r="U5">
        <f t="shared" ref="U5:U68" si="6">((Q5+R5)*SIN(PI()*C5/180)+P5*COS(PI()*C5/180))*9.80665</f>
        <v>0.1502651914815831</v>
      </c>
      <c r="V5">
        <f t="shared" ref="V5:V68" si="7">(Q5-R5)*0.065*9.80665</f>
        <v>1.3396441898384584E-3</v>
      </c>
      <c r="X5">
        <f t="shared" ref="X5:X11" si="8">T5/(0.5*$AB$5*$B$7*$B$7*$AB$10)</f>
        <v>6.7542791010285888E-2</v>
      </c>
      <c r="Y5">
        <f t="shared" ref="Y5:Y11" si="9">U5/(0.5*$AB$5*$B$7*$B$7*$AB$10)</f>
        <v>3.7943404484930193E-2</v>
      </c>
      <c r="Z5">
        <f t="shared" ref="Z5:Z11" si="10">V5/(0.5*$AB$5*$B$7*$B$7*$AB$10*$AB$14)</f>
        <v>9.6649436638837616E-4</v>
      </c>
      <c r="AB5">
        <v>1.1299999999999999</v>
      </c>
    </row>
    <row r="6" spans="1:28" x14ac:dyDescent="0.25">
      <c r="A6" s="5"/>
      <c r="B6">
        <v>16.286558549611406</v>
      </c>
      <c r="C6">
        <v>10</v>
      </c>
      <c r="D6">
        <v>-5.1210000000000004</v>
      </c>
      <c r="E6">
        <v>-0.25800000000000001</v>
      </c>
      <c r="F6">
        <v>4.8000000000000001E-2</v>
      </c>
      <c r="H6">
        <v>-5.0949999999999998</v>
      </c>
      <c r="I6">
        <v>-0.20100000000000001</v>
      </c>
      <c r="J6">
        <v>8.2000000000000003E-2</v>
      </c>
      <c r="L6">
        <f t="shared" si="0"/>
        <v>1.0400000000000275E-2</v>
      </c>
      <c r="M6">
        <f t="shared" si="1"/>
        <v>2.2799999999999997E-2</v>
      </c>
      <c r="N6">
        <f t="shared" si="1"/>
        <v>1.3600000000000001E-2</v>
      </c>
      <c r="P6">
        <f t="shared" si="2"/>
        <v>2.338275120000062E-2</v>
      </c>
      <c r="Q6">
        <f t="shared" si="3"/>
        <v>0.31123011239999993</v>
      </c>
      <c r="R6">
        <f t="shared" si="4"/>
        <v>0.18832146440000008</v>
      </c>
      <c r="T6">
        <f t="shared" si="5"/>
        <v>4.7846831061217499</v>
      </c>
      <c r="U6">
        <f t="shared" si="6"/>
        <v>1.0765126045206241</v>
      </c>
      <c r="V6">
        <f t="shared" si="7"/>
        <v>7.834593603909791E-2</v>
      </c>
      <c r="X6">
        <f t="shared" si="8"/>
        <v>1.20817845196065</v>
      </c>
      <c r="Y6">
        <f t="shared" si="9"/>
        <v>0.27182977497125804</v>
      </c>
      <c r="Z6">
        <f t="shared" si="10"/>
        <v>5.6523147254752035E-2</v>
      </c>
      <c r="AB6" t="s">
        <v>28</v>
      </c>
    </row>
    <row r="7" spans="1:28" x14ac:dyDescent="0.25">
      <c r="A7" s="5"/>
      <c r="B7">
        <v>16.286558549611406</v>
      </c>
      <c r="C7">
        <v>20</v>
      </c>
      <c r="D7">
        <v>-5.0010000000000003</v>
      </c>
      <c r="E7">
        <v>-0.248</v>
      </c>
      <c r="F7">
        <v>5.1999999999999998E-2</v>
      </c>
      <c r="H7">
        <v>-4.96</v>
      </c>
      <c r="I7">
        <v>-0.108</v>
      </c>
      <c r="J7">
        <v>0.13500000000000001</v>
      </c>
      <c r="L7">
        <f t="shared" si="0"/>
        <v>1.6400000000000147E-2</v>
      </c>
      <c r="M7">
        <f t="shared" si="1"/>
        <v>5.6000000000000008E-2</v>
      </c>
      <c r="N7">
        <f t="shared" si="1"/>
        <v>3.3200000000000007E-2</v>
      </c>
      <c r="P7">
        <f t="shared" si="2"/>
        <v>3.6822924400000331E-2</v>
      </c>
      <c r="Q7">
        <f t="shared" si="3"/>
        <v>0.76690582440000021</v>
      </c>
      <c r="R7">
        <f t="shared" si="4"/>
        <v>0.45753754760000015</v>
      </c>
      <c r="T7">
        <f t="shared" si="5"/>
        <v>11.160028691063767</v>
      </c>
      <c r="U7">
        <f t="shared" si="6"/>
        <v>4.4462029940270877</v>
      </c>
      <c r="V7">
        <f t="shared" si="7"/>
        <v>0.19720131675924682</v>
      </c>
      <c r="X7">
        <f t="shared" si="8"/>
        <v>2.8180144617215466</v>
      </c>
      <c r="Y7">
        <f t="shared" si="9"/>
        <v>1.1227089717924079</v>
      </c>
      <c r="Z7">
        <f t="shared" si="10"/>
        <v>0.14227207727087934</v>
      </c>
    </row>
    <row r="8" spans="1:28" x14ac:dyDescent="0.25">
      <c r="A8" s="5"/>
      <c r="B8">
        <v>16.286558549611406</v>
      </c>
      <c r="C8">
        <v>30</v>
      </c>
      <c r="D8">
        <v>-4.8899999999999997</v>
      </c>
      <c r="E8">
        <v>-0.23499999999999999</v>
      </c>
      <c r="F8">
        <v>5.7000000000000002E-2</v>
      </c>
      <c r="H8">
        <v>-4.83</v>
      </c>
      <c r="I8">
        <v>-1.2E-2</v>
      </c>
      <c r="J8">
        <v>0.191</v>
      </c>
      <c r="L8">
        <f t="shared" si="0"/>
        <v>2.3999999999999844E-2</v>
      </c>
      <c r="M8">
        <f t="shared" si="1"/>
        <v>8.9199999999999988E-2</v>
      </c>
      <c r="N8">
        <f t="shared" si="1"/>
        <v>5.3600000000000002E-2</v>
      </c>
      <c r="P8">
        <f t="shared" si="2"/>
        <v>5.3869755199999654E-2</v>
      </c>
      <c r="Q8">
        <f t="shared" si="3"/>
        <v>1.2220808099999998</v>
      </c>
      <c r="R8">
        <f t="shared" si="4"/>
        <v>0.73803321720000004</v>
      </c>
      <c r="T8">
        <f t="shared" si="5"/>
        <v>16.382731224707729</v>
      </c>
      <c r="U8">
        <f t="shared" si="6"/>
        <v>10.068581601742871</v>
      </c>
      <c r="V8">
        <f t="shared" si="7"/>
        <v>0.30854754618558761</v>
      </c>
      <c r="X8">
        <f t="shared" si="8"/>
        <v>4.1367970272953611</v>
      </c>
      <c r="Y8">
        <f t="shared" si="9"/>
        <v>2.5424135858588341</v>
      </c>
      <c r="Z8">
        <f t="shared" si="10"/>
        <v>0.22260348487555298</v>
      </c>
      <c r="AB8" t="s">
        <v>29</v>
      </c>
    </row>
    <row r="9" spans="1:28" x14ac:dyDescent="0.25">
      <c r="A9" s="5"/>
      <c r="B9">
        <v>16.286558549611406</v>
      </c>
      <c r="C9">
        <v>33</v>
      </c>
      <c r="D9">
        <v>-4.3570000000000002</v>
      </c>
      <c r="E9">
        <v>-0.22700000000000001</v>
      </c>
      <c r="F9">
        <v>6.2E-2</v>
      </c>
      <c r="H9">
        <v>-4.3010000000000002</v>
      </c>
      <c r="I9">
        <v>-2.1999999999999999E-2</v>
      </c>
      <c r="J9">
        <v>0.21099999999999999</v>
      </c>
      <c r="L9">
        <f t="shared" si="0"/>
        <v>2.2400000000000021E-2</v>
      </c>
      <c r="M9">
        <f t="shared" si="1"/>
        <v>8.2000000000000003E-2</v>
      </c>
      <c r="N9">
        <f t="shared" si="1"/>
        <v>5.96E-2</v>
      </c>
      <c r="P9">
        <f t="shared" si="2"/>
        <v>5.0289432000000051E-2</v>
      </c>
      <c r="Q9">
        <f t="shared" si="3"/>
        <v>1.1224469284</v>
      </c>
      <c r="R9">
        <f t="shared" si="4"/>
        <v>0.81908952079999997</v>
      </c>
      <c r="T9">
        <f t="shared" si="5"/>
        <v>15.699661027710109</v>
      </c>
      <c r="U9">
        <f t="shared" si="6"/>
        <v>10.783517910582482</v>
      </c>
      <c r="V9">
        <f t="shared" si="7"/>
        <v>0.19336979488063516</v>
      </c>
      <c r="X9">
        <f t="shared" si="8"/>
        <v>3.9643152401247224</v>
      </c>
      <c r="Y9">
        <f t="shared" si="9"/>
        <v>2.7229418724153995</v>
      </c>
      <c r="Z9">
        <f t="shared" si="10"/>
        <v>0.13950780274301494</v>
      </c>
      <c r="AB9" t="s">
        <v>30</v>
      </c>
    </row>
    <row r="10" spans="1:28" x14ac:dyDescent="0.25">
      <c r="A10" s="5"/>
      <c r="B10">
        <v>16.286558549611406</v>
      </c>
      <c r="C10">
        <v>42.8</v>
      </c>
      <c r="D10">
        <v>-3.9329999999999998</v>
      </c>
      <c r="E10">
        <v>-0.20599999999999999</v>
      </c>
      <c r="F10">
        <v>6.9000000000000006E-2</v>
      </c>
      <c r="H10">
        <v>-3.87</v>
      </c>
      <c r="I10">
        <v>5.1999999999999998E-2</v>
      </c>
      <c r="J10">
        <v>0.22600000000000001</v>
      </c>
      <c r="L10">
        <f t="shared" si="0"/>
        <v>2.5199999999999889E-2</v>
      </c>
      <c r="M10">
        <f t="shared" si="1"/>
        <v>0.1032</v>
      </c>
      <c r="N10">
        <f t="shared" si="1"/>
        <v>6.2799999999999995E-2</v>
      </c>
      <c r="P10">
        <f t="shared" si="2"/>
        <v>5.6540214799999752E-2</v>
      </c>
      <c r="Q10">
        <f t="shared" si="3"/>
        <v>1.4145100772000001</v>
      </c>
      <c r="R10">
        <f t="shared" si="4"/>
        <v>0.86395751880000005</v>
      </c>
      <c r="T10">
        <f t="shared" si="5"/>
        <v>16.017828709718579</v>
      </c>
      <c r="U10">
        <f t="shared" si="6"/>
        <v>15.588358987113756</v>
      </c>
      <c r="V10">
        <f t="shared" si="7"/>
        <v>0.35093995604416839</v>
      </c>
      <c r="X10">
        <f t="shared" si="8"/>
        <v>4.0446556365495301</v>
      </c>
      <c r="Y10">
        <f t="shared" si="9"/>
        <v>3.9362104055671918</v>
      </c>
      <c r="Z10">
        <f t="shared" si="10"/>
        <v>0.25318774420107287</v>
      </c>
      <c r="AB10">
        <v>2.6425000000000001E-2</v>
      </c>
    </row>
    <row r="11" spans="1:28" x14ac:dyDescent="0.25">
      <c r="A11" s="5"/>
      <c r="B11">
        <v>16.286558549611406</v>
      </c>
      <c r="C11">
        <v>42.8</v>
      </c>
      <c r="D11">
        <v>-3.9420000000000002</v>
      </c>
      <c r="E11">
        <v>-0.20649999999999999</v>
      </c>
      <c r="F11">
        <v>7.1999999999999995E-2</v>
      </c>
      <c r="H11">
        <v>-3.875</v>
      </c>
      <c r="I11">
        <v>5.6000000000000001E-2</v>
      </c>
      <c r="J11">
        <v>0.22900000000000001</v>
      </c>
      <c r="L11">
        <f t="shared" si="0"/>
        <v>2.6800000000000067E-2</v>
      </c>
      <c r="M11">
        <f t="shared" si="1"/>
        <v>0.10500000000000001</v>
      </c>
      <c r="N11">
        <f t="shared" si="1"/>
        <v>6.2800000000000009E-2</v>
      </c>
      <c r="P11">
        <f t="shared" si="2"/>
        <v>6.0140976400000157E-2</v>
      </c>
      <c r="Q11">
        <f t="shared" si="3"/>
        <v>1.4389645858000002</v>
      </c>
      <c r="R11">
        <f t="shared" si="4"/>
        <v>0.86440238740000019</v>
      </c>
      <c r="T11">
        <f t="shared" si="5"/>
        <v>16.172998454986377</v>
      </c>
      <c r="U11">
        <f t="shared" si="6"/>
        <v>15.78017364487841</v>
      </c>
      <c r="V11">
        <f t="shared" si="7"/>
        <v>0.36624447489105838</v>
      </c>
      <c r="X11">
        <f t="shared" si="8"/>
        <v>4.0838374879847725</v>
      </c>
      <c r="Y11">
        <f t="shared" si="9"/>
        <v>3.9846454494648649</v>
      </c>
      <c r="Z11">
        <f t="shared" si="10"/>
        <v>0.26422928146746266</v>
      </c>
    </row>
    <row r="13" spans="1:28" x14ac:dyDescent="0.25">
      <c r="AB13" s="7" t="s">
        <v>31</v>
      </c>
    </row>
    <row r="14" spans="1:28" x14ac:dyDescent="0.25">
      <c r="A14" s="5" t="s">
        <v>8</v>
      </c>
      <c r="B14">
        <v>17.848923519261888</v>
      </c>
      <c r="C14">
        <v>-5</v>
      </c>
      <c r="D14">
        <v>-4.157</v>
      </c>
      <c r="E14">
        <v>-0.25900000000000001</v>
      </c>
      <c r="F14">
        <v>4.7E-2</v>
      </c>
      <c r="H14">
        <v>-4.1459999999999999</v>
      </c>
      <c r="I14">
        <v>-0.28199999999999997</v>
      </c>
      <c r="J14">
        <v>3.2000000000000001E-2</v>
      </c>
      <c r="L14">
        <f t="shared" si="0"/>
        <v>4.400000000000048E-3</v>
      </c>
      <c r="M14">
        <f t="shared" si="1"/>
        <v>-9.199999999999986E-3</v>
      </c>
      <c r="N14">
        <f t="shared" si="1"/>
        <v>-6.0000000000000001E-3</v>
      </c>
      <c r="P14">
        <f t="shared" si="2"/>
        <v>9.9390548000001088E-3</v>
      </c>
      <c r="Q14">
        <f t="shared" si="3"/>
        <v>-0.12785524559999983</v>
      </c>
      <c r="R14">
        <f t="shared" si="4"/>
        <v>-8.0858946399999992E-2</v>
      </c>
      <c r="T14">
        <f t="shared" si="5"/>
        <v>-2.0305034199557288</v>
      </c>
      <c r="U14">
        <f t="shared" si="6"/>
        <v>0.27548717735400746</v>
      </c>
      <c r="V14">
        <f t="shared" si="7"/>
        <v>-2.9956956740729096E-2</v>
      </c>
      <c r="X14">
        <f>T14/(0.5*$AB$5*POWER($B$17,2)*$AB$10)</f>
        <v>-0.42689023861152714</v>
      </c>
      <c r="Y14">
        <f t="shared" ref="Y14:Z14" si="11">U14/(0.5*$AB$5*POWER($B$17,2)*$AB$10)</f>
        <v>5.7918044224536419E-2</v>
      </c>
      <c r="Z14">
        <f>V14/(0.5*$AB$5*POWER($B$17,2)*$AB$10*$AB$14)</f>
        <v>-1.7994597913068792E-2</v>
      </c>
      <c r="AB14">
        <v>0.35</v>
      </c>
    </row>
    <row r="15" spans="1:28" x14ac:dyDescent="0.25">
      <c r="A15" s="5"/>
      <c r="B15">
        <v>17.848923519261888</v>
      </c>
      <c r="C15">
        <v>0</v>
      </c>
      <c r="D15">
        <v>-4.4260000000000002</v>
      </c>
      <c r="E15">
        <v>-0.26100000000000001</v>
      </c>
      <c r="F15">
        <v>4.6300000000000001E-2</v>
      </c>
      <c r="H15">
        <v>-4.4059999999999997</v>
      </c>
      <c r="I15">
        <v>-0.251</v>
      </c>
      <c r="J15">
        <v>5.45E-2</v>
      </c>
      <c r="L15">
        <f t="shared" si="0"/>
        <v>8.000000000000184E-3</v>
      </c>
      <c r="M15">
        <f t="shared" si="1"/>
        <v>4.0000000000000036E-3</v>
      </c>
      <c r="N15">
        <f t="shared" si="1"/>
        <v>3.2799999999999995E-3</v>
      </c>
      <c r="P15">
        <f t="shared" si="2"/>
        <v>1.8020993920000415E-2</v>
      </c>
      <c r="Q15">
        <f t="shared" si="3"/>
        <v>5.2860281600000003E-2</v>
      </c>
      <c r="R15">
        <f t="shared" si="4"/>
        <v>4.6717436240000042E-2</v>
      </c>
      <c r="T15">
        <f t="shared" si="5"/>
        <v>0.97652382665563642</v>
      </c>
      <c r="U15">
        <f t="shared" si="6"/>
        <v>0.17672558002557207</v>
      </c>
      <c r="V15">
        <f t="shared" si="7"/>
        <v>3.9156477392268355E-3</v>
      </c>
      <c r="X15">
        <f t="shared" ref="X15:X20" si="12">T15/(0.5*$AB$5*POWER($B$17,2)*$AB$10)</f>
        <v>0.20530302252825322</v>
      </c>
      <c r="Y15">
        <f t="shared" ref="Y15:Y20" si="13">U15/(0.5*$AB$5*POWER($B$17,2)*$AB$10)</f>
        <v>3.7154542210779372E-2</v>
      </c>
      <c r="Z15">
        <f t="shared" ref="Z15:Z20" si="14">V15/(0.5*$AB$5*POWER($B$17,2)*$AB$10*$AB$14)</f>
        <v>2.352058229626728E-3</v>
      </c>
    </row>
    <row r="16" spans="1:28" x14ac:dyDescent="0.25">
      <c r="A16" s="5"/>
      <c r="B16">
        <v>17.848923519261888</v>
      </c>
      <c r="C16">
        <v>10</v>
      </c>
      <c r="D16">
        <v>-4.3070000000000004</v>
      </c>
      <c r="E16">
        <v>-0.25800000000000001</v>
      </c>
      <c r="F16">
        <v>4.7E-2</v>
      </c>
      <c r="H16">
        <v>-4.2759999999999998</v>
      </c>
      <c r="I16">
        <v>-0.186</v>
      </c>
      <c r="J16">
        <v>8.8999999999999996E-2</v>
      </c>
      <c r="L16">
        <f t="shared" si="0"/>
        <v>1.2400000000000234E-2</v>
      </c>
      <c r="M16">
        <f t="shared" si="1"/>
        <v>2.8800000000000003E-2</v>
      </c>
      <c r="N16">
        <f t="shared" si="1"/>
        <v>1.6799999999999999E-2</v>
      </c>
      <c r="P16">
        <f t="shared" si="2"/>
        <v>2.7875138000000528E-2</v>
      </c>
      <c r="Q16">
        <f t="shared" si="3"/>
        <v>0.39336428839999993</v>
      </c>
      <c r="R16">
        <f t="shared" si="4"/>
        <v>0.23254193200000006</v>
      </c>
      <c r="T16">
        <f t="shared" si="5"/>
        <v>5.9973238025373101</v>
      </c>
      <c r="U16">
        <f t="shared" si="6"/>
        <v>1.3350687656908766</v>
      </c>
      <c r="V16">
        <f t="shared" si="7"/>
        <v>0.10251335649035381</v>
      </c>
      <c r="X16">
        <f t="shared" si="12"/>
        <v>1.2608690849442468</v>
      </c>
      <c r="Y16">
        <f t="shared" si="13"/>
        <v>0.28068301601826484</v>
      </c>
      <c r="Z16">
        <f t="shared" si="14"/>
        <v>6.1577904816178655E-2</v>
      </c>
    </row>
    <row r="17" spans="1:26" x14ac:dyDescent="0.25">
      <c r="A17" s="5"/>
      <c r="B17">
        <v>17.848923519261888</v>
      </c>
      <c r="C17">
        <v>20</v>
      </c>
      <c r="D17">
        <v>-4.1900000000000004</v>
      </c>
      <c r="E17">
        <v>-0.251</v>
      </c>
      <c r="F17">
        <v>0.05</v>
      </c>
      <c r="H17">
        <v>-4.1520000000000001</v>
      </c>
      <c r="I17">
        <v>-8.2000000000000003E-2</v>
      </c>
      <c r="J17">
        <v>0.152</v>
      </c>
      <c r="L17">
        <f t="shared" si="0"/>
        <v>1.5200000000000102E-2</v>
      </c>
      <c r="M17">
        <f t="shared" si="1"/>
        <v>6.7599999999999993E-2</v>
      </c>
      <c r="N17">
        <f t="shared" si="1"/>
        <v>4.0799999999999996E-2</v>
      </c>
      <c r="P17">
        <f t="shared" si="2"/>
        <v>3.4090138400000233E-2</v>
      </c>
      <c r="Q17">
        <f t="shared" si="3"/>
        <v>0.9269403251999998</v>
      </c>
      <c r="R17">
        <f t="shared" si="4"/>
        <v>0.56102701160000001</v>
      </c>
      <c r="T17">
        <f t="shared" si="5"/>
        <v>13.597630347472689</v>
      </c>
      <c r="U17">
        <f t="shared" si="6"/>
        <v>5.304898033468934</v>
      </c>
      <c r="V17">
        <f t="shared" si="7"/>
        <v>0.23324494679300345</v>
      </c>
      <c r="X17">
        <f t="shared" si="12"/>
        <v>2.8587470508720045</v>
      </c>
      <c r="Y17">
        <f t="shared" si="13"/>
        <v>1.1152944462249414</v>
      </c>
      <c r="Z17">
        <f t="shared" si="14"/>
        <v>0.14010598837260499</v>
      </c>
    </row>
    <row r="18" spans="1:26" x14ac:dyDescent="0.25">
      <c r="A18" s="5"/>
      <c r="B18">
        <v>17.848923519261888</v>
      </c>
      <c r="C18">
        <v>30</v>
      </c>
      <c r="D18">
        <v>-4.08</v>
      </c>
      <c r="E18">
        <v>-0.23400000000000001</v>
      </c>
      <c r="F18">
        <v>5.8999999999999997E-2</v>
      </c>
      <c r="H18">
        <v>-4.0270000000000001</v>
      </c>
      <c r="I18">
        <v>1.43E-2</v>
      </c>
      <c r="J18">
        <v>0.20799999999999999</v>
      </c>
      <c r="L18">
        <f t="shared" si="0"/>
        <v>2.1199999999999976E-2</v>
      </c>
      <c r="M18">
        <f t="shared" si="1"/>
        <v>9.9320000000000006E-2</v>
      </c>
      <c r="N18">
        <f t="shared" si="1"/>
        <v>5.96E-2</v>
      </c>
      <c r="P18">
        <f t="shared" si="2"/>
        <v>4.7534045679999942E-2</v>
      </c>
      <c r="Q18">
        <f t="shared" si="3"/>
        <v>1.3622243046000002</v>
      </c>
      <c r="R18">
        <f t="shared" si="4"/>
        <v>0.81931087244</v>
      </c>
      <c r="T18">
        <f t="shared" si="5"/>
        <v>18.294284586082206</v>
      </c>
      <c r="U18">
        <f t="shared" si="6"/>
        <v>11.100473496620086</v>
      </c>
      <c r="V18">
        <f t="shared" si="7"/>
        <v>0.34607053061697124</v>
      </c>
      <c r="X18">
        <f t="shared" si="12"/>
        <v>3.8461651605344698</v>
      </c>
      <c r="Y18">
        <f t="shared" si="13"/>
        <v>2.333748238540962</v>
      </c>
      <c r="Z18">
        <f t="shared" si="14"/>
        <v>0.20787826019550465</v>
      </c>
    </row>
    <row r="19" spans="1:26" x14ac:dyDescent="0.25">
      <c r="A19" s="5"/>
      <c r="B19">
        <v>17.848923519261888</v>
      </c>
      <c r="C19">
        <v>40</v>
      </c>
      <c r="D19">
        <v>-3.9889999999999999</v>
      </c>
      <c r="E19">
        <v>-0.219</v>
      </c>
      <c r="F19">
        <v>6.4000000000000001E-2</v>
      </c>
      <c r="H19">
        <v>-3.93</v>
      </c>
      <c r="I19">
        <v>0.06</v>
      </c>
      <c r="J19">
        <v>0.23400000000000001</v>
      </c>
      <c r="L19">
        <f t="shared" si="0"/>
        <v>2.3599999999999888E-2</v>
      </c>
      <c r="M19">
        <f t="shared" si="1"/>
        <v>0.1116</v>
      </c>
      <c r="N19">
        <f t="shared" si="1"/>
        <v>6.8000000000000005E-2</v>
      </c>
      <c r="P19">
        <f t="shared" si="2"/>
        <v>5.2913478799999754E-2</v>
      </c>
      <c r="Q19">
        <f t="shared" si="3"/>
        <v>1.5306205016000001</v>
      </c>
      <c r="R19">
        <f t="shared" si="4"/>
        <v>0.93458933720000015</v>
      </c>
      <c r="T19">
        <f t="shared" si="5"/>
        <v>18.185924142181506</v>
      </c>
      <c r="U19">
        <f t="shared" si="6"/>
        <v>15.937183261143273</v>
      </c>
      <c r="V19">
        <f t="shared" si="7"/>
        <v>0.37992948619361189</v>
      </c>
      <c r="X19">
        <f t="shared" si="12"/>
        <v>3.8233836102557563</v>
      </c>
      <c r="Y19">
        <f t="shared" si="13"/>
        <v>3.350611428811789</v>
      </c>
      <c r="Z19">
        <f t="shared" si="14"/>
        <v>0.22821671769074614</v>
      </c>
    </row>
    <row r="20" spans="1:26" x14ac:dyDescent="0.25">
      <c r="A20" s="5"/>
      <c r="B20">
        <v>17.848923519261888</v>
      </c>
      <c r="C20">
        <v>43</v>
      </c>
      <c r="D20">
        <v>-3.95</v>
      </c>
      <c r="E20">
        <v>-0.20899999999999999</v>
      </c>
      <c r="F20">
        <v>6.8000000000000005E-2</v>
      </c>
      <c r="H20">
        <v>-3.88</v>
      </c>
      <c r="I20">
        <v>7.0000000000000007E-2</v>
      </c>
      <c r="J20">
        <v>0.23599999999999999</v>
      </c>
      <c r="L20">
        <f t="shared" si="0"/>
        <v>2.8000000000000115E-2</v>
      </c>
      <c r="M20">
        <f t="shared" si="1"/>
        <v>0.1116</v>
      </c>
      <c r="N20">
        <f t="shared" si="1"/>
        <v>6.7199999999999996E-2</v>
      </c>
      <c r="P20">
        <f t="shared" si="2"/>
        <v>6.2829495200000252E-2</v>
      </c>
      <c r="Q20">
        <f t="shared" si="3"/>
        <v>1.529504894</v>
      </c>
      <c r="R20">
        <f t="shared" si="4"/>
        <v>0.92477735080000001</v>
      </c>
      <c r="T20">
        <f t="shared" si="5"/>
        <v>17.182219617220667</v>
      </c>
      <c r="U20">
        <f t="shared" si="6"/>
        <v>16.865153540583314</v>
      </c>
      <c r="V20">
        <f t="shared" si="7"/>
        <v>0.3854728384989482</v>
      </c>
      <c r="X20">
        <f t="shared" si="12"/>
        <v>3.612366155202495</v>
      </c>
      <c r="Y20">
        <f t="shared" si="13"/>
        <v>3.5457066205368055</v>
      </c>
      <c r="Z20">
        <f>V20/(0.5*$AB$5*POWER($B$17,2)*$AB$10*$AB$14)</f>
        <v>0.23154650838638749</v>
      </c>
    </row>
    <row r="21" spans="1:26" x14ac:dyDescent="0.25">
      <c r="A21" s="5"/>
    </row>
    <row r="25" spans="1:26" x14ac:dyDescent="0.25">
      <c r="A25" s="5" t="s">
        <v>9</v>
      </c>
      <c r="B25">
        <v>18.898223650461361</v>
      </c>
      <c r="C25">
        <v>-5</v>
      </c>
      <c r="D25">
        <v>-4.1529999999999996</v>
      </c>
      <c r="E25">
        <v>-0.25900000000000001</v>
      </c>
      <c r="F25">
        <v>4.8000000000000001E-2</v>
      </c>
      <c r="H25">
        <v>-4.1360000000000001</v>
      </c>
      <c r="I25">
        <v>-0.28799999999999998</v>
      </c>
      <c r="J25">
        <v>3.1E-2</v>
      </c>
      <c r="L25">
        <f t="shared" si="0"/>
        <v>6.7999999999997836E-3</v>
      </c>
      <c r="M25">
        <f t="shared" si="1"/>
        <v>-1.1599999999999989E-2</v>
      </c>
      <c r="N25">
        <f t="shared" si="1"/>
        <v>-6.8000000000000005E-3</v>
      </c>
      <c r="P25">
        <f t="shared" si="2"/>
        <v>1.5354559599999514E-2</v>
      </c>
      <c r="Q25">
        <f t="shared" si="3"/>
        <v>-0.16161278319999978</v>
      </c>
      <c r="R25">
        <f t="shared" si="4"/>
        <v>-9.1231477600000069E-2</v>
      </c>
      <c r="T25">
        <f t="shared" si="5"/>
        <v>-2.4569960820149115</v>
      </c>
      <c r="U25">
        <f t="shared" si="6"/>
        <v>0.36611127428811285</v>
      </c>
      <c r="V25">
        <f t="shared" si="7"/>
        <v>-4.486331398654541E-2</v>
      </c>
      <c r="X25">
        <f>T25/(0.5*$AB$5*POWER($B$27,2)*$AB$10)</f>
        <v>-0.46078576231891921</v>
      </c>
      <c r="Y25">
        <f t="shared" ref="Y25:Z25" si="15">U25/(0.5*$AB$5*POWER($B$27,2)*$AB$10)</f>
        <v>6.8660615233075151E-2</v>
      </c>
      <c r="Z25">
        <f>V25/(0.5*$AB$5*POWER($B$27,2)*$AB$10*$AB$14)</f>
        <v>-2.4039082853784772E-2</v>
      </c>
    </row>
    <row r="26" spans="1:26" x14ac:dyDescent="0.25">
      <c r="A26" s="5"/>
      <c r="B26">
        <v>18.898223650461361</v>
      </c>
      <c r="C26">
        <v>0</v>
      </c>
      <c r="D26">
        <v>-4.085</v>
      </c>
      <c r="E26">
        <v>-0.26100000000000001</v>
      </c>
      <c r="F26">
        <v>4.5999999999999999E-2</v>
      </c>
      <c r="H26">
        <v>-4.0650000000000004</v>
      </c>
      <c r="I26">
        <v>-0.26</v>
      </c>
      <c r="J26">
        <v>4.7E-2</v>
      </c>
      <c r="L26">
        <f t="shared" si="0"/>
        <v>7.9999999999998302E-3</v>
      </c>
      <c r="M26">
        <f t="shared" si="1"/>
        <v>4.0000000000000034E-4</v>
      </c>
      <c r="N26">
        <f t="shared" si="1"/>
        <v>4.0000000000000034E-4</v>
      </c>
      <c r="P26">
        <f t="shared" si="2"/>
        <v>1.8029363199999617E-2</v>
      </c>
      <c r="Q26">
        <f t="shared" si="3"/>
        <v>3.3401540000000504E-3</v>
      </c>
      <c r="R26">
        <f t="shared" si="4"/>
        <v>7.4128039999999638E-3</v>
      </c>
      <c r="T26">
        <f t="shared" si="5"/>
        <v>0.10545049557070013</v>
      </c>
      <c r="U26">
        <f t="shared" si="6"/>
        <v>0.17680765462527623</v>
      </c>
      <c r="V26">
        <f t="shared" si="7"/>
        <v>-2.5960384529624451E-3</v>
      </c>
      <c r="X26">
        <f t="shared" ref="X26:X31" si="16">T26/(0.5*$AB$5*POWER($B$27,2)*$AB$10)</f>
        <v>1.9776216716066372E-2</v>
      </c>
      <c r="Y26">
        <f t="shared" ref="Y26:Y31" si="17">U26/(0.5*$AB$5*POWER($B$27,2)*$AB$10)</f>
        <v>3.3158559151431989E-2</v>
      </c>
      <c r="Z26">
        <f t="shared" ref="Z26:Z31" si="18">V26/(0.5*$AB$5*POWER($B$27,2)*$AB$10*$AB$14)</f>
        <v>-1.3910337404207645E-3</v>
      </c>
    </row>
    <row r="27" spans="1:26" x14ac:dyDescent="0.25">
      <c r="A27" s="5"/>
      <c r="B27">
        <v>18.898223650461361</v>
      </c>
      <c r="C27">
        <v>10</v>
      </c>
      <c r="D27">
        <v>-3.9620000000000002</v>
      </c>
      <c r="E27">
        <v>-0.25600000000000001</v>
      </c>
      <c r="F27">
        <v>4.9000000000000002E-2</v>
      </c>
      <c r="H27">
        <v>-3.9239999999999999</v>
      </c>
      <c r="I27">
        <v>-0.185</v>
      </c>
      <c r="J27">
        <v>9.0999999999999998E-2</v>
      </c>
      <c r="L27">
        <f t="shared" si="0"/>
        <v>1.5200000000000102E-2</v>
      </c>
      <c r="M27">
        <f t="shared" si="1"/>
        <v>2.8400000000000002E-2</v>
      </c>
      <c r="N27">
        <f t="shared" si="1"/>
        <v>1.6799999999999999E-2</v>
      </c>
      <c r="P27">
        <f t="shared" si="2"/>
        <v>3.4186893600000233E-2</v>
      </c>
      <c r="Q27">
        <f t="shared" si="3"/>
        <v>0.38707988120000003</v>
      </c>
      <c r="R27">
        <f t="shared" si="4"/>
        <v>0.23321492120000001</v>
      </c>
      <c r="T27">
        <f t="shared" si="5"/>
        <v>5.9323822754209381</v>
      </c>
      <c r="U27">
        <f t="shared" si="6"/>
        <v>1.3864698640892601</v>
      </c>
      <c r="V27">
        <f t="shared" si="7"/>
        <v>9.8078487648960017E-2</v>
      </c>
      <c r="X27">
        <f t="shared" si="16"/>
        <v>1.1125607033550375</v>
      </c>
      <c r="Y27">
        <f t="shared" si="17"/>
        <v>0.26001896296581101</v>
      </c>
      <c r="Z27">
        <f t="shared" si="18"/>
        <v>5.2553337710948854E-2</v>
      </c>
    </row>
    <row r="28" spans="1:26" x14ac:dyDescent="0.25">
      <c r="A28" s="5"/>
      <c r="B28">
        <v>18.898223650461361</v>
      </c>
      <c r="C28">
        <v>20</v>
      </c>
      <c r="D28">
        <v>-3.8839999999999999</v>
      </c>
      <c r="E28">
        <v>-0.247</v>
      </c>
      <c r="F28">
        <v>5.3999999999999999E-2</v>
      </c>
      <c r="H28">
        <v>-3.8340000000000001</v>
      </c>
      <c r="I28">
        <v>-6.7000000000000004E-2</v>
      </c>
      <c r="J28">
        <v>0.161</v>
      </c>
      <c r="L28">
        <f t="shared" si="0"/>
        <v>1.9999999999999928E-2</v>
      </c>
      <c r="M28">
        <f t="shared" si="1"/>
        <v>7.1999999999999995E-2</v>
      </c>
      <c r="N28">
        <f t="shared" si="1"/>
        <v>4.2800000000000005E-2</v>
      </c>
      <c r="P28">
        <f t="shared" si="2"/>
        <v>4.489688719999984E-2</v>
      </c>
      <c r="Q28">
        <f t="shared" si="3"/>
        <v>0.98630429600000002</v>
      </c>
      <c r="R28">
        <f t="shared" si="4"/>
        <v>0.58955245640000009</v>
      </c>
      <c r="T28">
        <f t="shared" si="5"/>
        <v>14.371305498529187</v>
      </c>
      <c r="U28">
        <f t="shared" si="6"/>
        <v>5.6992721947360785</v>
      </c>
      <c r="V28">
        <f t="shared" si="7"/>
        <v>0.25290241780786704</v>
      </c>
      <c r="X28">
        <f t="shared" si="16"/>
        <v>2.6951988275973395</v>
      </c>
      <c r="Y28">
        <f t="shared" si="17"/>
        <v>1.0688431707879888</v>
      </c>
      <c r="Z28">
        <f t="shared" si="18"/>
        <v>0.1355125521362304</v>
      </c>
    </row>
    <row r="29" spans="1:26" x14ac:dyDescent="0.25">
      <c r="A29" s="5"/>
      <c r="B29">
        <v>18.898223650461361</v>
      </c>
      <c r="C29">
        <v>30</v>
      </c>
      <c r="D29">
        <v>-3.766</v>
      </c>
      <c r="E29">
        <v>-0.23100000000000001</v>
      </c>
      <c r="F29">
        <v>5.8999999999999997E-2</v>
      </c>
      <c r="H29">
        <v>-3.6949999999999998</v>
      </c>
      <c r="I29">
        <v>5.6000000000000001E-2</v>
      </c>
      <c r="J29">
        <v>0.23499999999999999</v>
      </c>
      <c r="L29">
        <f t="shared" si="0"/>
        <v>2.8400000000000071E-2</v>
      </c>
      <c r="M29">
        <f t="shared" si="1"/>
        <v>0.11480000000000001</v>
      </c>
      <c r="N29">
        <f t="shared" si="1"/>
        <v>7.039999999999999E-2</v>
      </c>
      <c r="P29">
        <f t="shared" si="2"/>
        <v>6.3724056400000159E-2</v>
      </c>
      <c r="Q29">
        <f t="shared" si="3"/>
        <v>1.5733592664000002</v>
      </c>
      <c r="R29">
        <f t="shared" si="4"/>
        <v>0.96852322279999992</v>
      </c>
      <c r="T29">
        <f t="shared" si="5"/>
        <v>21.275260246636702</v>
      </c>
      <c r="U29">
        <f t="shared" si="6"/>
        <v>13.00487213400123</v>
      </c>
      <c r="V29">
        <f t="shared" si="7"/>
        <v>0.38554200015304629</v>
      </c>
      <c r="X29">
        <f t="shared" si="16"/>
        <v>3.9899685160427509</v>
      </c>
      <c r="Y29">
        <f t="shared" si="17"/>
        <v>2.4389375156070998</v>
      </c>
      <c r="Z29">
        <f t="shared" si="18"/>
        <v>0.20658474066522356</v>
      </c>
    </row>
    <row r="30" spans="1:26" x14ac:dyDescent="0.25">
      <c r="A30" s="5"/>
      <c r="B30">
        <v>18.898223650461361</v>
      </c>
      <c r="C30">
        <v>38</v>
      </c>
      <c r="D30">
        <v>-3.6720000000000002</v>
      </c>
      <c r="E30">
        <v>-0.214</v>
      </c>
      <c r="F30">
        <v>6.5000000000000002E-2</v>
      </c>
      <c r="H30">
        <v>-3.6019999999999999</v>
      </c>
      <c r="I30">
        <v>7.5999999999999998E-2</v>
      </c>
      <c r="J30">
        <v>0.24299999999999999</v>
      </c>
      <c r="L30">
        <f t="shared" si="0"/>
        <v>2.8000000000000115E-2</v>
      </c>
      <c r="M30">
        <f t="shared" si="1"/>
        <v>0.11599999999999999</v>
      </c>
      <c r="N30">
        <f t="shared" si="1"/>
        <v>7.1199999999999999E-2</v>
      </c>
      <c r="P30">
        <f t="shared" si="2"/>
        <v>6.2819632800000261E-2</v>
      </c>
      <c r="Q30">
        <f t="shared" si="3"/>
        <v>1.5899876719999999</v>
      </c>
      <c r="R30">
        <f t="shared" si="4"/>
        <v>0.97934928160000012</v>
      </c>
      <c r="T30">
        <f t="shared" si="5"/>
        <v>19.47590413873176</v>
      </c>
      <c r="U30">
        <f t="shared" si="6"/>
        <v>15.998022831097659</v>
      </c>
      <c r="V30">
        <f t="shared" si="7"/>
        <v>0.38924060312905029</v>
      </c>
      <c r="X30">
        <f t="shared" si="16"/>
        <v>3.6525167464069415</v>
      </c>
      <c r="Y30">
        <f t="shared" si="17"/>
        <v>3.000273870920267</v>
      </c>
      <c r="Z30">
        <f t="shared" si="18"/>
        <v>0.20856656089834499</v>
      </c>
    </row>
    <row r="31" spans="1:26" x14ac:dyDescent="0.25">
      <c r="A31" s="5"/>
      <c r="B31">
        <v>18.898223650461361</v>
      </c>
      <c r="C31">
        <v>43</v>
      </c>
      <c r="D31">
        <v>-3.625</v>
      </c>
      <c r="E31">
        <v>-0.20799999999999999</v>
      </c>
      <c r="F31">
        <v>6.8000000000000005E-2</v>
      </c>
      <c r="H31">
        <v>-3.5720000000000001</v>
      </c>
      <c r="I31">
        <v>9.2999999999999999E-2</v>
      </c>
      <c r="J31">
        <v>2.5399999999999999E-2</v>
      </c>
      <c r="L31">
        <f t="shared" si="0"/>
        <v>2.1199999999999976E-2</v>
      </c>
      <c r="M31">
        <f t="shared" si="1"/>
        <v>0.12039999999999999</v>
      </c>
      <c r="N31">
        <f t="shared" si="1"/>
        <v>-1.7040000000000003E-2</v>
      </c>
      <c r="P31">
        <f t="shared" si="2"/>
        <v>4.7413601839999944E-2</v>
      </c>
      <c r="Q31">
        <f t="shared" si="3"/>
        <v>1.6603391664000002</v>
      </c>
      <c r="R31">
        <f t="shared" si="4"/>
        <v>-0.22315457152000007</v>
      </c>
      <c r="T31">
        <f t="shared" si="5"/>
        <v>9.9905666077513953</v>
      </c>
      <c r="U31">
        <f t="shared" si="6"/>
        <v>9.9521184140473569</v>
      </c>
      <c r="V31">
        <f t="shared" si="7"/>
        <v>1.200599651223256</v>
      </c>
      <c r="X31">
        <f t="shared" si="16"/>
        <v>1.8736337774602632</v>
      </c>
      <c r="Y31">
        <f t="shared" si="17"/>
        <v>1.8664231919915342</v>
      </c>
      <c r="Z31">
        <f t="shared" si="18"/>
        <v>0.64331659713405276</v>
      </c>
    </row>
    <row r="32" spans="1:26" x14ac:dyDescent="0.25">
      <c r="A32" s="5"/>
    </row>
    <row r="36" spans="1:26" x14ac:dyDescent="0.25">
      <c r="A36" s="5" t="s">
        <v>14</v>
      </c>
      <c r="B36">
        <v>19.829478601981751</v>
      </c>
      <c r="C36">
        <v>-5</v>
      </c>
      <c r="D36">
        <v>-4.2389999999999999</v>
      </c>
      <c r="E36">
        <v>-0.26300000000000001</v>
      </c>
      <c r="F36">
        <v>4.7E-2</v>
      </c>
      <c r="H36">
        <v>-4.25</v>
      </c>
      <c r="I36">
        <v>-0.29499999999999998</v>
      </c>
      <c r="J36">
        <v>2.76E-2</v>
      </c>
      <c r="L36">
        <f t="shared" si="0"/>
        <v>-4.400000000000048E-3</v>
      </c>
      <c r="M36">
        <f t="shared" si="1"/>
        <v>-1.2799999999999988E-2</v>
      </c>
      <c r="N36">
        <f t="shared" si="1"/>
        <v>-7.7600000000000004E-3</v>
      </c>
      <c r="P36">
        <f t="shared" si="2"/>
        <v>-9.88497544000011E-3</v>
      </c>
      <c r="Q36">
        <f t="shared" si="3"/>
        <v>-0.17510233559999983</v>
      </c>
      <c r="R36">
        <f t="shared" si="4"/>
        <v>-0.10707254168000004</v>
      </c>
      <c r="T36">
        <f t="shared" si="5"/>
        <v>-2.7651090123801283</v>
      </c>
      <c r="U36">
        <f t="shared" si="6"/>
        <v>0.14460690829764833</v>
      </c>
      <c r="V36">
        <f t="shared" si="7"/>
        <v>-4.3364384605461784E-2</v>
      </c>
      <c r="X36">
        <f>T36/(0.5*$AB$5*POWER($B$39,2)*$AB$10)</f>
        <v>-0.47100576623275614</v>
      </c>
      <c r="Y36">
        <f t="shared" ref="Y36:Z36" si="19">U36/(0.5*$AB$5*POWER($B$39,2)*$AB$10)</f>
        <v>2.4632188944571115E-2</v>
      </c>
      <c r="Z36">
        <f>V36/(0.5*$AB$5*POWER($B$39,2)*$AB$10*$AB$14)</f>
        <v>-2.110469642231088E-2</v>
      </c>
    </row>
    <row r="37" spans="1:26" x14ac:dyDescent="0.25">
      <c r="A37" s="5"/>
      <c r="B37">
        <v>19.829478601981751</v>
      </c>
      <c r="C37">
        <v>0</v>
      </c>
      <c r="D37">
        <v>-4.181</v>
      </c>
      <c r="E37">
        <v>-0.26600000000000001</v>
      </c>
      <c r="F37">
        <v>4.4999999999999998E-2</v>
      </c>
      <c r="H37">
        <v>-4.1589999999999998</v>
      </c>
      <c r="I37">
        <v>-0.26700000000000002</v>
      </c>
      <c r="J37">
        <v>4.3999999999999997E-2</v>
      </c>
      <c r="L37">
        <f t="shared" si="0"/>
        <v>8.8000000000000959E-3</v>
      </c>
      <c r="M37">
        <f t="shared" si="1"/>
        <v>-4.0000000000000034E-4</v>
      </c>
      <c r="N37">
        <f t="shared" si="1"/>
        <v>-4.0000000000000034E-4</v>
      </c>
      <c r="P37">
        <f t="shared" si="2"/>
        <v>1.983412400000022E-2</v>
      </c>
      <c r="Q37">
        <f t="shared" si="3"/>
        <v>-7.8658892000000296E-3</v>
      </c>
      <c r="R37">
        <f t="shared" si="4"/>
        <v>-3.3035239999999813E-3</v>
      </c>
      <c r="T37">
        <f t="shared" si="5"/>
        <v>-0.1095345259577801</v>
      </c>
      <c r="U37">
        <f t="shared" si="6"/>
        <v>0.19450631212460215</v>
      </c>
      <c r="V37">
        <f t="shared" si="7"/>
        <v>-2.9081987147577307E-3</v>
      </c>
      <c r="X37">
        <f t="shared" ref="X37:X42" si="20">T37/(0.5*$AB$5*POWER($B$39,2)*$AB$10)</f>
        <v>-1.8657996157365783E-2</v>
      </c>
      <c r="Y37">
        <f t="shared" ref="Y37:Y42" si="21">U37/(0.5*$AB$5*POWER($B$39,2)*$AB$10)</f>
        <v>3.3132001005811137E-2</v>
      </c>
      <c r="Z37">
        <f t="shared" ref="Z37:Z42" si="22">V37/(0.5*$AB$5*POWER($B$39,2)*$AB$10*$AB$14)</f>
        <v>-1.4153700454678224E-3</v>
      </c>
    </row>
    <row r="38" spans="1:26" x14ac:dyDescent="0.25">
      <c r="A38" s="5"/>
      <c r="B38">
        <v>19.829478601981751</v>
      </c>
      <c r="C38">
        <v>10</v>
      </c>
      <c r="D38">
        <v>-4.0359999999999996</v>
      </c>
      <c r="E38">
        <v>-0.26100000000000001</v>
      </c>
      <c r="F38">
        <v>4.7E-2</v>
      </c>
      <c r="H38">
        <v>-4.0010000000000003</v>
      </c>
      <c r="I38">
        <v>-0.17199999999999999</v>
      </c>
      <c r="J38">
        <v>0.1</v>
      </c>
      <c r="L38">
        <f t="shared" si="0"/>
        <v>1.3999999999999702E-2</v>
      </c>
      <c r="M38">
        <f t="shared" si="1"/>
        <v>3.5600000000000007E-2</v>
      </c>
      <c r="N38">
        <f t="shared" si="1"/>
        <v>2.1200000000000004E-2</v>
      </c>
      <c r="P38">
        <f t="shared" si="2"/>
        <v>3.1464581199999335E-2</v>
      </c>
      <c r="Q38">
        <f t="shared" si="3"/>
        <v>0.48656190000000021</v>
      </c>
      <c r="R38">
        <f t="shared" si="4"/>
        <v>0.29302068079999999</v>
      </c>
      <c r="T38">
        <f t="shared" si="5"/>
        <v>7.4753661145836139</v>
      </c>
      <c r="U38">
        <f t="shared" si="6"/>
        <v>1.6314309402026235</v>
      </c>
      <c r="V38">
        <f t="shared" si="7"/>
        <v>0.12336941482239934</v>
      </c>
      <c r="X38">
        <f t="shared" si="20"/>
        <v>1.2733460159818832</v>
      </c>
      <c r="Y38">
        <f t="shared" si="21"/>
        <v>0.27789623360437921</v>
      </c>
      <c r="Z38">
        <f t="shared" si="22"/>
        <v>6.0041761720214595E-2</v>
      </c>
    </row>
    <row r="39" spans="1:26" x14ac:dyDescent="0.25">
      <c r="A39" s="5"/>
      <c r="B39">
        <v>19.829478601981751</v>
      </c>
      <c r="C39">
        <v>20</v>
      </c>
      <c r="D39">
        <v>-3.9089999999999998</v>
      </c>
      <c r="E39">
        <v>-0.25</v>
      </c>
      <c r="F39">
        <v>5.0999999999999997E-2</v>
      </c>
      <c r="H39">
        <v>-3.8559999999999999</v>
      </c>
      <c r="I39">
        <v>-0.06</v>
      </c>
      <c r="J39">
        <v>0.16700000000000001</v>
      </c>
      <c r="L39">
        <f t="shared" si="0"/>
        <v>2.1199999999999976E-2</v>
      </c>
      <c r="M39">
        <f t="shared" si="1"/>
        <v>7.5999999999999998E-2</v>
      </c>
      <c r="N39">
        <f t="shared" si="1"/>
        <v>4.6400000000000011E-2</v>
      </c>
      <c r="P39">
        <f t="shared" si="2"/>
        <v>4.7592428399999949E-2</v>
      </c>
      <c r="Q39">
        <f t="shared" si="3"/>
        <v>1.0409685412</v>
      </c>
      <c r="R39">
        <f t="shared" si="4"/>
        <v>0.63896190320000024</v>
      </c>
      <c r="T39">
        <f t="shared" si="5"/>
        <v>15.321328159440611</v>
      </c>
      <c r="U39">
        <f t="shared" si="6"/>
        <v>6.0731828842365241</v>
      </c>
      <c r="V39">
        <f t="shared" si="7"/>
        <v>0.25625199577527535</v>
      </c>
      <c r="X39">
        <f t="shared" si="20"/>
        <v>2.6098189536582228</v>
      </c>
      <c r="Y39">
        <f t="shared" si="21"/>
        <v>1.0344995965997168</v>
      </c>
      <c r="Z39">
        <f t="shared" si="22"/>
        <v>0.12471341695847148</v>
      </c>
    </row>
    <row r="40" spans="1:26" x14ac:dyDescent="0.25">
      <c r="A40" s="5"/>
      <c r="B40">
        <v>19.829478601981751</v>
      </c>
      <c r="C40">
        <v>30</v>
      </c>
      <c r="D40">
        <v>-3.7879999999999998</v>
      </c>
      <c r="E40">
        <v>-0.23499999999999999</v>
      </c>
      <c r="F40">
        <v>5.8000000000000003E-2</v>
      </c>
      <c r="H40">
        <v>-3.7210000000000001</v>
      </c>
      <c r="I40">
        <v>6.4000000000000001E-2</v>
      </c>
      <c r="J40">
        <v>0.24</v>
      </c>
      <c r="L40">
        <f t="shared" si="0"/>
        <v>2.679999999999989E-2</v>
      </c>
      <c r="M40">
        <f t="shared" si="1"/>
        <v>0.1196</v>
      </c>
      <c r="N40">
        <f t="shared" si="1"/>
        <v>7.2800000000000004E-2</v>
      </c>
      <c r="P40">
        <f t="shared" si="2"/>
        <v>6.010575079999976E-2</v>
      </c>
      <c r="Q40">
        <f t="shared" si="3"/>
        <v>1.6399425928</v>
      </c>
      <c r="R40">
        <f t="shared" si="4"/>
        <v>1.0009392316000001</v>
      </c>
      <c r="T40">
        <f t="shared" si="5"/>
        <v>22.133784323500286</v>
      </c>
      <c r="U40">
        <f t="shared" si="6"/>
        <v>13.459568474430483</v>
      </c>
      <c r="V40">
        <f t="shared" si="7"/>
        <v>0.40732135028727862</v>
      </c>
      <c r="X40">
        <f t="shared" si="20"/>
        <v>3.770245584620604</v>
      </c>
      <c r="Y40">
        <f t="shared" si="21"/>
        <v>2.2926887634728312</v>
      </c>
      <c r="Z40">
        <f t="shared" si="22"/>
        <v>0.19823626052463436</v>
      </c>
    </row>
    <row r="41" spans="1:26" x14ac:dyDescent="0.25">
      <c r="A41" s="5"/>
      <c r="B41">
        <v>19.829478601981751</v>
      </c>
      <c r="C41">
        <v>40</v>
      </c>
      <c r="D41">
        <v>-3.6829999999999998</v>
      </c>
      <c r="E41">
        <v>-0.215</v>
      </c>
      <c r="F41">
        <v>6.7000000000000004E-2</v>
      </c>
      <c r="H41">
        <v>-3.6080000000000001</v>
      </c>
      <c r="I41">
        <v>0.128</v>
      </c>
      <c r="J41">
        <v>0.27500000000000002</v>
      </c>
      <c r="L41">
        <f t="shared" si="0"/>
        <v>2.9999999999999895E-2</v>
      </c>
      <c r="M41">
        <f t="shared" si="1"/>
        <v>0.13719999999999999</v>
      </c>
      <c r="N41">
        <f t="shared" si="1"/>
        <v>8.320000000000001E-2</v>
      </c>
      <c r="P41">
        <f t="shared" si="2"/>
        <v>6.7274115599999768E-2</v>
      </c>
      <c r="Q41">
        <f t="shared" si="3"/>
        <v>1.8814995880000001</v>
      </c>
      <c r="R41">
        <f t="shared" si="4"/>
        <v>1.1437920900000003</v>
      </c>
      <c r="T41">
        <f t="shared" si="5"/>
        <v>22.302919987356479</v>
      </c>
      <c r="U41">
        <f t="shared" si="6"/>
        <v>19.575593124069805</v>
      </c>
      <c r="V41">
        <f t="shared" si="7"/>
        <v>0.47023855029201039</v>
      </c>
      <c r="X41">
        <f t="shared" si="20"/>
        <v>3.7990559760356244</v>
      </c>
      <c r="Y41">
        <f t="shared" si="21"/>
        <v>3.3344859814140442</v>
      </c>
      <c r="Z41">
        <f t="shared" si="22"/>
        <v>0.22885697422604448</v>
      </c>
    </row>
    <row r="42" spans="1:26" x14ac:dyDescent="0.25">
      <c r="A42" s="5"/>
      <c r="B42">
        <v>19.829478601981751</v>
      </c>
      <c r="C42">
        <v>43</v>
      </c>
      <c r="D42">
        <v>-3.6360000000000001</v>
      </c>
      <c r="E42">
        <v>-0.20599999999999999</v>
      </c>
      <c r="F42">
        <v>6.8000000000000005E-2</v>
      </c>
      <c r="H42">
        <v>-3.5649999999999999</v>
      </c>
      <c r="I42">
        <v>0.123</v>
      </c>
      <c r="J42">
        <v>0.26900000000000002</v>
      </c>
      <c r="L42">
        <f t="shared" si="0"/>
        <v>2.8400000000000071E-2</v>
      </c>
      <c r="M42">
        <f t="shared" si="1"/>
        <v>0.13159999999999999</v>
      </c>
      <c r="N42">
        <f t="shared" si="1"/>
        <v>8.0399999999999999E-2</v>
      </c>
      <c r="P42">
        <f t="shared" si="2"/>
        <v>6.3682371600000162E-2</v>
      </c>
      <c r="Q42">
        <f t="shared" si="3"/>
        <v>1.8047529224000001</v>
      </c>
      <c r="R42">
        <f t="shared" si="4"/>
        <v>1.1051254664000001</v>
      </c>
      <c r="T42">
        <f t="shared" si="5"/>
        <v>20.444110149296421</v>
      </c>
      <c r="U42">
        <f t="shared" si="6"/>
        <v>19.918351807008253</v>
      </c>
      <c r="V42">
        <f t="shared" si="7"/>
        <v>0.44596510343985601</v>
      </c>
      <c r="X42">
        <f t="shared" si="20"/>
        <v>3.4824282596828255</v>
      </c>
      <c r="Y42">
        <f t="shared" si="21"/>
        <v>3.3928711356222649</v>
      </c>
      <c r="Z42">
        <f t="shared" si="22"/>
        <v>0.2170435072162234</v>
      </c>
    </row>
    <row r="43" spans="1:26" x14ac:dyDescent="0.25">
      <c r="A43" s="5"/>
    </row>
    <row r="47" spans="1:26" x14ac:dyDescent="0.25">
      <c r="A47" s="5" t="s">
        <v>10</v>
      </c>
      <c r="B47">
        <v>19.732727408380509</v>
      </c>
      <c r="C47">
        <v>-5</v>
      </c>
      <c r="D47">
        <v>-4.1500000000000004</v>
      </c>
      <c r="E47">
        <v>-0.25</v>
      </c>
      <c r="F47">
        <v>4.7E-2</v>
      </c>
      <c r="H47">
        <v>-4.12</v>
      </c>
      <c r="I47">
        <v>-0.28000000000000003</v>
      </c>
      <c r="J47">
        <v>0.03</v>
      </c>
      <c r="L47">
        <f t="shared" si="0"/>
        <v>1.2000000000000099E-2</v>
      </c>
      <c r="M47">
        <f t="shared" si="1"/>
        <v>-1.2000000000000011E-2</v>
      </c>
      <c r="N47">
        <f t="shared" si="1"/>
        <v>-6.8000000000000005E-3</v>
      </c>
      <c r="P47">
        <f t="shared" si="2"/>
        <v>2.7075384800000227E-2</v>
      </c>
      <c r="Q47">
        <f t="shared" si="3"/>
        <v>-0.16854372400000017</v>
      </c>
      <c r="R47">
        <f t="shared" si="4"/>
        <v>-8.9971448399999987E-2</v>
      </c>
      <c r="T47">
        <f t="shared" si="5"/>
        <v>-2.502379246315408</v>
      </c>
      <c r="U47">
        <f t="shared" si="6"/>
        <v>0.48546287701014007</v>
      </c>
      <c r="V47">
        <f t="shared" si="7"/>
        <v>-5.0084502423328216E-2</v>
      </c>
      <c r="X47">
        <f>T47/(0.5*$AB$5*POWER($B$51,2)*$AB$10)</f>
        <v>-0.43044280490503273</v>
      </c>
      <c r="Y47">
        <f t="shared" ref="Y47:Z47" si="23">U47/(0.5*$AB$5*POWER($B$51,2)*$AB$10)</f>
        <v>8.3506128323753342E-2</v>
      </c>
      <c r="Z47">
        <f>V47/(0.5*$AB$5*POWER($B$51,2)*$AB$10*$AB$14)</f>
        <v>-2.4614875436891087E-2</v>
      </c>
    </row>
    <row r="48" spans="1:26" x14ac:dyDescent="0.25">
      <c r="A48" s="5"/>
      <c r="B48">
        <v>19.732727408380509</v>
      </c>
      <c r="C48">
        <v>0</v>
      </c>
      <c r="D48">
        <v>-4.09</v>
      </c>
      <c r="E48">
        <v>-0.25700000000000001</v>
      </c>
      <c r="F48">
        <v>4.7E-2</v>
      </c>
      <c r="H48">
        <v>-4.0599999999999996</v>
      </c>
      <c r="I48">
        <v>-0.25</v>
      </c>
      <c r="J48">
        <v>4.8000000000000001E-2</v>
      </c>
      <c r="L48">
        <f t="shared" si="0"/>
        <v>1.2000000000000099E-2</v>
      </c>
      <c r="M48">
        <f t="shared" si="1"/>
        <v>2.8000000000000026E-3</v>
      </c>
      <c r="N48">
        <f t="shared" si="1"/>
        <v>4.0000000000000034E-4</v>
      </c>
      <c r="P48">
        <f t="shared" si="2"/>
        <v>2.7037432800000226E-2</v>
      </c>
      <c r="Q48">
        <f t="shared" si="3"/>
        <v>3.5443306000000008E-2</v>
      </c>
      <c r="R48">
        <f t="shared" si="4"/>
        <v>8.4625488000000301E-3</v>
      </c>
      <c r="T48">
        <f t="shared" si="5"/>
        <v>0.43056935097442034</v>
      </c>
      <c r="U48">
        <f t="shared" si="6"/>
        <v>0.26514664036812219</v>
      </c>
      <c r="V48">
        <f t="shared" si="7"/>
        <v>1.7198404768699684E-2</v>
      </c>
      <c r="X48">
        <f t="shared" ref="X48:X53" si="24">T48/(0.5*$AB$5*POWER($B$51,2)*$AB$10)</f>
        <v>7.4063705336616548E-2</v>
      </c>
      <c r="Y48">
        <f t="shared" ref="Y48:Y53" si="25">U48/(0.5*$AB$5*POWER($B$51,2)*$AB$10)</f>
        <v>4.560877962812801E-2</v>
      </c>
      <c r="Z48">
        <f t="shared" ref="Z48:Z53" si="26">V48/(0.5*$AB$5*POWER($B$51,2)*$AB$10*$AB$14)</f>
        <v>8.4524467771810372E-3</v>
      </c>
    </row>
    <row r="49" spans="1:26" x14ac:dyDescent="0.25">
      <c r="A49" s="5"/>
      <c r="B49">
        <v>19.732727408380509</v>
      </c>
      <c r="C49">
        <v>10</v>
      </c>
      <c r="D49">
        <v>-3.95</v>
      </c>
      <c r="E49">
        <v>-0.25</v>
      </c>
      <c r="F49">
        <v>0.05</v>
      </c>
      <c r="H49">
        <v>-3.92</v>
      </c>
      <c r="I49">
        <v>-0.16</v>
      </c>
      <c r="J49">
        <v>9.8000000000000004E-2</v>
      </c>
      <c r="L49">
        <f t="shared" si="0"/>
        <v>1.2000000000000099E-2</v>
      </c>
      <c r="M49">
        <f t="shared" si="1"/>
        <v>3.5999999999999997E-2</v>
      </c>
      <c r="N49">
        <f t="shared" si="1"/>
        <v>1.9200000000000002E-2</v>
      </c>
      <c r="P49">
        <f t="shared" si="2"/>
        <v>2.6954320800000226E-2</v>
      </c>
      <c r="Q49">
        <f t="shared" si="3"/>
        <v>0.49280505599999996</v>
      </c>
      <c r="R49">
        <f t="shared" si="4"/>
        <v>0.26532280560000004</v>
      </c>
      <c r="T49">
        <f t="shared" si="5"/>
        <v>7.2758441784933687</v>
      </c>
      <c r="U49">
        <f t="shared" si="6"/>
        <v>1.5513369670215225</v>
      </c>
      <c r="V49">
        <f t="shared" si="7"/>
        <v>0.14500452270753536</v>
      </c>
      <c r="X49">
        <f t="shared" si="24"/>
        <v>1.2515428190407445</v>
      </c>
      <c r="Y49">
        <f t="shared" si="25"/>
        <v>0.26685077268797153</v>
      </c>
      <c r="Z49">
        <f t="shared" si="26"/>
        <v>7.1264924108926445E-2</v>
      </c>
    </row>
    <row r="50" spans="1:26" x14ac:dyDescent="0.25">
      <c r="A50" s="5"/>
      <c r="B50">
        <v>19.732727408380509</v>
      </c>
      <c r="C50">
        <v>20</v>
      </c>
      <c r="D50">
        <v>-3.84</v>
      </c>
      <c r="E50">
        <v>-0.24</v>
      </c>
      <c r="F50">
        <v>5.0999999999999997E-2</v>
      </c>
      <c r="H50">
        <v>-3.78</v>
      </c>
      <c r="I50">
        <v>-5.8999999999999997E-2</v>
      </c>
      <c r="J50">
        <v>0.16</v>
      </c>
      <c r="L50">
        <f t="shared" si="0"/>
        <v>2.4000000000000021E-2</v>
      </c>
      <c r="M50">
        <f t="shared" si="1"/>
        <v>7.2399999999999992E-2</v>
      </c>
      <c r="N50">
        <f t="shared" si="1"/>
        <v>4.3600000000000007E-2</v>
      </c>
      <c r="P50">
        <f t="shared" si="2"/>
        <v>5.3911440000000053E-2</v>
      </c>
      <c r="Q50">
        <f t="shared" si="3"/>
        <v>0.99068715400000007</v>
      </c>
      <c r="R50">
        <f t="shared" si="4"/>
        <v>0.60143097360000008</v>
      </c>
      <c r="T50">
        <f t="shared" si="5"/>
        <v>14.490922461399444</v>
      </c>
      <c r="U50">
        <f t="shared" si="6"/>
        <v>5.8368852526028494</v>
      </c>
      <c r="V50">
        <f t="shared" si="7"/>
        <v>0.24812444289877789</v>
      </c>
      <c r="X50">
        <f t="shared" si="24"/>
        <v>2.4926330887416261</v>
      </c>
      <c r="Y50">
        <f t="shared" si="25"/>
        <v>1.0040225772087124</v>
      </c>
      <c r="Z50">
        <f t="shared" si="26"/>
        <v>0.12194495221652946</v>
      </c>
    </row>
    <row r="51" spans="1:26" x14ac:dyDescent="0.25">
      <c r="A51" s="5"/>
      <c r="B51">
        <v>19.732727408380509</v>
      </c>
      <c r="C51">
        <v>30</v>
      </c>
      <c r="D51">
        <v>-3.73</v>
      </c>
      <c r="E51">
        <v>-0.23</v>
      </c>
      <c r="F51">
        <v>5.8000000000000003E-2</v>
      </c>
      <c r="H51">
        <v>-3.65</v>
      </c>
      <c r="I51">
        <v>0.06</v>
      </c>
      <c r="J51">
        <v>0.23599999999999999</v>
      </c>
      <c r="L51">
        <f t="shared" si="0"/>
        <v>3.2000000000000028E-2</v>
      </c>
      <c r="M51">
        <f t="shared" si="1"/>
        <v>0.11600000000000002</v>
      </c>
      <c r="N51">
        <f t="shared" si="1"/>
        <v>7.1199999999999999E-2</v>
      </c>
      <c r="P51">
        <f t="shared" si="2"/>
        <v>7.183474880000007E-2</v>
      </c>
      <c r="Q51">
        <f t="shared" si="3"/>
        <v>1.5889101160000003</v>
      </c>
      <c r="R51">
        <f t="shared" si="4"/>
        <v>0.98032768160000006</v>
      </c>
      <c r="T51">
        <f t="shared" si="5"/>
        <v>21.467814268558325</v>
      </c>
      <c r="U51">
        <f t="shared" si="6"/>
        <v>13.207886655072981</v>
      </c>
      <c r="V51">
        <f t="shared" si="7"/>
        <v>0.38793007047006955</v>
      </c>
      <c r="X51">
        <f t="shared" si="24"/>
        <v>3.6927520888549625</v>
      </c>
      <c r="Y51">
        <f t="shared" si="25"/>
        <v>2.2719337155023616</v>
      </c>
      <c r="Z51">
        <f t="shared" si="26"/>
        <v>0.19065479141902203</v>
      </c>
    </row>
    <row r="52" spans="1:26" x14ac:dyDescent="0.25">
      <c r="A52" s="5"/>
      <c r="B52">
        <v>19.732727408380509</v>
      </c>
      <c r="C52">
        <v>40</v>
      </c>
      <c r="D52">
        <v>-3.61</v>
      </c>
      <c r="E52">
        <v>-0.214</v>
      </c>
      <c r="F52">
        <v>6.5000000000000002E-2</v>
      </c>
      <c r="H52">
        <v>-3.53</v>
      </c>
      <c r="I52">
        <v>0.11</v>
      </c>
      <c r="J52">
        <v>0.26</v>
      </c>
      <c r="L52">
        <f t="shared" si="0"/>
        <v>3.2000000000000028E-2</v>
      </c>
      <c r="M52">
        <f t="shared" si="1"/>
        <v>0.12959999999999999</v>
      </c>
      <c r="N52">
        <f t="shared" si="1"/>
        <v>7.8E-2</v>
      </c>
      <c r="P52">
        <f t="shared" si="2"/>
        <v>7.180001440000007E-2</v>
      </c>
      <c r="Q52">
        <f t="shared" si="3"/>
        <v>1.7763416439999999</v>
      </c>
      <c r="R52">
        <f t="shared" si="4"/>
        <v>1.0732818932000001</v>
      </c>
      <c r="T52">
        <f t="shared" si="5"/>
        <v>20.95471356468196</v>
      </c>
      <c r="U52">
        <f t="shared" si="6"/>
        <v>18.502252685778465</v>
      </c>
      <c r="V52">
        <f t="shared" si="7"/>
        <v>0.44815295883688316</v>
      </c>
      <c r="X52">
        <f t="shared" si="24"/>
        <v>3.6044918834922091</v>
      </c>
      <c r="Y52">
        <f t="shared" si="25"/>
        <v>3.1826357075390841</v>
      </c>
      <c r="Z52">
        <f t="shared" si="26"/>
        <v>0.2202523480258429</v>
      </c>
    </row>
    <row r="53" spans="1:26" x14ac:dyDescent="0.25">
      <c r="A53" s="5"/>
      <c r="B53">
        <v>19.732727408380509</v>
      </c>
      <c r="C53">
        <v>44</v>
      </c>
      <c r="D53">
        <v>-3.58</v>
      </c>
      <c r="E53">
        <v>-0.2</v>
      </c>
      <c r="F53">
        <v>6.7000000000000004E-2</v>
      </c>
      <c r="H53">
        <v>-3.5</v>
      </c>
      <c r="I53">
        <v>0.13</v>
      </c>
      <c r="J53">
        <v>0.28000000000000003</v>
      </c>
      <c r="L53">
        <f t="shared" si="0"/>
        <v>3.2000000000000028E-2</v>
      </c>
      <c r="M53">
        <f t="shared" si="1"/>
        <v>0.13200000000000001</v>
      </c>
      <c r="N53">
        <f t="shared" si="1"/>
        <v>8.5200000000000012E-2</v>
      </c>
      <c r="P53">
        <f t="shared" si="2"/>
        <v>7.179846880000007E-2</v>
      </c>
      <c r="Q53">
        <f t="shared" si="3"/>
        <v>1.8088950160000001</v>
      </c>
      <c r="R53">
        <f t="shared" si="4"/>
        <v>1.1713472756000003</v>
      </c>
      <c r="T53">
        <f t="shared" si="5"/>
        <v>20.534453223483386</v>
      </c>
      <c r="U53">
        <f t="shared" si="6"/>
        <v>20.808708570695103</v>
      </c>
      <c r="V53">
        <f t="shared" si="7"/>
        <v>0.40639349064558777</v>
      </c>
      <c r="X53">
        <f t="shared" si="24"/>
        <v>3.5322014661535022</v>
      </c>
      <c r="Y53">
        <f t="shared" si="25"/>
        <v>3.579377065570672</v>
      </c>
      <c r="Z53">
        <f t="shared" si="26"/>
        <v>0.19972895140404123</v>
      </c>
    </row>
    <row r="54" spans="1:26" x14ac:dyDescent="0.25">
      <c r="A54" s="5"/>
    </row>
    <row r="57" spans="1:26" x14ac:dyDescent="0.25">
      <c r="A57" s="5" t="s">
        <v>11</v>
      </c>
      <c r="B57">
        <v>21.172526114494829</v>
      </c>
      <c r="C57">
        <v>-5</v>
      </c>
      <c r="D57">
        <v>-4.08</v>
      </c>
      <c r="E57">
        <v>-0.25700000000000001</v>
      </c>
      <c r="F57">
        <v>4.2999999999999997E-2</v>
      </c>
      <c r="H57">
        <v>-4.0599999999999996</v>
      </c>
      <c r="I57">
        <v>-0.28899999999999998</v>
      </c>
      <c r="J57">
        <v>2.5000000000000001E-2</v>
      </c>
      <c r="L57">
        <f t="shared" si="0"/>
        <v>8.000000000000184E-3</v>
      </c>
      <c r="M57">
        <f t="shared" si="1"/>
        <v>-1.2799999999999988E-2</v>
      </c>
      <c r="N57">
        <f t="shared" si="1"/>
        <v>-7.1999999999999981E-3</v>
      </c>
      <c r="P57">
        <f t="shared" si="2"/>
        <v>1.8062312000000417E-2</v>
      </c>
      <c r="Q57">
        <f t="shared" si="3"/>
        <v>-0.17849155199999989</v>
      </c>
      <c r="R57">
        <f t="shared" si="4"/>
        <v>-9.6417743199999947E-2</v>
      </c>
      <c r="T57">
        <f t="shared" si="5"/>
        <v>-2.6702424130445013</v>
      </c>
      <c r="U57">
        <f t="shared" si="6"/>
        <v>0.41142332275517729</v>
      </c>
      <c r="V57">
        <f t="shared" si="7"/>
        <v>-5.2316492609453764E-2</v>
      </c>
      <c r="X57">
        <f>T57/(0.5*$AB$5*POWER($B$60,2)*$AB$10)</f>
        <v>-0.39897151656229651</v>
      </c>
      <c r="Y57">
        <f t="shared" ref="Y57:Z57" si="27">U57/(0.5*$AB$5*POWER($B$60,2)*$AB$10)</f>
        <v>6.1472391505301385E-2</v>
      </c>
      <c r="Z57">
        <f>V57/(0.5*$AB$5*POWER($B$60,2)*$AB$10*$AB$14)</f>
        <v>-2.2333756554030446E-2</v>
      </c>
    </row>
    <row r="58" spans="1:26" x14ac:dyDescent="0.25">
      <c r="A58" s="5"/>
      <c r="B58">
        <v>21.172526114494829</v>
      </c>
      <c r="C58">
        <v>0</v>
      </c>
      <c r="D58">
        <v>-4.03</v>
      </c>
      <c r="E58">
        <v>-0.25900000000000001</v>
      </c>
      <c r="F58">
        <v>4.3499999999999997E-2</v>
      </c>
      <c r="H58">
        <v>-4.01</v>
      </c>
      <c r="I58">
        <v>-0.25800000000000001</v>
      </c>
      <c r="J58">
        <v>4.4999999999999998E-2</v>
      </c>
      <c r="L58">
        <f t="shared" si="0"/>
        <v>8.000000000000184E-3</v>
      </c>
      <c r="M58">
        <f t="shared" si="1"/>
        <v>4.0000000000000034E-4</v>
      </c>
      <c r="N58">
        <f t="shared" si="1"/>
        <v>6.0000000000000049E-4</v>
      </c>
      <c r="P58">
        <f t="shared" si="2"/>
        <v>1.8029516000000415E-2</v>
      </c>
      <c r="Q58">
        <f t="shared" si="3"/>
        <v>3.322727999999955E-3</v>
      </c>
      <c r="R58">
        <f t="shared" si="4"/>
        <v>1.0134860600000052E-2</v>
      </c>
      <c r="T58">
        <f t="shared" si="5"/>
        <v>0.13197386124419005</v>
      </c>
      <c r="U58">
        <f t="shared" si="6"/>
        <v>0.17680915308140407</v>
      </c>
      <c r="V58">
        <f t="shared" si="7"/>
        <v>-4.3422730105164113E-3</v>
      </c>
      <c r="X58">
        <f t="shared" ref="X58:X63" si="28">T58/(0.5*$AB$5*POWER($B$60,2)*$AB$10)</f>
        <v>1.971873838493295E-2</v>
      </c>
      <c r="Y58">
        <f t="shared" ref="Y58:Y63" si="29">U58/(0.5*$AB$5*POWER($B$60,2)*$AB$10)</f>
        <v>2.6417757280154251E-2</v>
      </c>
      <c r="Z58">
        <f t="shared" ref="Z58:Z63" si="30">V58/(0.5*$AB$5*POWER($B$60,2)*$AB$10*$AB$14)</f>
        <v>-1.8537035544788402E-3</v>
      </c>
    </row>
    <row r="59" spans="1:26" x14ac:dyDescent="0.25">
      <c r="A59" s="5"/>
      <c r="B59">
        <v>21.172526114494829</v>
      </c>
      <c r="C59">
        <v>10</v>
      </c>
      <c r="D59">
        <v>-3.968</v>
      </c>
      <c r="E59">
        <v>-0.25419999999999998</v>
      </c>
      <c r="F59">
        <v>4.58E-2</v>
      </c>
      <c r="H59">
        <v>-3.89</v>
      </c>
      <c r="I59">
        <v>-0.159</v>
      </c>
      <c r="J59">
        <v>0.10299999999999999</v>
      </c>
      <c r="L59">
        <f t="shared" si="0"/>
        <v>3.119999999999994E-2</v>
      </c>
      <c r="M59">
        <f t="shared" si="1"/>
        <v>3.8079999999999989E-2</v>
      </c>
      <c r="N59">
        <f t="shared" si="1"/>
        <v>2.2879999999999998E-2</v>
      </c>
      <c r="P59">
        <f t="shared" si="2"/>
        <v>7.0223582239999874E-2</v>
      </c>
      <c r="Q59">
        <f t="shared" si="3"/>
        <v>0.51606876239999988</v>
      </c>
      <c r="R59">
        <f t="shared" si="4"/>
        <v>0.32016679919999996</v>
      </c>
      <c r="T59">
        <f t="shared" si="5"/>
        <v>7.9564986512628826</v>
      </c>
      <c r="U59">
        <f t="shared" si="6"/>
        <v>2.1022271380812523</v>
      </c>
      <c r="V59">
        <f t="shared" si="7"/>
        <v>0.12487422918199315</v>
      </c>
      <c r="X59">
        <f t="shared" si="28"/>
        <v>1.1888120411513048</v>
      </c>
      <c r="Y59">
        <f t="shared" si="29"/>
        <v>0.31410209999713445</v>
      </c>
      <c r="Z59">
        <f t="shared" si="30"/>
        <v>5.3308440518791085E-2</v>
      </c>
    </row>
    <row r="60" spans="1:26" x14ac:dyDescent="0.25">
      <c r="A60" s="5"/>
      <c r="B60">
        <v>21.172526114494829</v>
      </c>
      <c r="C60">
        <v>20</v>
      </c>
      <c r="D60">
        <v>-3.8660000000000001</v>
      </c>
      <c r="E60">
        <v>-0.251</v>
      </c>
      <c r="F60">
        <v>4.7300000000000002E-2</v>
      </c>
      <c r="H60">
        <v>-3.8</v>
      </c>
      <c r="I60">
        <v>-4.8000000000000001E-2</v>
      </c>
      <c r="J60">
        <v>0.17100000000000001</v>
      </c>
      <c r="L60">
        <f t="shared" si="0"/>
        <v>2.6400000000000111E-2</v>
      </c>
      <c r="M60">
        <f t="shared" si="1"/>
        <v>8.1200000000000008E-2</v>
      </c>
      <c r="N60">
        <f t="shared" si="1"/>
        <v>4.9480000000000003E-2</v>
      </c>
      <c r="P60">
        <f t="shared" si="2"/>
        <v>5.9299165120000254E-2</v>
      </c>
      <c r="Q60">
        <f t="shared" si="3"/>
        <v>1.111190892</v>
      </c>
      <c r="R60">
        <f t="shared" si="4"/>
        <v>0.68230807524000014</v>
      </c>
      <c r="T60">
        <f t="shared" si="5"/>
        <v>16.328623736270643</v>
      </c>
      <c r="U60">
        <f t="shared" si="6"/>
        <v>6.5619802175919357</v>
      </c>
      <c r="V60">
        <f t="shared" si="7"/>
        <v>0.27338373887366441</v>
      </c>
      <c r="X60">
        <f t="shared" si="28"/>
        <v>2.4397244773021436</v>
      </c>
      <c r="Y60">
        <f t="shared" si="29"/>
        <v>0.98045150742679466</v>
      </c>
      <c r="Z60">
        <f t="shared" si="30"/>
        <v>0.11670671265014682</v>
      </c>
    </row>
    <row r="61" spans="1:26" x14ac:dyDescent="0.25">
      <c r="A61" s="5"/>
      <c r="B61">
        <v>21.172526114494829</v>
      </c>
      <c r="C61">
        <v>30</v>
      </c>
      <c r="D61">
        <v>-3.6269999999999998</v>
      </c>
      <c r="E61">
        <v>-0.23</v>
      </c>
      <c r="F61">
        <v>5.6599999999999998E-2</v>
      </c>
      <c r="H61">
        <v>-3.53</v>
      </c>
      <c r="I61">
        <v>0.11</v>
      </c>
      <c r="J61">
        <v>0.25800000000000001</v>
      </c>
      <c r="L61">
        <f t="shared" si="0"/>
        <v>3.8799999999999987E-2</v>
      </c>
      <c r="M61">
        <f t="shared" si="1"/>
        <v>0.13600000000000001</v>
      </c>
      <c r="N61">
        <f t="shared" si="1"/>
        <v>8.0560000000000007E-2</v>
      </c>
      <c r="P61">
        <f t="shared" si="2"/>
        <v>8.7108877039999977E-2</v>
      </c>
      <c r="Q61">
        <f t="shared" si="3"/>
        <v>1.8627686340000003</v>
      </c>
      <c r="R61">
        <f t="shared" si="4"/>
        <v>1.1099777504800001</v>
      </c>
      <c r="T61">
        <f t="shared" si="5"/>
        <v>24.819841218929451</v>
      </c>
      <c r="U61">
        <f t="shared" si="6"/>
        <v>15.31614063574353</v>
      </c>
      <c r="V61">
        <f t="shared" si="7"/>
        <v>0.47985318666164162</v>
      </c>
      <c r="X61">
        <f t="shared" si="28"/>
        <v>3.7084309812386502</v>
      </c>
      <c r="Y61">
        <f t="shared" si="29"/>
        <v>2.2884453589203675</v>
      </c>
      <c r="Z61">
        <f t="shared" si="30"/>
        <v>0.20484791158649365</v>
      </c>
    </row>
    <row r="62" spans="1:26" x14ac:dyDescent="0.25">
      <c r="A62" s="5"/>
      <c r="B62">
        <v>21.172526114494829</v>
      </c>
      <c r="C62">
        <v>40</v>
      </c>
      <c r="D62">
        <v>-3.53</v>
      </c>
      <c r="E62">
        <v>-0.20899999999999999</v>
      </c>
      <c r="F62">
        <v>6.3E-2</v>
      </c>
      <c r="H62">
        <v>-3.43</v>
      </c>
      <c r="I62">
        <v>0.186</v>
      </c>
      <c r="J62">
        <v>0.30499999999999999</v>
      </c>
      <c r="L62">
        <f t="shared" si="0"/>
        <v>3.9999999999999855E-2</v>
      </c>
      <c r="M62">
        <f t="shared" si="1"/>
        <v>0.158</v>
      </c>
      <c r="N62">
        <f t="shared" si="1"/>
        <v>9.6799999999999997E-2</v>
      </c>
      <c r="P62">
        <f t="shared" si="2"/>
        <v>8.9761227199999682E-2</v>
      </c>
      <c r="Q62">
        <f t="shared" si="3"/>
        <v>2.1651868660000004</v>
      </c>
      <c r="R62">
        <f t="shared" si="4"/>
        <v>1.3319562603999999</v>
      </c>
      <c r="T62">
        <f t="shared" si="5"/>
        <v>25.70587405334085</v>
      </c>
      <c r="U62">
        <f t="shared" si="6"/>
        <v>22.718883261539464</v>
      </c>
      <c r="V62">
        <f t="shared" si="7"/>
        <v>0.53112805969647092</v>
      </c>
      <c r="X62">
        <f t="shared" si="28"/>
        <v>3.8408166635056236</v>
      </c>
      <c r="Y62">
        <f t="shared" si="29"/>
        <v>3.3945185145657084</v>
      </c>
      <c r="Z62">
        <f t="shared" si="30"/>
        <v>0.22673700381305786</v>
      </c>
    </row>
    <row r="63" spans="1:26" x14ac:dyDescent="0.25">
      <c r="A63" s="5"/>
      <c r="B63">
        <v>21.172526114494829</v>
      </c>
      <c r="C63">
        <v>44</v>
      </c>
      <c r="D63">
        <v>-3.508</v>
      </c>
      <c r="E63">
        <v>-0.20100000000000001</v>
      </c>
      <c r="F63">
        <v>6.6000000000000003E-2</v>
      </c>
      <c r="H63">
        <v>-3.4079999999999999</v>
      </c>
      <c r="I63">
        <v>0.17299999999999999</v>
      </c>
      <c r="J63">
        <v>0.29399999999999998</v>
      </c>
      <c r="L63">
        <f t="shared" si="0"/>
        <v>4.0000000000000036E-2</v>
      </c>
      <c r="M63">
        <f t="shared" si="1"/>
        <v>0.14960000000000001</v>
      </c>
      <c r="N63">
        <f t="shared" si="1"/>
        <v>9.1199999999999989E-2</v>
      </c>
      <c r="P63">
        <f t="shared" si="2"/>
        <v>8.9781611200000097E-2</v>
      </c>
      <c r="Q63">
        <f t="shared" si="3"/>
        <v>2.0495423160000006</v>
      </c>
      <c r="R63">
        <f t="shared" si="4"/>
        <v>1.2554889687999999</v>
      </c>
      <c r="T63">
        <f t="shared" si="5"/>
        <v>22.703110603947636</v>
      </c>
      <c r="U63">
        <f t="shared" si="6"/>
        <v>23.148118102354395</v>
      </c>
      <c r="V63">
        <f t="shared" si="7"/>
        <v>0.50615521172572764</v>
      </c>
      <c r="X63">
        <f t="shared" si="28"/>
        <v>3.3921618591965599</v>
      </c>
      <c r="Y63">
        <f t="shared" si="29"/>
        <v>3.4586521956744787</v>
      </c>
      <c r="Z63">
        <f t="shared" si="30"/>
        <v>0.21607616859226156</v>
      </c>
    </row>
    <row r="64" spans="1:26" x14ac:dyDescent="0.25">
      <c r="A64" s="5"/>
    </row>
    <row r="67" spans="1:26" x14ac:dyDescent="0.25">
      <c r="A67" s="5" t="s">
        <v>12</v>
      </c>
      <c r="B67">
        <v>21.889453648082107</v>
      </c>
      <c r="C67">
        <v>-5</v>
      </c>
      <c r="D67">
        <v>-4.09</v>
      </c>
      <c r="E67">
        <v>-0.25</v>
      </c>
      <c r="F67">
        <v>4.2999999999999997E-2</v>
      </c>
      <c r="H67">
        <v>-4.069</v>
      </c>
      <c r="I67">
        <v>-0.28299999999999997</v>
      </c>
      <c r="J67">
        <v>2.5000000000000001E-2</v>
      </c>
      <c r="L67">
        <f t="shared" si="0"/>
        <v>8.3999999999999631E-3</v>
      </c>
      <c r="M67">
        <f t="shared" si="1"/>
        <v>-1.319999999999999E-2</v>
      </c>
      <c r="N67">
        <f t="shared" si="1"/>
        <v>-7.1999999999999981E-3</v>
      </c>
      <c r="P67">
        <f t="shared" si="2"/>
        <v>1.896499799999992E-2</v>
      </c>
      <c r="Q67">
        <f t="shared" si="3"/>
        <v>-0.18412942559999984</v>
      </c>
      <c r="R67">
        <f t="shared" si="4"/>
        <v>-9.6331793999999998E-2</v>
      </c>
      <c r="T67">
        <f t="shared" si="5"/>
        <v>-2.7237094788153415</v>
      </c>
      <c r="U67">
        <f t="shared" si="6"/>
        <v>0.42498722498992519</v>
      </c>
      <c r="V67">
        <f t="shared" si="7"/>
        <v>-5.5965041855459002E-2</v>
      </c>
      <c r="X67">
        <f>T67/(0.5*$AB$5*POWER($B$71,2)*$AB$10)</f>
        <v>-0.38073911373256847</v>
      </c>
      <c r="Y67">
        <f t="shared" ref="Y67:Z67" si="31">U67/(0.5*$AB$5*POWER($B$71,2)*$AB$10)</f>
        <v>5.940767936112834E-2</v>
      </c>
      <c r="Z67">
        <f>V67/(0.5*$AB$5*POWER($B$71,2)*$AB$10*$AB$14)</f>
        <v>-2.2351954307467226E-2</v>
      </c>
    </row>
    <row r="68" spans="1:26" x14ac:dyDescent="0.25">
      <c r="A68" s="5"/>
      <c r="B68">
        <v>21.889453648082107</v>
      </c>
      <c r="C68">
        <v>0</v>
      </c>
      <c r="D68">
        <v>-4.032</v>
      </c>
      <c r="E68">
        <v>-0.251</v>
      </c>
      <c r="F68">
        <v>4.3999999999999997E-2</v>
      </c>
      <c r="H68">
        <v>-4.008</v>
      </c>
      <c r="I68">
        <v>-0.252</v>
      </c>
      <c r="J68">
        <v>4.2999999999999997E-2</v>
      </c>
      <c r="L68">
        <f t="shared" si="0"/>
        <v>9.6000000000000078E-3</v>
      </c>
      <c r="M68">
        <f t="shared" si="1"/>
        <v>-4.0000000000000034E-4</v>
      </c>
      <c r="N68">
        <f t="shared" si="1"/>
        <v>-4.0000000000000034E-4</v>
      </c>
      <c r="P68">
        <f t="shared" si="2"/>
        <v>2.1637147200000022E-2</v>
      </c>
      <c r="Q68">
        <f t="shared" si="3"/>
        <v>-8.0814004000000061E-3</v>
      </c>
      <c r="R68">
        <f t="shared" si="4"/>
        <v>-3.1078440000000028E-3</v>
      </c>
      <c r="T68">
        <f t="shared" si="5"/>
        <v>-0.10972900359526008</v>
      </c>
      <c r="U68">
        <f t="shared" si="6"/>
        <v>0.21218792958888022</v>
      </c>
      <c r="V68">
        <f t="shared" si="7"/>
        <v>-3.1703052465539019E-3</v>
      </c>
      <c r="X68">
        <f t="shared" ref="X68:X73" si="32">T68/(0.5*$AB$5*POWER($B$71,2)*$AB$10)</f>
        <v>-1.5338685680158608E-2</v>
      </c>
      <c r="Y68">
        <f t="shared" ref="Y68:Y73" si="33">U68/(0.5*$AB$5*POWER($B$71,2)*$AB$10)</f>
        <v>2.9661109191262639E-2</v>
      </c>
      <c r="Z68">
        <f t="shared" ref="Z68:Z73" si="34">V68/(0.5*$AB$5*POWER($B$71,2)*$AB$10*$AB$14)</f>
        <v>-1.2661925313075468E-3</v>
      </c>
    </row>
    <row r="69" spans="1:26" x14ac:dyDescent="0.25">
      <c r="A69" s="5"/>
      <c r="B69">
        <v>21.889453648082107</v>
      </c>
      <c r="C69">
        <v>10</v>
      </c>
      <c r="D69">
        <v>-3.9079999999999999</v>
      </c>
      <c r="E69">
        <v>-0.248</v>
      </c>
      <c r="F69">
        <v>4.4999999999999998E-2</v>
      </c>
      <c r="H69">
        <v>-3.8639999999999999</v>
      </c>
      <c r="I69">
        <v>-0.16</v>
      </c>
      <c r="J69">
        <v>9.7000000000000003E-2</v>
      </c>
      <c r="L69">
        <f t="shared" ref="L69:N83" si="35">(H69-D69)/2.5</f>
        <v>1.7600000000000015E-2</v>
      </c>
      <c r="M69">
        <f t="shared" si="35"/>
        <v>3.5199999999999995E-2</v>
      </c>
      <c r="N69">
        <f t="shared" si="35"/>
        <v>2.0800000000000003E-2</v>
      </c>
      <c r="P69">
        <f t="shared" ref="P69:P83" si="36">2.253779*L69-0.002936*M69+0.000764*N69</f>
        <v>3.9579054400000035E-2</v>
      </c>
      <c r="Q69">
        <f t="shared" ref="Q69:Q83" si="37">-0.269389*L69+13.825295*M69-0.08713*N69</f>
        <v>0.48009683359999994</v>
      </c>
      <c r="R69">
        <f t="shared" ref="R69:R83" si="38">0.2446*L69+0.029727*M69+13.610283*N69</f>
        <v>0.28844523680000006</v>
      </c>
      <c r="T69">
        <f t="shared" ref="T69:T83" si="39">((Q69+R69)*COS(PI()*C69/180)-P69*SIN(PI()*C69/180))*9.80665</f>
        <v>7.3549223718370698</v>
      </c>
      <c r="U69">
        <f t="shared" ref="U69:U83" si="40">((Q69+R69)*SIN(PI()*C69/180)+P69*COS(PI()*C69/180))*9.80665</f>
        <v>1.6909968422662902</v>
      </c>
      <c r="V69">
        <f t="shared" ref="V69:V83" si="41">(Q69-R69)*0.065*9.80665</f>
        <v>0.12216490856431672</v>
      </c>
      <c r="X69">
        <f t="shared" si="32"/>
        <v>1.0281223629779561</v>
      </c>
      <c r="Y69">
        <f t="shared" si="33"/>
        <v>0.23637933636338776</v>
      </c>
      <c r="Z69">
        <f t="shared" si="34"/>
        <v>4.8791609255969232E-2</v>
      </c>
    </row>
    <row r="70" spans="1:26" x14ac:dyDescent="0.25">
      <c r="A70" s="5"/>
      <c r="B70">
        <v>21.889453648082107</v>
      </c>
      <c r="C70">
        <v>20</v>
      </c>
      <c r="D70">
        <v>-3.7930000000000001</v>
      </c>
      <c r="E70">
        <v>-0.23899999999999999</v>
      </c>
      <c r="F70">
        <v>4.8000000000000001E-2</v>
      </c>
      <c r="H70">
        <v>-3.71</v>
      </c>
      <c r="I70">
        <v>-8.0000000000000002E-3</v>
      </c>
      <c r="J70">
        <v>0.188</v>
      </c>
      <c r="L70">
        <f t="shared" si="35"/>
        <v>3.3200000000000077E-2</v>
      </c>
      <c r="M70">
        <f t="shared" si="35"/>
        <v>9.2399999999999996E-2</v>
      </c>
      <c r="N70">
        <f t="shared" si="35"/>
        <v>5.6000000000000008E-2</v>
      </c>
      <c r="P70">
        <f t="shared" si="36"/>
        <v>7.4596960400000176E-2</v>
      </c>
      <c r="Q70">
        <f t="shared" si="37"/>
        <v>1.2636342632000002</v>
      </c>
      <c r="R70">
        <f t="shared" si="38"/>
        <v>0.7730433428000002</v>
      </c>
      <c r="T70">
        <f t="shared" si="39"/>
        <v>18.518262533806706</v>
      </c>
      <c r="U70">
        <f t="shared" si="40"/>
        <v>7.5185916451622949</v>
      </c>
      <c r="V70">
        <f t="shared" si="41"/>
        <v>0.31271847422014287</v>
      </c>
      <c r="X70">
        <f t="shared" si="32"/>
        <v>2.5886119352403232</v>
      </c>
      <c r="Y70">
        <f t="shared" si="33"/>
        <v>1.051001195891591</v>
      </c>
      <c r="Z70">
        <f t="shared" si="34"/>
        <v>0.12489705743314275</v>
      </c>
    </row>
    <row r="71" spans="1:26" x14ac:dyDescent="0.25">
      <c r="A71" s="5"/>
      <c r="B71">
        <v>21.889453648082107</v>
      </c>
      <c r="C71">
        <v>30</v>
      </c>
      <c r="D71">
        <v>-3.6059999999999999</v>
      </c>
      <c r="E71">
        <v>-0.22600000000000001</v>
      </c>
      <c r="F71">
        <v>5.5E-2</v>
      </c>
      <c r="H71">
        <v>-3.5190000000000001</v>
      </c>
      <c r="I71">
        <v>0.156</v>
      </c>
      <c r="J71">
        <v>0.28599999999999998</v>
      </c>
      <c r="L71">
        <f t="shared" si="35"/>
        <v>3.47999999999999E-2</v>
      </c>
      <c r="M71">
        <f t="shared" si="35"/>
        <v>0.15279999999999999</v>
      </c>
      <c r="N71">
        <f t="shared" si="35"/>
        <v>9.2399999999999996E-2</v>
      </c>
      <c r="P71">
        <f t="shared" si="36"/>
        <v>7.8053481999999785E-2</v>
      </c>
      <c r="Q71">
        <f t="shared" si="37"/>
        <v>2.0950795268000002</v>
      </c>
      <c r="R71">
        <f t="shared" si="38"/>
        <v>1.2706445148000001</v>
      </c>
      <c r="T71">
        <f t="shared" si="39"/>
        <v>28.201726564250276</v>
      </c>
      <c r="U71">
        <f t="shared" si="40"/>
        <v>17.16613207466693</v>
      </c>
      <c r="V71">
        <f t="shared" si="41"/>
        <v>0.52552146467793714</v>
      </c>
      <c r="X71">
        <f t="shared" si="32"/>
        <v>3.9422340970341243</v>
      </c>
      <c r="Y71">
        <f t="shared" si="33"/>
        <v>2.3996017061142703</v>
      </c>
      <c r="Z71">
        <f t="shared" si="34"/>
        <v>0.20988873369222219</v>
      </c>
    </row>
    <row r="72" spans="1:26" x14ac:dyDescent="0.25">
      <c r="A72" s="5"/>
      <c r="B72">
        <v>21.889453648082107</v>
      </c>
      <c r="C72">
        <v>40</v>
      </c>
      <c r="D72">
        <v>-3.5129999999999999</v>
      </c>
      <c r="E72">
        <v>-0.20899999999999999</v>
      </c>
      <c r="F72">
        <v>6.3E-2</v>
      </c>
      <c r="H72">
        <v>-3.4079999999999999</v>
      </c>
      <c r="I72">
        <v>0.19</v>
      </c>
      <c r="J72">
        <v>0.30499999999999999</v>
      </c>
      <c r="L72">
        <f t="shared" si="35"/>
        <v>4.1999999999999996E-2</v>
      </c>
      <c r="M72">
        <f t="shared" si="35"/>
        <v>0.15960000000000002</v>
      </c>
      <c r="N72">
        <f t="shared" si="35"/>
        <v>9.6799999999999997E-2</v>
      </c>
      <c r="P72">
        <f t="shared" si="36"/>
        <v>9.4264087600000004E-2</v>
      </c>
      <c r="Q72">
        <f t="shared" si="37"/>
        <v>2.1867685600000004</v>
      </c>
      <c r="R72">
        <f t="shared" si="38"/>
        <v>1.3324930235999999</v>
      </c>
      <c r="T72">
        <f t="shared" si="39"/>
        <v>25.843650997321447</v>
      </c>
      <c r="U72">
        <f t="shared" si="40"/>
        <v>22.892135988094726</v>
      </c>
      <c r="V72">
        <f t="shared" si="41"/>
        <v>0.54454277728740919</v>
      </c>
      <c r="X72">
        <f t="shared" si="32"/>
        <v>3.6126058424607317</v>
      </c>
      <c r="Y72">
        <f t="shared" si="33"/>
        <v>3.200022482333011</v>
      </c>
      <c r="Z72">
        <f t="shared" si="34"/>
        <v>0.21748568164793067</v>
      </c>
    </row>
    <row r="73" spans="1:26" x14ac:dyDescent="0.25">
      <c r="A73" s="5"/>
      <c r="B73">
        <v>21.889453648082107</v>
      </c>
      <c r="C73">
        <v>44</v>
      </c>
      <c r="D73">
        <v>-3.484</v>
      </c>
      <c r="E73">
        <v>-0.2</v>
      </c>
      <c r="F73">
        <v>6.6000000000000003E-2</v>
      </c>
      <c r="H73">
        <v>-3.39</v>
      </c>
      <c r="I73">
        <v>0.2</v>
      </c>
      <c r="J73">
        <v>0.31</v>
      </c>
      <c r="L73">
        <f t="shared" si="35"/>
        <v>3.7599999999999946E-2</v>
      </c>
      <c r="M73">
        <f t="shared" si="35"/>
        <v>0.16</v>
      </c>
      <c r="N73">
        <f t="shared" si="35"/>
        <v>9.7599999999999992E-2</v>
      </c>
      <c r="P73">
        <f t="shared" si="36"/>
        <v>8.434689679999989E-2</v>
      </c>
      <c r="Q73">
        <f t="shared" si="37"/>
        <v>2.1934142856000003</v>
      </c>
      <c r="R73">
        <f t="shared" si="38"/>
        <v>1.3423169008</v>
      </c>
      <c r="T73">
        <f>((Q73+R73)*COS(PI()*C73/180)-P73*SIN(PI()*C73/180))*9.80665</f>
        <v>24.367562819613035</v>
      </c>
      <c r="U73">
        <f t="shared" si="40"/>
        <v>24.681370289083105</v>
      </c>
      <c r="V73">
        <f t="shared" si="41"/>
        <v>0.54251692096217996</v>
      </c>
      <c r="X73">
        <f t="shared" si="32"/>
        <v>3.406267938604604</v>
      </c>
      <c r="Y73">
        <f t="shared" si="33"/>
        <v>3.450134136059944</v>
      </c>
      <c r="Z73">
        <f t="shared" si="34"/>
        <v>0.21667657213038638</v>
      </c>
    </row>
    <row r="74" spans="1:26" x14ac:dyDescent="0.25">
      <c r="A74" s="5"/>
    </row>
    <row r="77" spans="1:26" x14ac:dyDescent="0.25">
      <c r="A77" s="5" t="s">
        <v>13</v>
      </c>
      <c r="B77">
        <v>22.320856627141239</v>
      </c>
      <c r="C77">
        <v>-5</v>
      </c>
      <c r="D77">
        <v>-4.09</v>
      </c>
      <c r="E77">
        <v>-0.25</v>
      </c>
      <c r="F77">
        <v>4.2999999999999997E-2</v>
      </c>
      <c r="H77">
        <v>-4.0599999999999996</v>
      </c>
      <c r="I77">
        <v>-0.28999999999999998</v>
      </c>
      <c r="J77">
        <v>1.6E-2</v>
      </c>
      <c r="L77">
        <f t="shared" si="35"/>
        <v>1.2000000000000099E-2</v>
      </c>
      <c r="M77">
        <f t="shared" si="35"/>
        <v>-1.5999999999999993E-2</v>
      </c>
      <c r="N77">
        <f t="shared" si="35"/>
        <v>-1.0799999999999999E-2</v>
      </c>
      <c r="P77">
        <f t="shared" si="36"/>
        <v>2.7084072800000226E-2</v>
      </c>
      <c r="Q77">
        <f t="shared" si="37"/>
        <v>-0.22349638399999994</v>
      </c>
      <c r="R77">
        <f t="shared" si="38"/>
        <v>-0.14453148839999996</v>
      </c>
      <c r="T77">
        <f t="shared" si="39"/>
        <v>-3.5722378257531364</v>
      </c>
      <c r="U77">
        <f t="shared" si="40"/>
        <v>0.5791488999129184</v>
      </c>
      <c r="V77">
        <f t="shared" si="41"/>
        <v>-5.0334771073323084E-2</v>
      </c>
      <c r="X77">
        <f>T77/(0.5*$AB$5*POWER($B$80,2)*$AB$10)</f>
        <v>-0.4802365443005962</v>
      </c>
      <c r="Y77">
        <f t="shared" ref="Y77:Z77" si="42">U77/(0.5*$AB$5*POWER($B$80,2)*$AB$10)</f>
        <v>7.7858328559362894E-2</v>
      </c>
      <c r="Z77">
        <f>V77/(0.5*$AB$5*POWER($B$80,2)*$AB$10*$AB$14)</f>
        <v>-1.9333696369060415E-2</v>
      </c>
    </row>
    <row r="78" spans="1:26" x14ac:dyDescent="0.25">
      <c r="A78" s="5"/>
      <c r="B78">
        <v>22.320856627141239</v>
      </c>
      <c r="C78">
        <v>0</v>
      </c>
      <c r="D78">
        <v>-4.0199999999999996</v>
      </c>
      <c r="E78">
        <v>-0.25</v>
      </c>
      <c r="F78">
        <v>0.04</v>
      </c>
      <c r="H78">
        <v>-3.99</v>
      </c>
      <c r="I78">
        <v>-0.25</v>
      </c>
      <c r="J78">
        <v>0.04</v>
      </c>
      <c r="L78">
        <f t="shared" si="35"/>
        <v>1.1999999999999744E-2</v>
      </c>
      <c r="M78">
        <f t="shared" si="35"/>
        <v>0</v>
      </c>
      <c r="N78">
        <f t="shared" si="35"/>
        <v>0</v>
      </c>
      <c r="P78">
        <f t="shared" si="36"/>
        <v>2.7045347999999424E-2</v>
      </c>
      <c r="Q78">
        <f t="shared" si="37"/>
        <v>-3.2326679999999308E-3</v>
      </c>
      <c r="R78">
        <f t="shared" si="38"/>
        <v>2.9351999999999373E-3</v>
      </c>
      <c r="T78">
        <f t="shared" si="39"/>
        <v>-2.9171645621999353E-3</v>
      </c>
      <c r="U78">
        <f t="shared" si="40"/>
        <v>0.26522426196419435</v>
      </c>
      <c r="V78">
        <f t="shared" si="41"/>
        <v>-3.9315979769429157E-3</v>
      </c>
      <c r="X78">
        <f t="shared" ref="X78:X83" si="43">T78/(0.5*$AB$5*POWER($B$80,2)*$AB$10)</f>
        <v>-3.9217126542007326E-4</v>
      </c>
      <c r="Y78">
        <f t="shared" ref="Y78:Y83" si="44">U78/(0.5*$AB$5*POWER($B$80,2)*$AB$10)</f>
        <v>3.5655627996578648E-2</v>
      </c>
      <c r="Z78">
        <f t="shared" ref="Z78:Z83" si="45">V78/(0.5*$AB$5*POWER($B$80,2)*$AB$10*$AB$14)</f>
        <v>-1.5101354374036735E-3</v>
      </c>
    </row>
    <row r="79" spans="1:26" x14ac:dyDescent="0.25">
      <c r="A79" s="5"/>
      <c r="B79">
        <v>22.320856627141239</v>
      </c>
      <c r="C79">
        <v>10</v>
      </c>
      <c r="D79">
        <v>-3.9079999999999999</v>
      </c>
      <c r="E79">
        <v>-0.249</v>
      </c>
      <c r="F79">
        <v>4.3999999999999997E-2</v>
      </c>
      <c r="H79">
        <v>-3.843</v>
      </c>
      <c r="I79">
        <v>-0.13600000000000001</v>
      </c>
      <c r="J79">
        <v>0.113</v>
      </c>
      <c r="L79">
        <f t="shared" si="35"/>
        <v>2.5999999999999978E-2</v>
      </c>
      <c r="M79">
        <f t="shared" si="35"/>
        <v>4.5199999999999997E-2</v>
      </c>
      <c r="N79">
        <f t="shared" si="35"/>
        <v>2.7600000000000003E-2</v>
      </c>
      <c r="P79">
        <f t="shared" si="36"/>
        <v>5.8486633199999957E-2</v>
      </c>
      <c r="Q79">
        <f t="shared" si="37"/>
        <v>0.61549443199999998</v>
      </c>
      <c r="R79">
        <f t="shared" si="38"/>
        <v>0.38334707120000011</v>
      </c>
      <c r="T79">
        <f t="shared" si="39"/>
        <v>9.5468792858130769</v>
      </c>
      <c r="U79">
        <f t="shared" si="40"/>
        <v>2.2657783968834422</v>
      </c>
      <c r="V79">
        <f t="shared" si="41"/>
        <v>0.14797821452630572</v>
      </c>
      <c r="X79">
        <f t="shared" si="43"/>
        <v>1.2834420720874622</v>
      </c>
      <c r="Y79">
        <f t="shared" si="44"/>
        <v>0.30460166443169068</v>
      </c>
      <c r="Z79">
        <f t="shared" si="45"/>
        <v>5.6838757937722355E-2</v>
      </c>
    </row>
    <row r="80" spans="1:26" x14ac:dyDescent="0.25">
      <c r="A80" s="5"/>
      <c r="B80">
        <v>22.320856627141239</v>
      </c>
      <c r="C80">
        <v>20</v>
      </c>
      <c r="D80">
        <v>-3.798</v>
      </c>
      <c r="E80">
        <v>-0.24199999999999999</v>
      </c>
      <c r="F80">
        <v>4.8000000000000001E-2</v>
      </c>
      <c r="H80">
        <v>-3.7</v>
      </c>
      <c r="I80">
        <v>0</v>
      </c>
      <c r="J80">
        <v>0.19800000000000001</v>
      </c>
      <c r="L80">
        <f t="shared" si="35"/>
        <v>3.9199999999999943E-2</v>
      </c>
      <c r="M80">
        <f t="shared" si="35"/>
        <v>9.6799999999999997E-2</v>
      </c>
      <c r="N80">
        <f t="shared" si="35"/>
        <v>6.0000000000000012E-2</v>
      </c>
      <c r="P80">
        <f t="shared" si="36"/>
        <v>8.8109771999999878E-2</v>
      </c>
      <c r="Q80">
        <f t="shared" si="37"/>
        <v>1.3225007072000001</v>
      </c>
      <c r="R80">
        <f t="shared" si="38"/>
        <v>0.8290828736000001</v>
      </c>
      <c r="T80">
        <f t="shared" si="39"/>
        <v>19.531825342048961</v>
      </c>
      <c r="U80">
        <f t="shared" si="40"/>
        <v>8.0285182958802341</v>
      </c>
      <c r="V80">
        <f t="shared" si="41"/>
        <v>0.31452043986177364</v>
      </c>
      <c r="X80">
        <f t="shared" si="43"/>
        <v>2.6257759879609464</v>
      </c>
      <c r="Y80">
        <f t="shared" si="44"/>
        <v>1.0793200425995602</v>
      </c>
      <c r="Z80">
        <f t="shared" si="45"/>
        <v>0.12080799329141367</v>
      </c>
    </row>
    <row r="81" spans="1:26" x14ac:dyDescent="0.25">
      <c r="A81" s="5"/>
      <c r="B81">
        <v>22.320856627141239</v>
      </c>
      <c r="C81">
        <v>30</v>
      </c>
      <c r="D81">
        <v>-3.6819999999999999</v>
      </c>
      <c r="E81">
        <v>-0.22800000000000001</v>
      </c>
      <c r="F81">
        <v>5.2999999999999999E-2</v>
      </c>
      <c r="H81">
        <v>-3.57</v>
      </c>
      <c r="I81">
        <v>0.18</v>
      </c>
      <c r="J81">
        <v>0.3</v>
      </c>
      <c r="L81">
        <f t="shared" si="35"/>
        <v>4.4800000000000041E-2</v>
      </c>
      <c r="M81">
        <f t="shared" si="35"/>
        <v>0.16320000000000001</v>
      </c>
      <c r="N81">
        <f t="shared" si="35"/>
        <v>9.8799999999999999E-2</v>
      </c>
      <c r="P81">
        <f t="shared" si="36"/>
        <v>0.1005656272000001</v>
      </c>
      <c r="Q81">
        <f t="shared" si="37"/>
        <v>2.2356110728000003</v>
      </c>
      <c r="R81">
        <f t="shared" si="38"/>
        <v>1.3605054868000002</v>
      </c>
      <c r="T81">
        <f t="shared" si="39"/>
        <v>30.048021625893458</v>
      </c>
      <c r="U81">
        <f t="shared" si="40"/>
        <v>18.487012795426832</v>
      </c>
      <c r="V81">
        <f t="shared" si="41"/>
        <v>0.55782052267154847</v>
      </c>
      <c r="X81">
        <f t="shared" si="43"/>
        <v>4.0395289374795027</v>
      </c>
      <c r="Y81">
        <f t="shared" si="44"/>
        <v>2.4853158082902573</v>
      </c>
      <c r="Z81">
        <f t="shared" si="45"/>
        <v>0.21426009066480287</v>
      </c>
    </row>
    <row r="82" spans="1:26" x14ac:dyDescent="0.25">
      <c r="A82" s="5"/>
      <c r="B82">
        <v>22.320856627141239</v>
      </c>
      <c r="C82">
        <v>40</v>
      </c>
      <c r="D82">
        <v>-3.5640000000000001</v>
      </c>
      <c r="E82">
        <v>-0.20799999999999999</v>
      </c>
      <c r="F82">
        <v>6.2E-2</v>
      </c>
      <c r="H82">
        <v>-3.44</v>
      </c>
      <c r="I82">
        <v>0.24</v>
      </c>
      <c r="J82">
        <v>0.33</v>
      </c>
      <c r="L82">
        <f t="shared" si="35"/>
        <v>4.9600000000000047E-2</v>
      </c>
      <c r="M82">
        <f t="shared" si="35"/>
        <v>0.17919999999999997</v>
      </c>
      <c r="N82">
        <f t="shared" si="35"/>
        <v>0.1072</v>
      </c>
      <c r="P82">
        <f t="shared" si="36"/>
        <v>0.11134320800000012</v>
      </c>
      <c r="Q82">
        <f t="shared" si="37"/>
        <v>2.4547908335999997</v>
      </c>
      <c r="R82">
        <f t="shared" si="38"/>
        <v>1.4764815760000003</v>
      </c>
      <c r="T82">
        <f t="shared" si="39"/>
        <v>28.831152352184077</v>
      </c>
      <c r="U82">
        <f t="shared" si="40"/>
        <v>25.617588577238873</v>
      </c>
      <c r="V82">
        <f t="shared" si="41"/>
        <v>0.62360587126779721</v>
      </c>
      <c r="X82">
        <f t="shared" si="43"/>
        <v>3.8759381791434273</v>
      </c>
      <c r="Y82">
        <f t="shared" si="44"/>
        <v>3.4439202572000878</v>
      </c>
      <c r="Z82">
        <f t="shared" si="45"/>
        <v>0.2395283878711201</v>
      </c>
    </row>
    <row r="83" spans="1:26" x14ac:dyDescent="0.25">
      <c r="A83" s="5"/>
      <c r="B83">
        <v>22.320856627141239</v>
      </c>
      <c r="C83">
        <v>43</v>
      </c>
      <c r="D83">
        <v>-3.5249999999999999</v>
      </c>
      <c r="E83">
        <v>-0.20200000000000001</v>
      </c>
      <c r="F83">
        <v>6.4000000000000001E-2</v>
      </c>
      <c r="H83">
        <v>-3.4079999999999999</v>
      </c>
      <c r="I83">
        <v>0.25</v>
      </c>
      <c r="J83">
        <v>0.34</v>
      </c>
      <c r="L83">
        <f t="shared" si="35"/>
        <v>4.6799999999999994E-2</v>
      </c>
      <c r="M83">
        <f t="shared" si="35"/>
        <v>0.18080000000000002</v>
      </c>
      <c r="N83">
        <f t="shared" si="35"/>
        <v>0.11040000000000001</v>
      </c>
      <c r="P83">
        <f t="shared" si="36"/>
        <v>0.105030374</v>
      </c>
      <c r="Q83">
        <f t="shared" si="37"/>
        <v>2.4773867788000006</v>
      </c>
      <c r="R83">
        <f t="shared" si="38"/>
        <v>1.5193971648000004</v>
      </c>
      <c r="T83">
        <f t="shared" si="39"/>
        <v>27.962997475268104</v>
      </c>
      <c r="U83">
        <f t="shared" si="40"/>
        <v>27.484258975171695</v>
      </c>
      <c r="V83">
        <f t="shared" si="41"/>
        <v>0.61065347512865165</v>
      </c>
      <c r="X83">
        <f t="shared" si="43"/>
        <v>3.7592271094038483</v>
      </c>
      <c r="Y83">
        <f t="shared" si="44"/>
        <v>3.6948675303040224</v>
      </c>
      <c r="Z83">
        <f t="shared" si="45"/>
        <v>0.23455334400251396</v>
      </c>
    </row>
    <row r="84" spans="1:26" x14ac:dyDescent="0.25">
      <c r="A84" s="5"/>
    </row>
  </sheetData>
  <mergeCells count="13">
    <mergeCell ref="L1:N1"/>
    <mergeCell ref="P1:R1"/>
    <mergeCell ref="T1:V1"/>
    <mergeCell ref="A47:A54"/>
    <mergeCell ref="A57:A64"/>
    <mergeCell ref="A67:A74"/>
    <mergeCell ref="A77:A84"/>
    <mergeCell ref="D1:F1"/>
    <mergeCell ref="H1:J1"/>
    <mergeCell ref="A4:A11"/>
    <mergeCell ref="A14:A21"/>
    <mergeCell ref="A25:A32"/>
    <mergeCell ref="A36:A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6"/>
  <sheetViews>
    <sheetView workbookViewId="0">
      <selection activeCell="L10" sqref="L10"/>
    </sheetView>
  </sheetViews>
  <sheetFormatPr defaultRowHeight="15" x14ac:dyDescent="0.25"/>
  <cols>
    <col min="12" max="12" width="18.140625" customWidth="1"/>
  </cols>
  <sheetData>
    <row r="3" spans="12:13" x14ac:dyDescent="0.25">
      <c r="L3" s="3" t="s">
        <v>15</v>
      </c>
      <c r="M3" s="3" t="s">
        <v>16</v>
      </c>
    </row>
    <row r="36" spans="1:1" x14ac:dyDescent="0.25">
      <c r="A3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</dc:creator>
  <cp:lastModifiedBy>DELL</cp:lastModifiedBy>
  <dcterms:created xsi:type="dcterms:W3CDTF">2017-08-08T07:40:02Z</dcterms:created>
  <dcterms:modified xsi:type="dcterms:W3CDTF">2017-08-20T18:34:17Z</dcterms:modified>
</cp:coreProperties>
</file>