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Loki\Home\IACS\kepler-sieve\data\jpl\"/>
    </mc:Choice>
  </mc:AlternateContent>
  <xr:revisionPtr revIDLastSave="0" documentId="13_ncr:1_{97C3FCCD-1A7A-46C4-8797-C4FCD362A023}" xr6:coauthVersionLast="45" xr6:coauthVersionMax="45" xr10:uidLastSave="{00000000-0000-0000-0000-000000000000}"/>
  <bookViews>
    <workbookView xWindow="-33370" yWindow="720" windowWidth="28800" windowHeight="15460" activeTab="1" xr2:uid="{8F69F265-ECF3-448F-9F3D-49A344F198B1}"/>
  </bookViews>
  <sheets>
    <sheet name="Wikipedia" sheetId="1" r:id="rId1"/>
    <sheet name="Data" sheetId="2" r:id="rId2"/>
    <sheet name="Table.v1" sheetId="3" r:id="rId3"/>
    <sheet name="MassTable" sheetId="4" r:id="rId4"/>
    <sheet name="CodeInsert" sheetId="6" r:id="rId5"/>
    <sheet name="SortedByMas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1" i="7" l="1"/>
  <c r="G80" i="7"/>
  <c r="I80" i="7" s="1"/>
  <c r="G79" i="7"/>
  <c r="G78" i="7"/>
  <c r="G77" i="7"/>
  <c r="G76" i="7"/>
  <c r="I76" i="7" s="1"/>
  <c r="G75" i="7"/>
  <c r="G74" i="7"/>
  <c r="G73" i="7"/>
  <c r="G72" i="7"/>
  <c r="I72" i="7" s="1"/>
  <c r="G71" i="7"/>
  <c r="G70" i="7"/>
  <c r="G69" i="7"/>
  <c r="G68" i="7"/>
  <c r="I68" i="7" s="1"/>
  <c r="G67" i="7"/>
  <c r="G66" i="7"/>
  <c r="G65" i="7"/>
  <c r="G64" i="7"/>
  <c r="I64" i="7" s="1"/>
  <c r="G63" i="7"/>
  <c r="G62" i="7"/>
  <c r="G61" i="7"/>
  <c r="G60" i="7"/>
  <c r="I60" i="7" s="1"/>
  <c r="G59" i="7"/>
  <c r="G58" i="7"/>
  <c r="G57" i="7"/>
  <c r="G56" i="7"/>
  <c r="I56" i="7" s="1"/>
  <c r="Q78" i="4" l="1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F80" i="6"/>
  <c r="H80" i="6" s="1"/>
  <c r="F79" i="6"/>
  <c r="H79" i="6" s="1"/>
  <c r="F78" i="6"/>
  <c r="H78" i="6" s="1"/>
  <c r="F77" i="6"/>
  <c r="H77" i="6" s="1"/>
  <c r="F76" i="6"/>
  <c r="H76" i="6" s="1"/>
  <c r="F75" i="6"/>
  <c r="H75" i="6" s="1"/>
  <c r="F74" i="6"/>
  <c r="H74" i="6" s="1"/>
  <c r="F73" i="6"/>
  <c r="H73" i="6" s="1"/>
  <c r="F72" i="6"/>
  <c r="H72" i="6" s="1"/>
  <c r="F71" i="6"/>
  <c r="H71" i="6" s="1"/>
  <c r="F70" i="6"/>
  <c r="H70" i="6" s="1"/>
  <c r="F69" i="6"/>
  <c r="H69" i="6" s="1"/>
  <c r="F68" i="6"/>
  <c r="H68" i="6" s="1"/>
  <c r="F67" i="6"/>
  <c r="H67" i="6" s="1"/>
  <c r="F66" i="6"/>
  <c r="H66" i="6" s="1"/>
  <c r="F65" i="6"/>
  <c r="H65" i="6" s="1"/>
  <c r="F64" i="6"/>
  <c r="H64" i="6" s="1"/>
  <c r="F63" i="6"/>
  <c r="H63" i="6" s="1"/>
  <c r="F62" i="6"/>
  <c r="H62" i="6" s="1"/>
  <c r="F61" i="6"/>
  <c r="H61" i="6" s="1"/>
  <c r="F60" i="6"/>
  <c r="H60" i="6" s="1"/>
  <c r="F59" i="6"/>
  <c r="H59" i="6" s="1"/>
  <c r="F58" i="6"/>
  <c r="H58" i="6" s="1"/>
  <c r="F57" i="6"/>
  <c r="H57" i="6" s="1"/>
  <c r="F56" i="6"/>
  <c r="H56" i="6" s="1"/>
  <c r="F55" i="6"/>
  <c r="H55" i="6" s="1"/>
  <c r="F54" i="6"/>
  <c r="H54" i="6" s="1"/>
  <c r="F53" i="6"/>
  <c r="H53" i="6" s="1"/>
  <c r="F52" i="6"/>
  <c r="H52" i="6" s="1"/>
  <c r="F51" i="6"/>
  <c r="H51" i="6" s="1"/>
  <c r="F50" i="6"/>
  <c r="H50" i="6" s="1"/>
  <c r="F49" i="6"/>
  <c r="H49" i="6" s="1"/>
  <c r="F48" i="6"/>
  <c r="H48" i="6" s="1"/>
  <c r="F47" i="6"/>
  <c r="H47" i="6" s="1"/>
  <c r="F46" i="6"/>
  <c r="H46" i="6" s="1"/>
  <c r="F45" i="6"/>
  <c r="H45" i="6" s="1"/>
  <c r="F44" i="6"/>
  <c r="H44" i="6" s="1"/>
  <c r="F43" i="6"/>
  <c r="H43" i="6" s="1"/>
  <c r="F42" i="6"/>
  <c r="H42" i="6" s="1"/>
  <c r="F41" i="6"/>
  <c r="H41" i="6" s="1"/>
  <c r="F40" i="6"/>
  <c r="H40" i="6" s="1"/>
  <c r="F39" i="6"/>
  <c r="H39" i="6" s="1"/>
  <c r="F38" i="6"/>
  <c r="H38" i="6" s="1"/>
  <c r="F37" i="6"/>
  <c r="H37" i="6" s="1"/>
  <c r="F36" i="6"/>
  <c r="H36" i="6" s="1"/>
  <c r="F35" i="6"/>
  <c r="H35" i="6" s="1"/>
  <c r="F34" i="6"/>
  <c r="H34" i="6" s="1"/>
  <c r="F33" i="6"/>
  <c r="H33" i="6" s="1"/>
  <c r="F32" i="6"/>
  <c r="H32" i="6" s="1"/>
  <c r="F31" i="6"/>
  <c r="H31" i="6" s="1"/>
  <c r="F30" i="6"/>
  <c r="H30" i="6" s="1"/>
  <c r="F29" i="6"/>
  <c r="H29" i="6" s="1"/>
  <c r="F28" i="6"/>
  <c r="H28" i="6" s="1"/>
  <c r="F27" i="6"/>
  <c r="H27" i="6" s="1"/>
  <c r="F26" i="6"/>
  <c r="H26" i="6" s="1"/>
  <c r="F25" i="6"/>
  <c r="H25" i="6" s="1"/>
  <c r="F24" i="6"/>
  <c r="H24" i="6" s="1"/>
  <c r="F23" i="6"/>
  <c r="H23" i="6" s="1"/>
  <c r="F22" i="6"/>
  <c r="H22" i="6" s="1"/>
  <c r="F21" i="6"/>
  <c r="H21" i="6" s="1"/>
  <c r="F20" i="6"/>
  <c r="H20" i="6" s="1"/>
  <c r="F19" i="6"/>
  <c r="H19" i="6" s="1"/>
  <c r="F18" i="6"/>
  <c r="H18" i="6" s="1"/>
  <c r="F17" i="6"/>
  <c r="H17" i="6" s="1"/>
  <c r="F16" i="6"/>
  <c r="H16" i="6" s="1"/>
  <c r="F15" i="6"/>
  <c r="H15" i="6" s="1"/>
  <c r="F14" i="6"/>
  <c r="H14" i="6" s="1"/>
  <c r="F13" i="6"/>
  <c r="H13" i="6" s="1"/>
  <c r="F12" i="6"/>
  <c r="H12" i="6" s="1"/>
  <c r="F11" i="6"/>
  <c r="H11" i="6" s="1"/>
  <c r="F10" i="6"/>
  <c r="H10" i="6" s="1"/>
  <c r="F9" i="6"/>
  <c r="H9" i="6" s="1"/>
  <c r="F8" i="6"/>
  <c r="H8" i="6" s="1"/>
  <c r="F7" i="6"/>
  <c r="H7" i="6" s="1"/>
  <c r="F6" i="6"/>
  <c r="H6" i="6" s="1"/>
  <c r="F5" i="6"/>
  <c r="H5" i="6" s="1"/>
  <c r="K78" i="4"/>
  <c r="K77" i="4"/>
  <c r="K76" i="4"/>
  <c r="K74" i="4"/>
  <c r="K73" i="4"/>
  <c r="K72" i="4"/>
  <c r="K71" i="4"/>
  <c r="K70" i="4"/>
  <c r="K69" i="4"/>
  <c r="K68" i="4"/>
  <c r="K61" i="4"/>
  <c r="K49" i="4"/>
  <c r="K46" i="4"/>
  <c r="K45" i="4"/>
  <c r="K44" i="4"/>
  <c r="K42" i="4"/>
  <c r="K41" i="4"/>
  <c r="K40" i="4"/>
  <c r="K39" i="4"/>
  <c r="K38" i="4"/>
  <c r="K37" i="4"/>
  <c r="K36" i="4"/>
  <c r="K29" i="4"/>
  <c r="K17" i="4"/>
  <c r="K14" i="4"/>
  <c r="K13" i="4"/>
  <c r="K12" i="4"/>
  <c r="K10" i="4"/>
  <c r="K9" i="4"/>
  <c r="K8" i="4"/>
  <c r="K7" i="4"/>
  <c r="K6" i="4"/>
  <c r="K5" i="4"/>
  <c r="K4" i="4"/>
  <c r="L3" i="4"/>
  <c r="I4" i="4"/>
  <c r="L4" i="4" s="1"/>
  <c r="H78" i="4"/>
  <c r="H77" i="4"/>
  <c r="H76" i="4"/>
  <c r="H75" i="4"/>
  <c r="K75" i="4" s="1"/>
  <c r="H74" i="4"/>
  <c r="H73" i="4"/>
  <c r="H72" i="4"/>
  <c r="H71" i="4"/>
  <c r="H70" i="4"/>
  <c r="H69" i="4"/>
  <c r="H68" i="4"/>
  <c r="H67" i="4"/>
  <c r="K67" i="4" s="1"/>
  <c r="H66" i="4"/>
  <c r="K66" i="4" s="1"/>
  <c r="H65" i="4"/>
  <c r="K65" i="4" s="1"/>
  <c r="H64" i="4"/>
  <c r="K64" i="4" s="1"/>
  <c r="H63" i="4"/>
  <c r="K63" i="4" s="1"/>
  <c r="H62" i="4"/>
  <c r="K62" i="4" s="1"/>
  <c r="H61" i="4"/>
  <c r="H60" i="4"/>
  <c r="K60" i="4" s="1"/>
  <c r="H59" i="4"/>
  <c r="K59" i="4" s="1"/>
  <c r="H58" i="4"/>
  <c r="K58" i="4" s="1"/>
  <c r="H57" i="4"/>
  <c r="K57" i="4" s="1"/>
  <c r="H56" i="4"/>
  <c r="K56" i="4" s="1"/>
  <c r="H55" i="4"/>
  <c r="K55" i="4" s="1"/>
  <c r="H54" i="4"/>
  <c r="K54" i="4" s="1"/>
  <c r="H53" i="4"/>
  <c r="K53" i="4" s="1"/>
  <c r="H52" i="4"/>
  <c r="K52" i="4" s="1"/>
  <c r="H51" i="4"/>
  <c r="K51" i="4" s="1"/>
  <c r="H50" i="4"/>
  <c r="K50" i="4" s="1"/>
  <c r="H49" i="4"/>
  <c r="H48" i="4"/>
  <c r="K48" i="4" s="1"/>
  <c r="H47" i="4"/>
  <c r="K47" i="4" s="1"/>
  <c r="H46" i="4"/>
  <c r="H45" i="4"/>
  <c r="H44" i="4"/>
  <c r="H43" i="4"/>
  <c r="K43" i="4" s="1"/>
  <c r="H42" i="4"/>
  <c r="H41" i="4"/>
  <c r="H40" i="4"/>
  <c r="H39" i="4"/>
  <c r="H38" i="4"/>
  <c r="H37" i="4"/>
  <c r="H36" i="4"/>
  <c r="H35" i="4"/>
  <c r="K35" i="4" s="1"/>
  <c r="H34" i="4"/>
  <c r="K34" i="4" s="1"/>
  <c r="H33" i="4"/>
  <c r="K33" i="4" s="1"/>
  <c r="H32" i="4"/>
  <c r="K32" i="4" s="1"/>
  <c r="H31" i="4"/>
  <c r="K31" i="4" s="1"/>
  <c r="H30" i="4"/>
  <c r="K30" i="4" s="1"/>
  <c r="H29" i="4"/>
  <c r="H28" i="4"/>
  <c r="K28" i="4" s="1"/>
  <c r="H27" i="4"/>
  <c r="K27" i="4" s="1"/>
  <c r="H26" i="4"/>
  <c r="K26" i="4" s="1"/>
  <c r="H25" i="4"/>
  <c r="K25" i="4" s="1"/>
  <c r="H24" i="4"/>
  <c r="K24" i="4" s="1"/>
  <c r="H23" i="4"/>
  <c r="K23" i="4" s="1"/>
  <c r="H22" i="4"/>
  <c r="K22" i="4" s="1"/>
  <c r="H21" i="4"/>
  <c r="K21" i="4" s="1"/>
  <c r="H20" i="4"/>
  <c r="K20" i="4" s="1"/>
  <c r="H19" i="4"/>
  <c r="K19" i="4" s="1"/>
  <c r="H18" i="4"/>
  <c r="K18" i="4" s="1"/>
  <c r="H17" i="4"/>
  <c r="H16" i="4"/>
  <c r="K16" i="4" s="1"/>
  <c r="H15" i="4"/>
  <c r="K15" i="4" s="1"/>
  <c r="H14" i="4"/>
  <c r="H13" i="4"/>
  <c r="H12" i="4"/>
  <c r="H11" i="4"/>
  <c r="K11" i="4" s="1"/>
  <c r="H10" i="4"/>
  <c r="H9" i="4"/>
  <c r="H8" i="4"/>
  <c r="H7" i="4"/>
  <c r="H6" i="4"/>
  <c r="H5" i="4"/>
  <c r="H4" i="4"/>
  <c r="H3" i="4"/>
  <c r="K3" i="4" s="1"/>
  <c r="C149" i="3"/>
  <c r="C147" i="3"/>
  <c r="C145" i="3"/>
  <c r="C143" i="3"/>
  <c r="C141" i="3"/>
  <c r="C139" i="3"/>
  <c r="C137" i="3"/>
  <c r="C135" i="3"/>
  <c r="C133" i="3"/>
  <c r="C131" i="3"/>
  <c r="C129" i="3"/>
  <c r="C127" i="3"/>
  <c r="C125" i="3"/>
  <c r="C123" i="3"/>
  <c r="C121" i="3"/>
  <c r="C119" i="3"/>
  <c r="C117" i="3"/>
  <c r="C115" i="3"/>
  <c r="C113" i="3"/>
  <c r="C111" i="3"/>
  <c r="C109" i="3"/>
  <c r="C107" i="3"/>
  <c r="C105" i="3"/>
  <c r="C103" i="3"/>
  <c r="C101" i="3"/>
  <c r="C99" i="3"/>
  <c r="C97" i="3"/>
  <c r="C95" i="3"/>
  <c r="C93" i="3"/>
  <c r="C91" i="3"/>
  <c r="C89" i="3"/>
  <c r="C87" i="3"/>
  <c r="C85" i="3"/>
  <c r="C83" i="3"/>
  <c r="C81" i="3"/>
  <c r="C79" i="3"/>
  <c r="C77" i="3"/>
  <c r="C75" i="3"/>
  <c r="C73" i="3"/>
  <c r="C71" i="3"/>
  <c r="C69" i="3"/>
  <c r="C67" i="3"/>
  <c r="C65" i="3"/>
  <c r="C63" i="3"/>
  <c r="C61" i="3"/>
  <c r="C59" i="3"/>
  <c r="C57" i="3"/>
  <c r="C55" i="3"/>
  <c r="C53" i="3"/>
  <c r="C51" i="3"/>
  <c r="C49" i="3"/>
  <c r="C47" i="3"/>
  <c r="C45" i="3"/>
  <c r="C43" i="3"/>
  <c r="C41" i="3"/>
  <c r="C39" i="3"/>
  <c r="C37" i="3"/>
  <c r="C35" i="3"/>
  <c r="C33" i="3"/>
  <c r="C31" i="3"/>
  <c r="C29" i="3"/>
  <c r="C27" i="3"/>
  <c r="C25" i="3"/>
  <c r="C23" i="3"/>
  <c r="C21" i="3"/>
  <c r="C19" i="3"/>
  <c r="C17" i="3"/>
  <c r="C15" i="3"/>
  <c r="C13" i="3"/>
  <c r="C11" i="3"/>
  <c r="C9" i="3"/>
  <c r="C7" i="3"/>
  <c r="C5" i="3"/>
  <c r="C3" i="3"/>
  <c r="J155" i="2"/>
  <c r="J153" i="2"/>
  <c r="J151" i="2"/>
  <c r="J149" i="2"/>
  <c r="J147" i="2"/>
  <c r="J145" i="2"/>
  <c r="J143" i="2"/>
  <c r="J141" i="2"/>
  <c r="J139" i="2"/>
  <c r="J137" i="2"/>
  <c r="J135" i="2"/>
  <c r="J133" i="2"/>
  <c r="J131" i="2"/>
  <c r="J129" i="2"/>
  <c r="J127" i="2"/>
  <c r="J125" i="2"/>
  <c r="J123" i="2"/>
  <c r="J121" i="2"/>
  <c r="J119" i="2"/>
  <c r="J117" i="2"/>
  <c r="J115" i="2"/>
  <c r="J113" i="2"/>
  <c r="J111" i="2"/>
  <c r="J109" i="2"/>
  <c r="J107" i="2"/>
  <c r="J105" i="2"/>
  <c r="J103" i="2"/>
  <c r="J101" i="2"/>
  <c r="J99" i="2"/>
  <c r="J94" i="2"/>
  <c r="J92" i="2"/>
  <c r="J90" i="2"/>
  <c r="J88" i="2"/>
  <c r="J86" i="2"/>
  <c r="J84" i="2"/>
  <c r="J82" i="2"/>
  <c r="J80" i="2"/>
  <c r="J78" i="2"/>
  <c r="J76" i="2"/>
  <c r="J74" i="2"/>
  <c r="J69" i="2"/>
  <c r="J67" i="2"/>
  <c r="J65" i="2"/>
  <c r="J63" i="2"/>
  <c r="C155" i="2"/>
  <c r="C151" i="2"/>
  <c r="C149" i="2"/>
  <c r="C147" i="2"/>
  <c r="C145" i="2"/>
  <c r="C141" i="2"/>
  <c r="C139" i="2"/>
  <c r="C137" i="2"/>
  <c r="C135" i="2"/>
  <c r="C133" i="2"/>
  <c r="C131" i="2"/>
  <c r="C127" i="2"/>
  <c r="C125" i="2"/>
  <c r="C123" i="2"/>
  <c r="C121" i="2"/>
  <c r="C119" i="2"/>
  <c r="C115" i="2"/>
  <c r="C113" i="2"/>
  <c r="C111" i="2"/>
  <c r="C109" i="2"/>
  <c r="C107" i="2"/>
  <c r="C105" i="2"/>
  <c r="C103" i="2"/>
  <c r="C99" i="2"/>
  <c r="C86" i="2"/>
  <c r="C84" i="2"/>
  <c r="C82" i="2"/>
  <c r="C80" i="2"/>
  <c r="C78" i="2"/>
  <c r="C76" i="2"/>
  <c r="C74" i="2"/>
  <c r="C69" i="2"/>
  <c r="C67" i="2"/>
  <c r="C65" i="2"/>
  <c r="C63" i="2"/>
  <c r="C61" i="2"/>
  <c r="C59" i="2"/>
  <c r="C57" i="2"/>
  <c r="C55" i="2"/>
  <c r="J61" i="2"/>
  <c r="J59" i="2"/>
  <c r="J57" i="2"/>
  <c r="J55" i="2"/>
  <c r="J53" i="2"/>
  <c r="J51" i="2"/>
  <c r="J49" i="2"/>
  <c r="J47" i="2"/>
  <c r="J45" i="2"/>
  <c r="J43" i="2"/>
  <c r="J41" i="2"/>
  <c r="J39" i="2"/>
  <c r="J37" i="2"/>
  <c r="J35" i="2"/>
  <c r="J33" i="2"/>
  <c r="J31" i="2"/>
  <c r="J29" i="2"/>
  <c r="J27" i="2"/>
  <c r="J25" i="2"/>
  <c r="J23" i="2"/>
  <c r="J21" i="2"/>
  <c r="J19" i="2"/>
  <c r="J17" i="2"/>
  <c r="J15" i="2"/>
  <c r="J13" i="2"/>
  <c r="J11" i="2"/>
  <c r="J9" i="2"/>
  <c r="J7" i="2"/>
  <c r="J5" i="2"/>
  <c r="J3" i="2"/>
  <c r="I5" i="4" l="1"/>
  <c r="I6" i="4" l="1"/>
  <c r="L5" i="4"/>
  <c r="I7" i="4" l="1"/>
  <c r="L6" i="4"/>
  <c r="I8" i="4" l="1"/>
  <c r="L7" i="4"/>
  <c r="I9" i="4" l="1"/>
  <c r="L8" i="4"/>
  <c r="I10" i="4" l="1"/>
  <c r="L9" i="4"/>
  <c r="I11" i="4" l="1"/>
  <c r="L10" i="4"/>
  <c r="I12" i="4" l="1"/>
  <c r="L11" i="4"/>
  <c r="I13" i="4" l="1"/>
  <c r="L12" i="4"/>
  <c r="I14" i="4" l="1"/>
  <c r="L13" i="4"/>
  <c r="I15" i="4" l="1"/>
  <c r="L14" i="4"/>
  <c r="I16" i="4" l="1"/>
  <c r="L15" i="4"/>
  <c r="I17" i="4" l="1"/>
  <c r="L16" i="4"/>
  <c r="I18" i="4" l="1"/>
  <c r="L17" i="4"/>
  <c r="I19" i="4" l="1"/>
  <c r="L18" i="4"/>
  <c r="I20" i="4" l="1"/>
  <c r="L19" i="4"/>
  <c r="I21" i="4" l="1"/>
  <c r="L20" i="4"/>
  <c r="I22" i="4" l="1"/>
  <c r="L21" i="4"/>
  <c r="I23" i="4" l="1"/>
  <c r="L22" i="4"/>
  <c r="I24" i="4" l="1"/>
  <c r="L23" i="4"/>
  <c r="I25" i="4" l="1"/>
  <c r="L24" i="4"/>
  <c r="I26" i="4" l="1"/>
  <c r="L25" i="4"/>
  <c r="I27" i="4" l="1"/>
  <c r="L26" i="4"/>
  <c r="I28" i="4" l="1"/>
  <c r="L27" i="4"/>
  <c r="I29" i="4" l="1"/>
  <c r="L28" i="4"/>
  <c r="I30" i="4" l="1"/>
  <c r="L29" i="4"/>
  <c r="I31" i="4" l="1"/>
  <c r="L30" i="4"/>
  <c r="I32" i="4" l="1"/>
  <c r="L31" i="4"/>
  <c r="I33" i="4" l="1"/>
  <c r="L32" i="4"/>
  <c r="I34" i="4" l="1"/>
  <c r="L33" i="4"/>
  <c r="I35" i="4" l="1"/>
  <c r="L34" i="4"/>
  <c r="I36" i="4" l="1"/>
  <c r="L35" i="4"/>
  <c r="I37" i="4" l="1"/>
  <c r="L36" i="4"/>
  <c r="I38" i="4" l="1"/>
  <c r="L37" i="4"/>
  <c r="I39" i="4" l="1"/>
  <c r="L38" i="4"/>
  <c r="I40" i="4" l="1"/>
  <c r="L39" i="4"/>
  <c r="I41" i="4" l="1"/>
  <c r="L40" i="4"/>
  <c r="I42" i="4" l="1"/>
  <c r="L41" i="4"/>
  <c r="I43" i="4" l="1"/>
  <c r="L42" i="4"/>
  <c r="I44" i="4" l="1"/>
  <c r="L43" i="4"/>
  <c r="I45" i="4" l="1"/>
  <c r="L44" i="4"/>
  <c r="I46" i="4" l="1"/>
  <c r="L45" i="4"/>
  <c r="I47" i="4" l="1"/>
  <c r="L46" i="4"/>
  <c r="I48" i="4" l="1"/>
  <c r="L47" i="4"/>
  <c r="I49" i="4" l="1"/>
  <c r="L48" i="4"/>
  <c r="I50" i="4" l="1"/>
  <c r="L49" i="4"/>
  <c r="I51" i="4" l="1"/>
  <c r="L50" i="4"/>
  <c r="I52" i="4" l="1"/>
  <c r="L51" i="4"/>
  <c r="I53" i="4" l="1"/>
  <c r="L52" i="4"/>
  <c r="I54" i="4" l="1"/>
  <c r="L53" i="4"/>
  <c r="I55" i="4" l="1"/>
  <c r="L54" i="4"/>
  <c r="I56" i="4" l="1"/>
  <c r="L55" i="4"/>
  <c r="I57" i="4" l="1"/>
  <c r="L56" i="4"/>
  <c r="I58" i="4" l="1"/>
  <c r="L57" i="4"/>
  <c r="I59" i="4" l="1"/>
  <c r="L58" i="4"/>
  <c r="I60" i="4" l="1"/>
  <c r="L59" i="4"/>
  <c r="I61" i="4" l="1"/>
  <c r="L60" i="4"/>
  <c r="I62" i="4" l="1"/>
  <c r="L61" i="4"/>
  <c r="I63" i="4" l="1"/>
  <c r="L62" i="4"/>
  <c r="I64" i="4" l="1"/>
  <c r="L63" i="4"/>
  <c r="I65" i="4" l="1"/>
  <c r="L64" i="4"/>
  <c r="I66" i="4" l="1"/>
  <c r="L65" i="4"/>
  <c r="I67" i="4" l="1"/>
  <c r="L66" i="4"/>
  <c r="I68" i="4" l="1"/>
  <c r="L67" i="4"/>
  <c r="I69" i="4" l="1"/>
  <c r="L68" i="4"/>
  <c r="I70" i="4" l="1"/>
  <c r="L69" i="4"/>
  <c r="I71" i="4" l="1"/>
  <c r="L70" i="4"/>
  <c r="I72" i="4" l="1"/>
  <c r="L71" i="4"/>
  <c r="I73" i="4" l="1"/>
  <c r="L72" i="4"/>
  <c r="I74" i="4" l="1"/>
  <c r="L73" i="4"/>
  <c r="I75" i="4" l="1"/>
  <c r="L74" i="4"/>
  <c r="I76" i="4" l="1"/>
  <c r="L75" i="4"/>
  <c r="I77" i="4" l="1"/>
  <c r="L76" i="4"/>
  <c r="I78" i="4" l="1"/>
  <c r="L78" i="4" s="1"/>
  <c r="O3" i="4" s="1"/>
  <c r="L77" i="4"/>
</calcChain>
</file>

<file path=xl/sharedStrings.xml><?xml version="1.0" encoding="utf-8"?>
<sst xmlns="http://schemas.openxmlformats.org/spreadsheetml/2006/main" count="1187" uniqueCount="394">
  <si>
    <t>Sun</t>
  </si>
  <si>
    <t>696342±65[9]</t>
  </si>
  <si>
    <t>star</t>
  </si>
  <si>
    <t>round (HE)</t>
  </si>
  <si>
    <t>-</t>
  </si>
  <si>
    <t>Jupiter</t>
  </si>
  <si>
    <t>69911±6</t>
  </si>
  <si>
    <r>
      <t>planet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gas giant</t>
    </r>
    <r>
      <rPr>
        <sz val="11"/>
        <color rgb="FF222222"/>
        <rFont val="Arial"/>
        <family val="2"/>
      </rPr>
      <t>); has </t>
    </r>
    <r>
      <rPr>
        <sz val="11"/>
        <color rgb="FF0B0080"/>
        <rFont val="Arial"/>
        <family val="2"/>
      </rPr>
      <t>rings</t>
    </r>
  </si>
  <si>
    <t>Saturn</t>
  </si>
  <si>
    <t>58232±6</t>
  </si>
  <si>
    <t>(w/o rings)</t>
  </si>
  <si>
    <t>Neptune</t>
  </si>
  <si>
    <t>24622±19</t>
  </si>
  <si>
    <r>
      <t>planet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ice giant</t>
    </r>
    <r>
      <rPr>
        <sz val="11"/>
        <color rgb="FF222222"/>
        <rFont val="Arial"/>
        <family val="2"/>
      </rPr>
      <t>); has </t>
    </r>
    <r>
      <rPr>
        <sz val="11"/>
        <color rgb="FF0B0080"/>
        <rFont val="Arial"/>
        <family val="2"/>
      </rPr>
      <t>rings</t>
    </r>
  </si>
  <si>
    <t>Uranus</t>
  </si>
  <si>
    <t>25362±7</t>
  </si>
  <si>
    <t>Earth</t>
  </si>
  <si>
    <t>6371.0±0.01</t>
  </si>
  <si>
    <r>
      <t>planet</t>
    </r>
    <r>
      <rPr>
        <sz val="11"/>
        <color rgb="FF222222"/>
        <rFont val="Arial"/>
        <family val="2"/>
      </rPr>
      <t> (</t>
    </r>
    <r>
      <rPr>
        <sz val="11"/>
        <color rgb="FF0B0080"/>
        <rFont val="Arial"/>
        <family val="2"/>
      </rPr>
      <t>terrestrial</t>
    </r>
    <r>
      <rPr>
        <sz val="11"/>
        <color rgb="FF222222"/>
        <rFont val="Arial"/>
        <family val="2"/>
      </rPr>
      <t>)</t>
    </r>
  </si>
  <si>
    <t>round (HE)</t>
  </si>
  <si>
    <t>Venus</t>
  </si>
  <si>
    <t>6051.8±1.0</t>
  </si>
  <si>
    <t>(w/o gas)</t>
  </si>
  <si>
    <t>Mars</t>
  </si>
  <si>
    <t>3389.5±0.2</t>
  </si>
  <si>
    <t>3.9335 ± 0.0004</t>
  </si>
  <si>
    <t>Mercury</t>
  </si>
  <si>
    <t>2439.7±1.0</t>
  </si>
  <si>
    <t>Ganymede</t>
  </si>
  <si>
    <t>Jupiter III</t>
  </si>
  <si>
    <t>2634.1±0.3</t>
  </si>
  <si>
    <t>moon of Jupiter</t>
  </si>
  <si>
    <t>Titan</t>
  </si>
  <si>
    <t>Saturn VI</t>
  </si>
  <si>
    <t>2574.73±0.09</t>
  </si>
  <si>
    <t>(w/o gas)[a]</t>
  </si>
  <si>
    <t>0.4037[a]</t>
  </si>
  <si>
    <t>1.8798 ± 0.0044</t>
  </si>
  <si>
    <t>moon of Saturn</t>
  </si>
  <si>
    <t>Callisto</t>
  </si>
  <si>
    <t>Jupiter IV</t>
  </si>
  <si>
    <t>2410.3±1.5</t>
  </si>
  <si>
    <t>1.8344 ± 0.0034</t>
  </si>
  <si>
    <t>Io</t>
  </si>
  <si>
    <t>Jupiter I</t>
  </si>
  <si>
    <t>1821.6±0.5</t>
  </si>
  <si>
    <t>3.528 ± 0.006</t>
  </si>
  <si>
    <t>Moon</t>
  </si>
  <si>
    <t>Earth I</t>
  </si>
  <si>
    <t>moon of Earth</t>
  </si>
  <si>
    <t>Europa</t>
  </si>
  <si>
    <t>Jupiter II</t>
  </si>
  <si>
    <t>1560.8±0.5</t>
  </si>
  <si>
    <t>3.013 ± 0.005</t>
  </si>
  <si>
    <t>Triton</t>
  </si>
  <si>
    <t>Neptune I</t>
  </si>
  <si>
    <t>1353.4±0.9[a]</t>
  </si>
  <si>
    <t>0.2124[a]</t>
  </si>
  <si>
    <t>moon of Neptune</t>
  </si>
  <si>
    <t>Eris</t>
  </si>
  <si>
    <r>
      <t>1163±6</t>
    </r>
    <r>
      <rPr>
        <vertAlign val="superscript"/>
        <sz val="8"/>
        <color rgb="FF0B0080"/>
        <rFont val="Arial"/>
        <family val="2"/>
      </rPr>
      <t>[b][11]</t>
    </r>
  </si>
  <si>
    <t>0.1825[b]</t>
  </si>
  <si>
    <t>16.7[12]</t>
  </si>
  <si>
    <t>2.52 ± 0.05</t>
  </si>
  <si>
    <r>
      <t>dwarf planet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SDO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binary</t>
    </r>
  </si>
  <si>
    <t>Pluto</t>
  </si>
  <si>
    <t>1188.3±1.6[10]</t>
  </si>
  <si>
    <t>1.87 ± 0.02</t>
  </si>
  <si>
    <r>
      <t>dwarf planet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plutino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multiple</t>
    </r>
  </si>
  <si>
    <t>Makemake</t>
  </si>
  <si>
    <r>
      <t>715</t>
    </r>
    <r>
      <rPr>
        <sz val="9"/>
        <color rgb="FF222222"/>
        <rFont val="Arial"/>
        <family val="2"/>
      </rPr>
      <t>+19</t>
    </r>
  </si>
  <si>
    <t>−11[15]</t>
  </si>
  <si>
    <t>2.3 ± 0.9</t>
  </si>
  <si>
    <r>
      <t>dwarf planet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cubewano</t>
    </r>
  </si>
  <si>
    <t>round</t>
  </si>
  <si>
    <t>Haumea</t>
  </si>
  <si>
    <r>
      <t>798±6 to 816</t>
    </r>
    <r>
      <rPr>
        <vertAlign val="superscript"/>
        <sz val="8"/>
        <color rgb="FF0B0080"/>
        <rFont val="Arial"/>
        <family val="2"/>
      </rPr>
      <t>[13][b]</t>
    </r>
  </si>
  <si>
    <t>2.36[c]</t>
  </si>
  <si>
    <t>4.006[14]</t>
  </si>
  <si>
    <t>1.8–1.9</t>
  </si>
  <si>
    <t>dwarf planet;</t>
  </si>
  <si>
    <t>resonant KBO (7:12);</t>
  </si>
  <si>
    <r>
      <t>trinary</t>
    </r>
    <r>
      <rPr>
        <sz val="11"/>
        <color rgb="FF222222"/>
        <rFont val="Arial"/>
        <family val="2"/>
      </rPr>
      <t>; has </t>
    </r>
    <r>
      <rPr>
        <sz val="11"/>
        <color rgb="FF0B0080"/>
        <rFont val="Arial"/>
        <family val="2"/>
      </rPr>
      <t>rings</t>
    </r>
  </si>
  <si>
    <t>(triaxial ellipsoid)</t>
  </si>
  <si>
    <t>Titania</t>
  </si>
  <si>
    <t>Uranus III</t>
  </si>
  <si>
    <t>788.4±0.6[d]</t>
  </si>
  <si>
    <t>0.1237[d]</t>
  </si>
  <si>
    <t>1.711 ± 0.005</t>
  </si>
  <si>
    <t>moon of Uranus</t>
  </si>
  <si>
    <t>Oberon</t>
  </si>
  <si>
    <t>Uranus IV</t>
  </si>
  <si>
    <t>761.4±2.6[a]</t>
  </si>
  <si>
    <t>0.1195[a]</t>
  </si>
  <si>
    <t>1.63 ± 0.05</t>
  </si>
  <si>
    <t>Rhea</t>
  </si>
  <si>
    <t>Saturn V</t>
  </si>
  <si>
    <t>763.8±1.0[d]</t>
  </si>
  <si>
    <t>0.1199[d]</t>
  </si>
  <si>
    <t>1.236 ± 0.005</t>
  </si>
  <si>
    <r>
      <t>(HE, </t>
    </r>
    <r>
      <rPr>
        <sz val="9"/>
        <color rgb="FF222222"/>
        <rFont val="Arial"/>
        <family val="2"/>
      </rPr>
      <t>disputed</t>
    </r>
    <r>
      <rPr>
        <sz val="11"/>
        <color rgb="FF222222"/>
        <rFont val="Arial"/>
        <family val="2"/>
      </rPr>
      <t>)</t>
    </r>
  </si>
  <si>
    <t>Iapetus</t>
  </si>
  <si>
    <t>Saturn VIII</t>
  </si>
  <si>
    <t>734.5±2.8</t>
  </si>
  <si>
    <t>1.088 ± 0.013</t>
  </si>
  <si>
    <r>
      <t>round </t>
    </r>
    <r>
      <rPr>
        <sz val="9"/>
        <color rgb="FF222222"/>
        <rFont val="Arial"/>
        <family val="2"/>
      </rPr>
      <t>(not in HE)</t>
    </r>
  </si>
  <si>
    <t>2007 OR10</t>
  </si>
  <si>
    <t>615±25[16]</t>
  </si>
  <si>
    <t>1.72 ± 0.16</t>
  </si>
  <si>
    <t>resonant KBO (3:10)</t>
  </si>
  <si>
    <t>unknown</t>
  </si>
  <si>
    <t>Charon</t>
  </si>
  <si>
    <t>Pluto I</t>
  </si>
  <si>
    <t>606±3</t>
  </si>
  <si>
    <t>1.702 ± 0.021</t>
  </si>
  <si>
    <t>moon of Pluto</t>
  </si>
  <si>
    <t>Quaoar</t>
  </si>
  <si>
    <t>555±2.5</t>
  </si>
  <si>
    <t>1.4 ± 0.1</t>
  </si>
  <si>
    <t>2.2 ± 0.4[17]</t>
  </si>
  <si>
    <r>
      <t>cubewano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binary</t>
    </r>
  </si>
  <si>
    <t>Ariel</t>
  </si>
  <si>
    <t>Uranus I</t>
  </si>
  <si>
    <t>578.9±0.6</t>
  </si>
  <si>
    <t>1.66 ± 0.15</t>
  </si>
  <si>
    <t>Umbriel</t>
  </si>
  <si>
    <t>Uranus II</t>
  </si>
  <si>
    <t>584.7±2.8</t>
  </si>
  <si>
    <t>1.39 ± 0.16</t>
  </si>
  <si>
    <t>Dione</t>
  </si>
  <si>
    <t>Saturn IV</t>
  </si>
  <si>
    <t>561.4±0.4</t>
  </si>
  <si>
    <t>1.478 ± 0.003</t>
  </si>
  <si>
    <t>Ceres</t>
  </si>
  <si>
    <t>473[19]</t>
  </si>
  <si>
    <t>0.939[20]</t>
  </si>
  <si>
    <r>
      <t>dwarf planet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belt asteroid</t>
    </r>
  </si>
  <si>
    <t>Orcus</t>
  </si>
  <si>
    <t>458±13</t>
  </si>
  <si>
    <t>0.641 ± 0.19</t>
  </si>
  <si>
    <t>2.47[22]</t>
  </si>
  <si>
    <r>
      <t>plutino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binary</t>
    </r>
  </si>
  <si>
    <t>Tethys</t>
  </si>
  <si>
    <t>Saturn III</t>
  </si>
  <si>
    <t>531.1±0.6</t>
  </si>
  <si>
    <t>0.984 ± 0.003[18]</t>
  </si>
  <si>
    <t>Salacia</t>
  </si>
  <si>
    <t>425±23</t>
  </si>
  <si>
    <t>0.438 ± 0.016[23]</t>
  </si>
  <si>
    <r>
      <t>1.16</t>
    </r>
    <r>
      <rPr>
        <vertAlign val="superscript"/>
        <sz val="8"/>
        <color rgb="FF222222"/>
        <rFont val="Arial"/>
        <family val="2"/>
      </rPr>
      <t>+0.59</t>
    </r>
  </si>
  <si>
    <t>−0.36[24]</t>
  </si>
  <si>
    <t>https://en.wikipedia.org/wiki/List_of_Solar_System_objects_by_size</t>
  </si>
  <si>
    <t>Body</t>
  </si>
  <si>
    <t>Image</t>
  </si>
  <si>
    <t>Radius</t>
  </si>
  <si>
    <t>KM</t>
  </si>
  <si>
    <t>Volume</t>
  </si>
  <si>
    <t>10^9 km^3</t>
  </si>
  <si>
    <t>Mass</t>
  </si>
  <si>
    <t>10^21 KG</t>
  </si>
  <si>
    <t>Density</t>
  </si>
  <si>
    <t>g / cm^3</t>
  </si>
  <si>
    <t>Gravity</t>
  </si>
  <si>
    <t>m/s^2</t>
  </si>
  <si>
    <t>Type</t>
  </si>
  <si>
    <t>Shape</t>
  </si>
  <si>
    <t>Number</t>
  </si>
  <si>
    <t>Discovery</t>
  </si>
  <si>
    <t>JPL ID</t>
  </si>
  <si>
    <t>Hygiea</t>
  </si>
  <si>
    <t>217.83±4.5</t>
  </si>
  <si>
    <t>10.76±0.47</t>
  </si>
  <si>
    <t>1.85±0.12</t>
  </si>
  <si>
    <t>belt asteroid type C</t>
  </si>
  <si>
    <t>irregular</t>
  </si>
  <si>
    <r>
      <t>[58]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[58]</t>
    </r>
  </si>
  <si>
    <t>Varuna</t>
  </si>
  <si>
    <r>
      <t>334</t>
    </r>
    <r>
      <rPr>
        <sz val="9"/>
        <color rgb="FF222222"/>
        <rFont val="Arial"/>
        <family val="2"/>
      </rPr>
      <t>+77</t>
    </r>
  </si>
  <si>
    <t>−43</t>
  </si>
  <si>
    <t>cubewano</t>
  </si>
  <si>
    <t>triaxial ellipsoid</t>
  </si>
  <si>
    <r>
      <t>[32]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[33]</t>
    </r>
  </si>
  <si>
    <t>Varda</t>
  </si>
  <si>
    <t>358.3±2.4</t>
  </si>
  <si>
    <t>2.664±0.064</t>
  </si>
  <si>
    <r>
      <t>1.24</t>
    </r>
    <r>
      <rPr>
        <sz val="9"/>
        <color rgb="FF222222"/>
        <rFont val="Arial"/>
        <family val="2"/>
      </rPr>
      <t>+0.5</t>
    </r>
  </si>
  <si>
    <t>−0.35</t>
  </si>
  <si>
    <t>cubewano; binary</t>
  </si>
  <si>
    <t>–</t>
  </si>
  <si>
    <r>
      <t>[28]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[25]</t>
    </r>
  </si>
  <si>
    <t>Vesta</t>
  </si>
  <si>
    <t>262.7±0.1</t>
  </si>
  <si>
    <t>belt asteroid type V</t>
  </si>
  <si>
    <r>
      <t>formerly round (not in </t>
    </r>
    <r>
      <rPr>
        <sz val="11"/>
        <color rgb="FF0B0080"/>
        <rFont val="Arial"/>
        <family val="2"/>
      </rPr>
      <t>hydrostatic equilibrium</t>
    </r>
    <r>
      <rPr>
        <sz val="11"/>
        <color rgb="FF222222"/>
        <rFont val="Arial"/>
        <family val="2"/>
      </rPr>
      <t>: frozen-in ellipsoidal shape and large impact basins)</t>
    </r>
    <r>
      <rPr>
        <vertAlign val="superscript"/>
        <sz val="8"/>
        <color rgb="FF0B0080"/>
        <rFont val="Arial"/>
        <family val="2"/>
      </rPr>
      <t>[43][44]</t>
    </r>
  </si>
  <si>
    <r>
      <t>[45]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[45]</t>
    </r>
  </si>
  <si>
    <t>Pallas</t>
  </si>
  <si>
    <t>256±3</t>
  </si>
  <si>
    <t>2.11±0.26</t>
  </si>
  <si>
    <t>3.0±0.5</t>
  </si>
  <si>
    <t>belt asteroid type B</t>
  </si>
  <si>
    <t>irregular[46], borderline</t>
  </si>
  <si>
    <r>
      <t>[46]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[47]</t>
    </r>
  </si>
  <si>
    <t>Gǃkúnǁʼhòmdímà</t>
  </si>
  <si>
    <r>
      <t>319</t>
    </r>
    <r>
      <rPr>
        <sz val="9"/>
        <color rgb="FF222222"/>
        <rFont val="Arial"/>
        <family val="2"/>
      </rPr>
      <t>+12</t>
    </r>
  </si>
  <si>
    <t>−6</t>
  </si>
  <si>
    <t>1.361±0.033</t>
  </si>
  <si>
    <t>1.04±0.17</t>
  </si>
  <si>
    <t>SDO; binary</t>
  </si>
  <si>
    <t>likely non-spherical[35]</t>
  </si>
  <si>
    <r>
      <t>[35]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[36]</t>
    </r>
  </si>
  <si>
    <t>2002 UX25</t>
  </si>
  <si>
    <t>332.5±14.5</t>
  </si>
  <si>
    <t>1.25±0.03</t>
  </si>
  <si>
    <t>0.82±0.11</t>
  </si>
  <si>
    <r>
      <t>[17]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[34]</t>
    </r>
  </si>
  <si>
    <t>Enceladus</t>
  </si>
  <si>
    <t>Saturn II</t>
  </si>
  <si>
    <t>252.1±0.2</t>
  </si>
  <si>
    <t>1.08±0.001</t>
  </si>
  <si>
    <t>1.609±0.005</t>
  </si>
  <si>
    <t>round (not in hydrostatic equilibrium: frozen-in ellipsoidal shape)</t>
  </si>
  <si>
    <r>
      <t>[49]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[50]</t>
    </r>
  </si>
  <si>
    <t>Miranda</t>
  </si>
  <si>
    <t>Uranus V</t>
  </si>
  <si>
    <t>235.8±0.7</t>
  </si>
  <si>
    <t>0.659±0.075</t>
  </si>
  <si>
    <t>1.2±0.15</t>
  </si>
  <si>
    <r>
      <t>[53]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[54]</t>
    </r>
  </si>
  <si>
    <t>Proteus</t>
  </si>
  <si>
    <t>Neptune VIII</t>
  </si>
  <si>
    <t>210±7</t>
  </si>
  <si>
    <t>~1.3</t>
  </si>
  <si>
    <t>irregular, borderline</t>
  </si>
  <si>
    <r>
      <t>[3]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[3]</t>
    </r>
  </si>
  <si>
    <t>Vanth</t>
  </si>
  <si>
    <t>Orcus I</t>
  </si>
  <si>
    <t>237.5±37.5</t>
  </si>
  <si>
    <t>~0.4</t>
  </si>
  <si>
    <t>~1.5</t>
  </si>
  <si>
    <t>moon of 90482 Orcus</t>
  </si>
  <si>
    <r>
      <t>[22]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[22]</t>
    </r>
  </si>
  <si>
    <t>KG</t>
  </si>
  <si>
    <t>10^20 KG</t>
  </si>
  <si>
    <t>2002 WC19</t>
  </si>
  <si>
    <t>~169</t>
  </si>
  <si>
    <t>77±5.34</t>
  </si>
  <si>
    <r>
      <t>resonant KBO</t>
    </r>
    <r>
      <rPr>
        <sz val="11"/>
        <color rgb="FF222222"/>
        <rFont val="Arial"/>
        <family val="2"/>
      </rPr>
      <t> </t>
    </r>
    <r>
      <rPr>
        <sz val="9"/>
        <color rgb="FF222222"/>
        <rFont val="Arial"/>
        <family val="2"/>
      </rPr>
      <t>(1:2)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binary</t>
    </r>
  </si>
  <si>
    <r>
      <t>[64]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[64]</t>
    </r>
  </si>
  <si>
    <t>Mimas</t>
  </si>
  <si>
    <t>Saturn I</t>
  </si>
  <si>
    <t>198.2±0.4</t>
  </si>
  <si>
    <t>37.49±0.03</t>
  </si>
  <si>
    <t>round (smallest body currently known to have an ellipsoidal shape, but not in hydrostatic equilibrium)</t>
  </si>
  <si>
    <t>Davida</t>
  </si>
  <si>
    <t>145.218±1.136</t>
  </si>
  <si>
    <t>33.8±10.2</t>
  </si>
  <si>
    <t>irregular shape</t>
  </si>
  <si>
    <r>
      <t>[69]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[66]</t>
    </r>
  </si>
  <si>
    <t>Interamnia</t>
  </si>
  <si>
    <t>153.157±0.516</t>
  </si>
  <si>
    <t>32.8±4.5</t>
  </si>
  <si>
    <t>belt asteroid type F</t>
  </si>
  <si>
    <r>
      <t>[65]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[66]</t>
    </r>
  </si>
  <si>
    <t>Eunomia</t>
  </si>
  <si>
    <t>128.205±1.545</t>
  </si>
  <si>
    <t>31.4±1.8</t>
  </si>
  <si>
    <t>belt asteroid type S</t>
  </si>
  <si>
    <t>irregular shape[67]</t>
  </si>
  <si>
    <r>
      <t>[75]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[66]</t>
    </r>
  </si>
  <si>
    <t>2004 UX10</t>
  </si>
  <si>
    <t>199±19.5</t>
  </si>
  <si>
    <t>~30</t>
  </si>
  <si>
    <t>plutino</t>
  </si>
  <si>
    <r>
      <t>[40]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[62]</t>
    </r>
  </si>
  <si>
    <t>Juno</t>
  </si>
  <si>
    <t>123.298±5.927</t>
  </si>
  <si>
    <t>27.3±2.9</t>
  </si>
  <si>
    <t>Psyche</t>
  </si>
  <si>
    <t>24.1±3.2</t>
  </si>
  <si>
    <t>belt asteroid type M</t>
  </si>
  <si>
    <r>
      <t>[80]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[81]</t>
    </r>
  </si>
  <si>
    <t>151.959±1.751</t>
  </si>
  <si>
    <t>23.8±5.8</t>
  </si>
  <si>
    <r>
      <t>[68]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[66]</t>
    </r>
  </si>
  <si>
    <t>Hiʻiaka</t>
  </si>
  <si>
    <t>Haumea I</t>
  </si>
  <si>
    <t>~160</t>
  </si>
  <si>
    <t>17.9±1.1</t>
  </si>
  <si>
    <t>moon of Haumea</t>
  </si>
  <si>
    <r>
      <t>[14]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[14]</t>
    </r>
  </si>
  <si>
    <t>Thisbe</t>
  </si>
  <si>
    <t>102.2±4.56</t>
  </si>
  <si>
    <t>15.3±3.1</t>
  </si>
  <si>
    <t>irregular shape[86]</t>
  </si>
  <si>
    <r>
      <t>[66]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[66]</t>
    </r>
  </si>
  <si>
    <t>Sylvia</t>
  </si>
  <si>
    <t>143±5.5</t>
  </si>
  <si>
    <t>14.78±0.06</t>
  </si>
  <si>
    <r>
      <t>outer belt asteroid </t>
    </r>
    <r>
      <rPr>
        <sz val="11"/>
        <color rgb="FF0B0080"/>
        <rFont val="Arial"/>
        <family val="2"/>
      </rPr>
      <t>type X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trinary</t>
    </r>
  </si>
  <si>
    <r>
      <t>[70]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[71]</t>
    </r>
  </si>
  <si>
    <t>Iris</t>
  </si>
  <si>
    <t>107±2.5</t>
  </si>
  <si>
    <t>13.75±1.3</t>
  </si>
  <si>
    <r>
      <t>[84]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[84]</t>
    </r>
  </si>
  <si>
    <t>Cybele</t>
  </si>
  <si>
    <t>118.63±2.1</t>
  </si>
  <si>
    <t>13.6±3.1</t>
  </si>
  <si>
    <t>outer belt asteroid type C</t>
  </si>
  <si>
    <r>
      <t>[79]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[66]</t>
    </r>
  </si>
  <si>
    <t>Euphrosyne</t>
  </si>
  <si>
    <t>133.54±1.305</t>
  </si>
  <si>
    <t>12.7±6.5</t>
  </si>
  <si>
    <r>
      <t>belt asteroid </t>
    </r>
    <r>
      <rPr>
        <sz val="11"/>
        <color rgb="FF0B0080"/>
        <rFont val="Arial"/>
        <family val="2"/>
      </rPr>
      <t>type C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binary</t>
    </r>
  </si>
  <si>
    <t>2001 QC298</t>
  </si>
  <si>
    <r>
      <t>117.5</t>
    </r>
    <r>
      <rPr>
        <sz val="9"/>
        <color rgb="FF222222"/>
        <rFont val="Arial"/>
        <family val="2"/>
      </rPr>
      <t>+10.5</t>
    </r>
  </si>
  <si>
    <t>−11.5</t>
  </si>
  <si>
    <t>11.88±0.14</t>
  </si>
  <si>
    <t>cubewano; binary</t>
  </si>
  <si>
    <r>
      <t>[25]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[25]</t>
    </r>
  </si>
  <si>
    <t>Camilla</t>
  </si>
  <si>
    <t>105.185±4.163</t>
  </si>
  <si>
    <t>11.2±0.3</t>
  </si>
  <si>
    <r>
      <t>outer belt asteroid </t>
    </r>
    <r>
      <rPr>
        <sz val="11"/>
        <color rgb="FF0B0080"/>
        <rFont val="Arial"/>
        <family val="2"/>
      </rPr>
      <t>type C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trinary</t>
    </r>
  </si>
  <si>
    <t>Patientia</t>
  </si>
  <si>
    <t>112.89±2.282</t>
  </si>
  <si>
    <t>10.9±5.3</t>
  </si>
  <si>
    <t>Sila</t>
  </si>
  <si>
    <r>
      <t>124.5</t>
    </r>
    <r>
      <rPr>
        <sz val="9"/>
        <color rgb="FF222222"/>
        <rFont val="Arial"/>
        <family val="2"/>
      </rPr>
      <t>+15</t>
    </r>
  </si>
  <si>
    <t>−15.5</t>
  </si>
  <si>
    <t>10.8±0.22</t>
  </si>
  <si>
    <t>[78] · M</t>
  </si>
  <si>
    <t>Bamberga</t>
  </si>
  <si>
    <t>110.346±0.721</t>
  </si>
  <si>
    <t>10.3±1</t>
  </si>
  <si>
    <t>Egeria</t>
  </si>
  <si>
    <t>107.365±5.765</t>
  </si>
  <si>
    <t>8.82±4.25</t>
  </si>
  <si>
    <t>belt asteroid type G</t>
  </si>
  <si>
    <t>Fortuna</t>
  </si>
  <si>
    <t>103.45±3.245</t>
  </si>
  <si>
    <t>8.6±1.46</t>
  </si>
  <si>
    <t>Phoebe</t>
  </si>
  <si>
    <t>Saturn IX</t>
  </si>
  <si>
    <t>106.56±0.76</t>
  </si>
  <si>
    <t>8.292±0.01</t>
  </si>
  <si>
    <t>formerly round[85]</t>
  </si>
  <si>
    <r>
      <t>[6]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[6]</t>
    </r>
  </si>
  <si>
    <t>Hektor</t>
  </si>
  <si>
    <t>125±13</t>
  </si>
  <si>
    <t>7.9±1.4</t>
  </si>
  <si>
    <r>
      <t>Jupiter trojan (</t>
    </r>
    <r>
      <rPr>
        <sz val="11"/>
        <color rgb="FF0B0080"/>
        <rFont val="Arial"/>
        <family val="2"/>
      </rPr>
      <t>L</t>
    </r>
    <r>
      <rPr>
        <vertAlign val="subscript"/>
        <sz val="8"/>
        <color rgb="FF0B0080"/>
        <rFont val="Arial"/>
        <family val="2"/>
      </rPr>
      <t>4</t>
    </r>
    <r>
      <rPr>
        <sz val="11"/>
        <color rgb="FF222222"/>
        <rFont val="Arial"/>
        <family val="2"/>
      </rPr>
      <t>) </t>
    </r>
    <r>
      <rPr>
        <sz val="11"/>
        <color rgb="FF0B0080"/>
        <rFont val="Arial"/>
        <family val="2"/>
      </rPr>
      <t>type D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binary</t>
    </r>
  </si>
  <si>
    <t>irregular shape; contact binary</t>
  </si>
  <si>
    <r>
      <t>[77]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[77]</t>
    </r>
  </si>
  <si>
    <t>1998 SM165</t>
  </si>
  <si>
    <t>134±14</t>
  </si>
  <si>
    <t>6.87±1.8</t>
  </si>
  <si>
    <t>resonant KBO (1:2)</t>
  </si>
  <si>
    <r>
      <t>[73]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[73]</t>
    </r>
  </si>
  <si>
    <t>Doris</t>
  </si>
  <si>
    <t>108.237±2.379</t>
  </si>
  <si>
    <t>6.12±2.96</t>
  </si>
  <si>
    <t>Eugenia</t>
  </si>
  <si>
    <t>101.164±1.084</t>
  </si>
  <si>
    <t>5.63±0.0003</t>
  </si>
  <si>
    <r>
      <t>belt asteroid </t>
    </r>
    <r>
      <rPr>
        <sz val="11"/>
        <color rgb="FF0B0080"/>
        <rFont val="Arial"/>
        <family val="2"/>
      </rPr>
      <t>type F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trinary</t>
    </r>
  </si>
  <si>
    <r>
      <t>[65]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[87]</t>
    </r>
  </si>
  <si>
    <t>Hyperion</t>
  </si>
  <si>
    <t>Saturn VII</t>
  </si>
  <si>
    <t>138.6±4</t>
  </si>
  <si>
    <t>5.62±0.05</t>
  </si>
  <si>
    <t>Ceto</t>
  </si>
  <si>
    <t>111.5±5</t>
  </si>
  <si>
    <t>5.4±0.4</t>
  </si>
  <si>
    <r>
      <t>extended </t>
    </r>
    <r>
      <rPr>
        <sz val="11"/>
        <color rgb="FF0B0080"/>
        <rFont val="Arial"/>
        <family val="2"/>
      </rPr>
      <t>centaur</t>
    </r>
    <r>
      <rPr>
        <sz val="11"/>
        <color rgb="FF222222"/>
        <rFont val="Arial"/>
        <family val="2"/>
      </rPr>
      <t>; </t>
    </r>
    <r>
      <rPr>
        <sz val="11"/>
        <color rgb="FF0B0080"/>
        <rFont val="Arial"/>
        <family val="2"/>
      </rPr>
      <t>binary</t>
    </r>
  </si>
  <si>
    <r>
      <t>[29]</t>
    </r>
    <r>
      <rPr>
        <sz val="11"/>
        <color rgb="FF222222"/>
        <rFont val="Arial"/>
        <family val="2"/>
      </rPr>
      <t> </t>
    </r>
    <r>
      <rPr>
        <b/>
        <sz val="11"/>
        <color rgb="FF222222"/>
        <rFont val="Arial"/>
        <family val="2"/>
      </rPr>
      <t>·</t>
    </r>
    <r>
      <rPr>
        <sz val="11"/>
        <color rgb="FF222222"/>
        <rFont val="Arial"/>
        <family val="2"/>
      </rPr>
      <t> </t>
    </r>
    <r>
      <rPr>
        <vertAlign val="superscript"/>
        <sz val="8"/>
        <color rgb="FF0B0080"/>
        <rFont val="Arial"/>
        <family val="2"/>
      </rPr>
      <t>[82]</t>
    </r>
  </si>
  <si>
    <t>10^18 KG</t>
  </si>
  <si>
    <t>Radius.KM</t>
  </si>
  <si>
    <t>Mass.KG</t>
  </si>
  <si>
    <t>Comment</t>
  </si>
  <si>
    <t/>
  </si>
  <si>
    <t>???</t>
  </si>
  <si>
    <t xml:space="preserve">     </t>
  </si>
  <si>
    <t>Phobos</t>
  </si>
  <si>
    <t>Deimos</t>
  </si>
  <si>
    <t>Mars II</t>
  </si>
  <si>
    <t>Mars I</t>
  </si>
  <si>
    <t>Include?</t>
  </si>
  <si>
    <t>Cutoff</t>
  </si>
  <si>
    <t>Count</t>
  </si>
  <si>
    <t>Python</t>
  </si>
  <si>
    <t>Mass.Sun</t>
  </si>
  <si>
    <t>Row</t>
  </si>
  <si>
    <t>Object Name</t>
  </si>
  <si>
    <t>52 Europa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</si>
</sst>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000000E+00"/>
  </numFmts>
  <fonts count="15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sz val="9"/>
      <color rgb="FF222222"/>
      <name val="Arial"/>
      <family val="2"/>
    </font>
    <font>
      <vertAlign val="superscript"/>
      <sz val="8"/>
      <color rgb="FF222222"/>
      <name val="Arial"/>
      <family val="2"/>
    </font>
    <font>
      <vertAlign val="superscript"/>
      <sz val="8"/>
      <color rgb="FF0B008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9"/>
      <name val="Arial"/>
      <family val="2"/>
    </font>
    <font>
      <b/>
      <sz val="11"/>
      <color rgb="FF222222"/>
      <name val="Arial"/>
      <family val="2"/>
    </font>
    <font>
      <vertAlign val="subscript"/>
      <sz val="8"/>
      <color rgb="FF0B008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BEC5D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5D5D5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E8E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42000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C3C3C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rgb="FF181818"/>
        <bgColor indexed="64"/>
      </patternFill>
    </fill>
    <fill>
      <patternFill patternType="solid">
        <fgColor rgb="FF4C2F25"/>
        <bgColor indexed="64"/>
      </patternFill>
    </fill>
    <fill>
      <patternFill patternType="solid">
        <fgColor rgb="FF310001"/>
        <bgColor indexed="64"/>
      </patternFill>
    </fill>
    <fill>
      <patternFill patternType="solid">
        <fgColor rgb="FFF1F1FF"/>
        <bgColor indexed="64"/>
      </patternFill>
    </fill>
    <fill>
      <patternFill patternType="solid">
        <fgColor rgb="FF2E0F02"/>
        <bgColor indexed="64"/>
      </patternFill>
    </fill>
    <fill>
      <patternFill patternType="solid">
        <fgColor rgb="FFEDCF7D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01">
    <xf numFmtId="0" fontId="0" fillId="0" borderId="0" xfId="0"/>
    <xf numFmtId="0" fontId="1" fillId="5" borderId="1" xfId="0" applyFont="1" applyFill="1" applyBorder="1" applyAlignment="1">
      <alignment horizontal="center" vertical="center" wrapText="1"/>
    </xf>
    <xf numFmtId="0" fontId="6" fillId="5" borderId="2" xfId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6" fillId="7" borderId="1" xfId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6" fillId="8" borderId="1" xfId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6" fillId="8" borderId="2" xfId="1" applyFill="1" applyBorder="1" applyAlignment="1">
      <alignment horizontal="center" vertical="center" wrapText="1"/>
    </xf>
    <xf numFmtId="0" fontId="6" fillId="9" borderId="1" xfId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6" fillId="10" borderId="1" xfId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6" fillId="2" borderId="1" xfId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2" borderId="2" xfId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2" borderId="3" xfId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6" fillId="12" borderId="1" xfId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6" fillId="14" borderId="1" xfId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1"/>
    <xf numFmtId="0" fontId="8" fillId="0" borderId="0" xfId="0" applyFont="1"/>
    <xf numFmtId="0" fontId="6" fillId="2" borderId="1" xfId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6" fillId="8" borderId="1" xfId="1" applyFill="1" applyBorder="1" applyAlignment="1">
      <alignment vertical="center" wrapText="1"/>
    </xf>
    <xf numFmtId="0" fontId="3" fillId="8" borderId="2" xfId="0" applyFont="1" applyFill="1" applyBorder="1" applyAlignment="1">
      <alignment vertical="center" wrapText="1"/>
    </xf>
    <xf numFmtId="0" fontId="6" fillId="12" borderId="1" xfId="1" applyFill="1" applyBorder="1" applyAlignment="1">
      <alignment vertical="center" wrapText="1"/>
    </xf>
    <xf numFmtId="0" fontId="3" fillId="12" borderId="2" xfId="0" applyFont="1" applyFill="1" applyBorder="1" applyAlignment="1">
      <alignment vertical="center" wrapText="1"/>
    </xf>
    <xf numFmtId="0" fontId="6" fillId="10" borderId="1" xfId="1" applyFill="1" applyBorder="1" applyAlignment="1">
      <alignment vertical="center" wrapText="1"/>
    </xf>
    <xf numFmtId="0" fontId="3" fillId="10" borderId="2" xfId="0" applyFont="1" applyFill="1" applyBorder="1" applyAlignment="1">
      <alignment vertical="center" wrapText="1"/>
    </xf>
    <xf numFmtId="0" fontId="6" fillId="18" borderId="1" xfId="1" applyFill="1" applyBorder="1" applyAlignment="1">
      <alignment vertical="center" wrapText="1"/>
    </xf>
    <xf numFmtId="0" fontId="3" fillId="18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 vertical="center"/>
    </xf>
    <xf numFmtId="0" fontId="9" fillId="6" borderId="1" xfId="1" applyFont="1" applyFill="1" applyBorder="1" applyAlignment="1">
      <alignment horizontal="center" vertical="center"/>
    </xf>
    <xf numFmtId="0" fontId="9" fillId="6" borderId="2" xfId="1" applyFont="1" applyFill="1" applyBorder="1" applyAlignment="1">
      <alignment horizontal="center" vertical="center"/>
    </xf>
    <xf numFmtId="0" fontId="9" fillId="9" borderId="1" xfId="1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9" fillId="5" borderId="2" xfId="1" applyFont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9" fillId="8" borderId="1" xfId="1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9" fillId="12" borderId="1" xfId="1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9" fillId="10" borderId="1" xfId="1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9" fillId="14" borderId="1" xfId="1" applyFont="1" applyFill="1" applyBorder="1" applyAlignment="1">
      <alignment horizontal="center" vertical="center"/>
    </xf>
    <xf numFmtId="0" fontId="10" fillId="14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0" borderId="1" xfId="1" applyFill="1" applyBorder="1" applyAlignment="1">
      <alignment vertical="center" wrapText="1"/>
    </xf>
    <xf numFmtId="0" fontId="3" fillId="20" borderId="2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6" fillId="21" borderId="1" xfId="1" applyFill="1" applyBorder="1" applyAlignment="1">
      <alignment vertical="center" wrapText="1"/>
    </xf>
    <xf numFmtId="0" fontId="3" fillId="21" borderId="2" xfId="0" applyFont="1" applyFill="1" applyBorder="1" applyAlignment="1">
      <alignment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7" fillId="6" borderId="2" xfId="1" applyFont="1" applyFill="1" applyBorder="1" applyAlignment="1">
      <alignment horizontal="center" vertical="center"/>
    </xf>
    <xf numFmtId="0" fontId="7" fillId="9" borderId="1" xfId="1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2" xfId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12" borderId="1" xfId="1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0" borderId="1" xfId="1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14" borderId="1" xfId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7" fillId="0" borderId="0" xfId="0" applyFont="1"/>
    <xf numFmtId="0" fontId="0" fillId="0" borderId="8" xfId="0" applyBorder="1" applyAlignment="1"/>
    <xf numFmtId="0" fontId="0" fillId="0" borderId="4" xfId="0" applyBorder="1" applyAlignment="1"/>
    <xf numFmtId="0" fontId="8" fillId="0" borderId="4" xfId="0" applyFont="1" applyBorder="1" applyAlignment="1"/>
    <xf numFmtId="0" fontId="8" fillId="0" borderId="5" xfId="0" applyFont="1" applyBorder="1" applyAlignment="1"/>
    <xf numFmtId="0" fontId="8" fillId="0" borderId="10" xfId="0" applyFont="1" applyBorder="1" applyAlignment="1"/>
    <xf numFmtId="0" fontId="8" fillId="0" borderId="8" xfId="0" applyFont="1" applyBorder="1" applyAlignment="1"/>
    <xf numFmtId="0" fontId="8" fillId="0" borderId="9" xfId="0" applyFont="1" applyBorder="1" applyAlignment="1"/>
    <xf numFmtId="0" fontId="8" fillId="0" borderId="6" xfId="0" applyFont="1" applyBorder="1" applyAlignment="1"/>
    <xf numFmtId="0" fontId="8" fillId="0" borderId="7" xfId="0" applyFont="1" applyBorder="1" applyAlignment="1"/>
    <xf numFmtId="0" fontId="8" fillId="0" borderId="11" xfId="0" applyFont="1" applyBorder="1" applyAlignment="1"/>
    <xf numFmtId="0" fontId="6" fillId="3" borderId="1" xfId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3" borderId="2" xfId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 vertical="center"/>
    </xf>
    <xf numFmtId="4" fontId="1" fillId="6" borderId="1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4" fontId="1" fillId="6" borderId="2" xfId="0" applyNumberFormat="1" applyFont="1" applyFill="1" applyBorder="1" applyAlignment="1">
      <alignment horizontal="center" vertical="center"/>
    </xf>
    <xf numFmtId="0" fontId="6" fillId="6" borderId="1" xfId="1" applyFill="1" applyBorder="1" applyAlignment="1">
      <alignment horizontal="center" vertical="center"/>
    </xf>
    <xf numFmtId="0" fontId="6" fillId="6" borderId="2" xfId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164" fontId="1" fillId="9" borderId="2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3" fontId="1" fillId="5" borderId="2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64" fontId="1" fillId="7" borderId="2" xfId="0" applyNumberFormat="1" applyFont="1" applyFill="1" applyBorder="1" applyAlignment="1">
      <alignment horizontal="center" vertical="center"/>
    </xf>
    <xf numFmtId="0" fontId="6" fillId="5" borderId="2" xfId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0" fontId="6" fillId="8" borderId="1" xfId="1" applyFill="1" applyBorder="1" applyAlignment="1">
      <alignment horizontal="center" vertical="center"/>
    </xf>
    <xf numFmtId="164" fontId="1" fillId="8" borderId="2" xfId="0" applyNumberFormat="1" applyFont="1" applyFill="1" applyBorder="1" applyAlignment="1">
      <alignment horizontal="center" vertical="center"/>
    </xf>
    <xf numFmtId="0" fontId="6" fillId="8" borderId="2" xfId="1" applyFill="1" applyBorder="1" applyAlignment="1">
      <alignment horizontal="center" vertical="center"/>
    </xf>
    <xf numFmtId="164" fontId="1" fillId="12" borderId="1" xfId="0" applyNumberFormat="1" applyFont="1" applyFill="1" applyBorder="1" applyAlignment="1">
      <alignment horizontal="center" vertical="center"/>
    </xf>
    <xf numFmtId="164" fontId="1" fillId="12" borderId="2" xfId="0" applyNumberFormat="1" applyFont="1" applyFill="1" applyBorder="1" applyAlignment="1">
      <alignment horizontal="center" vertical="center"/>
    </xf>
    <xf numFmtId="0" fontId="6" fillId="12" borderId="1" xfId="1" applyFill="1" applyBorder="1" applyAlignment="1">
      <alignment horizontal="center" vertical="center"/>
    </xf>
    <xf numFmtId="0" fontId="6" fillId="12" borderId="2" xfId="1" applyFill="1" applyBorder="1" applyAlignment="1">
      <alignment horizontal="center" vertical="center"/>
    </xf>
    <xf numFmtId="0" fontId="6" fillId="10" borderId="1" xfId="1" applyFill="1" applyBorder="1" applyAlignment="1">
      <alignment horizontal="center" vertical="center"/>
    </xf>
    <xf numFmtId="164" fontId="1" fillId="10" borderId="1" xfId="0" applyNumberFormat="1" applyFont="1" applyFill="1" applyBorder="1" applyAlignment="1">
      <alignment horizontal="center" vertical="center"/>
    </xf>
    <xf numFmtId="0" fontId="6" fillId="10" borderId="2" xfId="1" applyFill="1" applyBorder="1" applyAlignment="1">
      <alignment horizontal="center" vertical="center"/>
    </xf>
    <xf numFmtId="164" fontId="1" fillId="10" borderId="2" xfId="0" applyNumberFormat="1" applyFont="1" applyFill="1" applyBorder="1" applyAlignment="1">
      <alignment horizontal="center" vertical="center"/>
    </xf>
    <xf numFmtId="0" fontId="6" fillId="2" borderId="1" xfId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6" fillId="2" borderId="2" xfId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164" fontId="1" fillId="14" borderId="1" xfId="0" applyNumberFormat="1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164" fontId="1" fillId="14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0" fillId="0" borderId="0" xfId="0" applyAlignment="1"/>
    <xf numFmtId="0" fontId="7" fillId="0" borderId="0" xfId="0" applyFont="1" applyAlignment="1"/>
    <xf numFmtId="0" fontId="0" fillId="0" borderId="10" xfId="0" applyBorder="1" applyAlignment="1"/>
    <xf numFmtId="0" fontId="0" fillId="0" borderId="5" xfId="0" applyBorder="1" applyAlignment="1"/>
    <xf numFmtId="0" fontId="0" fillId="0" borderId="11" xfId="0" applyBorder="1" applyAlignment="1"/>
    <xf numFmtId="0" fontId="0" fillId="0" borderId="7" xfId="0" applyBorder="1" applyAlignment="1"/>
    <xf numFmtId="0" fontId="1" fillId="20" borderId="1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0" fillId="3" borderId="3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0" fontId="0" fillId="6" borderId="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9" borderId="2" xfId="0" applyNumberFormat="1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8" borderId="2" xfId="0" applyNumberFormat="1" applyFont="1" applyFill="1" applyBorder="1" applyAlignment="1">
      <alignment horizontal="center" vertical="center"/>
    </xf>
    <xf numFmtId="0" fontId="0" fillId="12" borderId="1" xfId="0" applyNumberFormat="1" applyFont="1" applyFill="1" applyBorder="1" applyAlignment="1">
      <alignment horizontal="center" vertical="center"/>
    </xf>
    <xf numFmtId="0" fontId="0" fillId="12" borderId="2" xfId="0" applyNumberFormat="1" applyFont="1" applyFill="1" applyBorder="1" applyAlignment="1">
      <alignment horizontal="center" vertical="center"/>
    </xf>
    <xf numFmtId="0" fontId="0" fillId="10" borderId="1" xfId="0" applyNumberFormat="1" applyFont="1" applyFill="1" applyBorder="1" applyAlignment="1">
      <alignment horizontal="center" vertical="center"/>
    </xf>
    <xf numFmtId="0" fontId="0" fillId="10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14" borderId="1" xfId="0" applyNumberFormat="1" applyFont="1" applyFill="1" applyBorder="1" applyAlignment="1">
      <alignment horizontal="center" vertical="center"/>
    </xf>
    <xf numFmtId="0" fontId="0" fillId="14" borderId="2" xfId="0" applyNumberFormat="1" applyFont="1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2" borderId="2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8" borderId="1" xfId="1" applyFont="1" applyFill="1" applyBorder="1" applyAlignment="1">
      <alignment vertical="center"/>
    </xf>
    <xf numFmtId="0" fontId="7" fillId="8" borderId="2" xfId="0" applyFont="1" applyFill="1" applyBorder="1" applyAlignment="1">
      <alignment vertical="center"/>
    </xf>
    <xf numFmtId="0" fontId="7" fillId="12" borderId="1" xfId="1" applyFont="1" applyFill="1" applyBorder="1" applyAlignment="1">
      <alignment vertical="center"/>
    </xf>
    <xf numFmtId="0" fontId="7" fillId="12" borderId="2" xfId="0" applyFont="1" applyFill="1" applyBorder="1" applyAlignment="1">
      <alignment vertical="center"/>
    </xf>
    <xf numFmtId="0" fontId="7" fillId="10" borderId="1" xfId="1" applyFont="1" applyFill="1" applyBorder="1" applyAlignment="1">
      <alignment vertical="center"/>
    </xf>
    <xf numFmtId="0" fontId="7" fillId="10" borderId="2" xfId="0" applyFont="1" applyFill="1" applyBorder="1" applyAlignment="1">
      <alignment vertical="center"/>
    </xf>
    <xf numFmtId="0" fontId="7" fillId="18" borderId="1" xfId="1" applyFont="1" applyFill="1" applyBorder="1" applyAlignment="1">
      <alignment vertical="center"/>
    </xf>
    <xf numFmtId="0" fontId="7" fillId="18" borderId="2" xfId="0" applyFont="1" applyFill="1" applyBorder="1" applyAlignment="1">
      <alignment vertical="center"/>
    </xf>
    <xf numFmtId="0" fontId="7" fillId="20" borderId="1" xfId="1" applyFont="1" applyFill="1" applyBorder="1" applyAlignment="1">
      <alignment vertical="center"/>
    </xf>
    <xf numFmtId="0" fontId="7" fillId="20" borderId="2" xfId="0" applyFont="1" applyFill="1" applyBorder="1" applyAlignment="1">
      <alignment vertical="center"/>
    </xf>
    <xf numFmtId="0" fontId="7" fillId="2" borderId="2" xfId="1" applyFont="1" applyFill="1" applyBorder="1" applyAlignment="1">
      <alignment vertical="center"/>
    </xf>
    <xf numFmtId="0" fontId="7" fillId="21" borderId="1" xfId="1" applyFont="1" applyFill="1" applyBorder="1" applyAlignment="1">
      <alignment vertical="center"/>
    </xf>
    <xf numFmtId="0" fontId="7" fillId="21" borderId="2" xfId="0" applyFont="1" applyFill="1" applyBorder="1" applyAlignment="1">
      <alignment vertical="center"/>
    </xf>
    <xf numFmtId="164" fontId="1" fillId="18" borderId="1" xfId="0" applyNumberFormat="1" applyFont="1" applyFill="1" applyBorder="1" applyAlignment="1">
      <alignment horizontal="center" vertical="center"/>
    </xf>
    <xf numFmtId="164" fontId="1" fillId="18" borderId="2" xfId="0" applyNumberFormat="1" applyFont="1" applyFill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1" fillId="20" borderId="2" xfId="0" applyNumberFormat="1" applyFont="1" applyFill="1" applyBorder="1" applyAlignment="1">
      <alignment horizontal="center" vertical="center"/>
    </xf>
    <xf numFmtId="164" fontId="1" fillId="21" borderId="1" xfId="0" applyNumberFormat="1" applyFont="1" applyFill="1" applyBorder="1" applyAlignment="1">
      <alignment horizontal="center" vertical="center"/>
    </xf>
    <xf numFmtId="164" fontId="1" fillId="21" borderId="2" xfId="0" applyNumberFormat="1" applyFont="1" applyFill="1" applyBorder="1" applyAlignment="1">
      <alignment horizontal="center" vertical="center"/>
    </xf>
    <xf numFmtId="0" fontId="8" fillId="0" borderId="0" xfId="0" applyFont="1" applyBorder="1" applyAlignment="1"/>
    <xf numFmtId="0" fontId="8" fillId="0" borderId="12" xfId="0" applyFont="1" applyBorder="1" applyAlignment="1"/>
    <xf numFmtId="0" fontId="8" fillId="0" borderId="13" xfId="0" applyFont="1" applyBorder="1" applyAlignment="1"/>
    <xf numFmtId="0" fontId="8" fillId="0" borderId="14" xfId="0" applyFont="1" applyBorder="1" applyAlignment="1"/>
    <xf numFmtId="0" fontId="13" fillId="3" borderId="3" xfId="1" applyFont="1" applyFill="1" applyBorder="1" applyAlignment="1">
      <alignment horizontal="center" vertical="center"/>
    </xf>
    <xf numFmtId="164" fontId="13" fillId="3" borderId="3" xfId="0" applyNumberFormat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 vertical="center"/>
    </xf>
    <xf numFmtId="164" fontId="13" fillId="3" borderId="2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164" fontId="13" fillId="6" borderId="1" xfId="0" applyNumberFormat="1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164" fontId="13" fillId="6" borderId="2" xfId="0" applyNumberFormat="1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164" fontId="13" fillId="9" borderId="1" xfId="0" applyNumberFormat="1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164" fontId="13" fillId="9" borderId="2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0" applyNumberFormat="1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164" fontId="13" fillId="5" borderId="2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64" fontId="13" fillId="7" borderId="1" xfId="0" applyNumberFormat="1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164" fontId="13" fillId="7" borderId="2" xfId="0" applyNumberFormat="1" applyFont="1" applyFill="1" applyBorder="1" applyAlignment="1">
      <alignment horizontal="center" vertical="center"/>
    </xf>
    <xf numFmtId="0" fontId="13" fillId="5" borderId="2" xfId="1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164" fontId="13" fillId="8" borderId="1" xfId="0" applyNumberFormat="1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164" fontId="13" fillId="8" borderId="2" xfId="0" applyNumberFormat="1" applyFont="1" applyFill="1" applyBorder="1" applyAlignment="1">
      <alignment horizontal="center" vertical="center"/>
    </xf>
    <xf numFmtId="0" fontId="13" fillId="8" borderId="1" xfId="1" applyFont="1" applyFill="1" applyBorder="1" applyAlignment="1">
      <alignment horizontal="center" vertical="center"/>
    </xf>
    <xf numFmtId="0" fontId="13" fillId="8" borderId="2" xfId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164" fontId="13" fillId="12" borderId="1" xfId="0" applyNumberFormat="1" applyFont="1" applyFill="1" applyBorder="1" applyAlignment="1">
      <alignment horizontal="center" vertical="center"/>
    </xf>
    <xf numFmtId="0" fontId="13" fillId="12" borderId="2" xfId="0" applyFont="1" applyFill="1" applyBorder="1" applyAlignment="1">
      <alignment horizontal="center" vertical="center"/>
    </xf>
    <xf numFmtId="164" fontId="13" fillId="12" borderId="2" xfId="0" applyNumberFormat="1" applyFont="1" applyFill="1" applyBorder="1" applyAlignment="1">
      <alignment horizontal="center" vertical="center"/>
    </xf>
    <xf numFmtId="0" fontId="13" fillId="12" borderId="1" xfId="1" applyFont="1" applyFill="1" applyBorder="1" applyAlignment="1">
      <alignment horizontal="center" vertical="center"/>
    </xf>
    <xf numFmtId="0" fontId="13" fillId="12" borderId="2" xfId="1" applyFont="1" applyFill="1" applyBorder="1" applyAlignment="1">
      <alignment horizontal="center" vertical="center"/>
    </xf>
    <xf numFmtId="0" fontId="13" fillId="10" borderId="1" xfId="1" applyFont="1" applyFill="1" applyBorder="1" applyAlignment="1">
      <alignment horizontal="center" vertical="center"/>
    </xf>
    <xf numFmtId="164" fontId="13" fillId="10" borderId="1" xfId="0" applyNumberFormat="1" applyFont="1" applyFill="1" applyBorder="1" applyAlignment="1">
      <alignment horizontal="center" vertical="center"/>
    </xf>
    <xf numFmtId="0" fontId="13" fillId="10" borderId="2" xfId="1" applyFont="1" applyFill="1" applyBorder="1" applyAlignment="1">
      <alignment horizontal="center" vertical="center"/>
    </xf>
    <xf numFmtId="164" fontId="13" fillId="10" borderId="2" xfId="0" applyNumberFormat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0" fontId="13" fillId="2" borderId="2" xfId="1" applyFont="1" applyFill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164" fontId="13" fillId="14" borderId="1" xfId="0" applyNumberFormat="1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164" fontId="13" fillId="14" borderId="2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164" fontId="13" fillId="2" borderId="3" xfId="0" applyNumberFormat="1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164" fontId="13" fillId="18" borderId="1" xfId="0" applyNumberFormat="1" applyFont="1" applyFill="1" applyBorder="1" applyAlignment="1">
      <alignment horizontal="center" vertical="center"/>
    </xf>
    <xf numFmtId="0" fontId="13" fillId="18" borderId="2" xfId="0" applyFont="1" applyFill="1" applyBorder="1" applyAlignment="1">
      <alignment horizontal="center" vertical="center"/>
    </xf>
    <xf numFmtId="164" fontId="13" fillId="18" borderId="2" xfId="0" applyNumberFormat="1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 vertical="center"/>
    </xf>
    <xf numFmtId="164" fontId="13" fillId="20" borderId="1" xfId="0" applyNumberFormat="1" applyFont="1" applyFill="1" applyBorder="1" applyAlignment="1">
      <alignment horizontal="center" vertical="center"/>
    </xf>
    <xf numFmtId="0" fontId="13" fillId="20" borderId="2" xfId="0" applyFont="1" applyFill="1" applyBorder="1" applyAlignment="1">
      <alignment horizontal="center" vertical="center"/>
    </xf>
    <xf numFmtId="164" fontId="13" fillId="20" borderId="2" xfId="0" applyNumberFormat="1" applyFont="1" applyFill="1" applyBorder="1" applyAlignment="1">
      <alignment horizontal="center" vertical="center"/>
    </xf>
    <xf numFmtId="0" fontId="13" fillId="21" borderId="1" xfId="0" applyFont="1" applyFill="1" applyBorder="1" applyAlignment="1">
      <alignment horizontal="center" vertical="center"/>
    </xf>
    <xf numFmtId="164" fontId="13" fillId="21" borderId="1" xfId="0" applyNumberFormat="1" applyFont="1" applyFill="1" applyBorder="1" applyAlignment="1">
      <alignment horizontal="center" vertical="center"/>
    </xf>
    <xf numFmtId="0" fontId="13" fillId="21" borderId="2" xfId="0" applyFont="1" applyFill="1" applyBorder="1" applyAlignment="1">
      <alignment horizontal="center" vertical="center"/>
    </xf>
    <xf numFmtId="164" fontId="13" fillId="21" borderId="2" xfId="0" applyNumberFormat="1" applyFont="1" applyFill="1" applyBorder="1" applyAlignment="1">
      <alignment horizontal="center" vertical="center"/>
    </xf>
    <xf numFmtId="0" fontId="13" fillId="6" borderId="1" xfId="1" applyFont="1" applyFill="1" applyBorder="1" applyAlignment="1">
      <alignment horizontal="center" vertical="center"/>
    </xf>
    <xf numFmtId="0" fontId="13" fillId="6" borderId="2" xfId="1" applyFont="1" applyFill="1" applyBorder="1" applyAlignment="1">
      <alignment horizontal="center" vertical="center"/>
    </xf>
    <xf numFmtId="0" fontId="13" fillId="9" borderId="1" xfId="1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0" fontId="13" fillId="7" borderId="1" xfId="1" applyFont="1" applyFill="1" applyBorder="1" applyAlignment="1">
      <alignment horizontal="center" vertical="center"/>
    </xf>
    <xf numFmtId="0" fontId="13" fillId="14" borderId="1" xfId="1" applyFont="1" applyFill="1" applyBorder="1" applyAlignment="1">
      <alignment horizontal="center" vertical="center"/>
    </xf>
    <xf numFmtId="0" fontId="13" fillId="8" borderId="1" xfId="1" applyFont="1" applyFill="1" applyBorder="1" applyAlignment="1">
      <alignment vertical="center"/>
    </xf>
    <xf numFmtId="0" fontId="13" fillId="8" borderId="2" xfId="0" applyFont="1" applyFill="1" applyBorder="1" applyAlignment="1">
      <alignment vertical="center"/>
    </xf>
    <xf numFmtId="0" fontId="13" fillId="2" borderId="1" xfId="1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3" fillId="18" borderId="1" xfId="1" applyFont="1" applyFill="1" applyBorder="1" applyAlignment="1">
      <alignment vertical="center"/>
    </xf>
    <xf numFmtId="0" fontId="13" fillId="18" borderId="2" xfId="0" applyFont="1" applyFill="1" applyBorder="1" applyAlignment="1">
      <alignment vertical="center"/>
    </xf>
    <xf numFmtId="0" fontId="13" fillId="20" borderId="1" xfId="1" applyFont="1" applyFill="1" applyBorder="1" applyAlignment="1">
      <alignment vertical="center"/>
    </xf>
    <xf numFmtId="0" fontId="13" fillId="20" borderId="2" xfId="0" applyFont="1" applyFill="1" applyBorder="1" applyAlignment="1">
      <alignment vertical="center"/>
    </xf>
    <xf numFmtId="0" fontId="13" fillId="2" borderId="2" xfId="1" applyFont="1" applyFill="1" applyBorder="1" applyAlignment="1">
      <alignment vertical="center"/>
    </xf>
    <xf numFmtId="0" fontId="13" fillId="21" borderId="1" xfId="1" applyFont="1" applyFill="1" applyBorder="1" applyAlignment="1">
      <alignment vertical="center"/>
    </xf>
    <xf numFmtId="0" fontId="13" fillId="21" borderId="2" xfId="0" applyFont="1" applyFill="1" applyBorder="1" applyAlignment="1">
      <alignment vertical="center"/>
    </xf>
    <xf numFmtId="0" fontId="13" fillId="3" borderId="0" xfId="1" applyFont="1" applyFill="1" applyBorder="1" applyAlignment="1">
      <alignment horizontal="center" vertical="center"/>
    </xf>
    <xf numFmtId="164" fontId="13" fillId="3" borderId="0" xfId="0" applyNumberFormat="1" applyFont="1" applyFill="1" applyBorder="1" applyAlignment="1">
      <alignment horizontal="center" vertical="center"/>
    </xf>
    <xf numFmtId="0" fontId="13" fillId="6" borderId="0" xfId="1" applyFont="1" applyFill="1" applyBorder="1" applyAlignment="1">
      <alignment horizontal="center" vertical="center"/>
    </xf>
    <xf numFmtId="0" fontId="13" fillId="6" borderId="0" xfId="0" applyFont="1" applyFill="1" applyBorder="1" applyAlignment="1">
      <alignment horizontal="center" vertical="center"/>
    </xf>
    <xf numFmtId="164" fontId="13" fillId="6" borderId="0" xfId="0" applyNumberFormat="1" applyFont="1" applyFill="1" applyBorder="1" applyAlignment="1">
      <alignment horizontal="center" vertical="center"/>
    </xf>
    <xf numFmtId="0" fontId="13" fillId="9" borderId="0" xfId="1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164" fontId="13" fillId="9" borderId="0" xfId="0" applyNumberFormat="1" applyFont="1" applyFill="1" applyBorder="1" applyAlignment="1">
      <alignment horizontal="center" vertical="center"/>
    </xf>
    <xf numFmtId="0" fontId="13" fillId="5" borderId="0" xfId="1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164" fontId="13" fillId="5" borderId="0" xfId="0" applyNumberFormat="1" applyFont="1" applyFill="1" applyBorder="1" applyAlignment="1">
      <alignment horizontal="center" vertical="center"/>
    </xf>
    <xf numFmtId="0" fontId="13" fillId="7" borderId="0" xfId="1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164" fontId="13" fillId="7" borderId="0" xfId="0" applyNumberFormat="1" applyFont="1" applyFill="1" applyBorder="1" applyAlignment="1">
      <alignment horizontal="center" vertical="center"/>
    </xf>
    <xf numFmtId="0" fontId="13" fillId="8" borderId="0" xfId="1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164" fontId="13" fillId="8" borderId="0" xfId="0" applyNumberFormat="1" applyFont="1" applyFill="1" applyBorder="1" applyAlignment="1">
      <alignment horizontal="center" vertical="center"/>
    </xf>
    <xf numFmtId="0" fontId="13" fillId="12" borderId="0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164" fontId="13" fillId="12" borderId="0" xfId="0" applyNumberFormat="1" applyFont="1" applyFill="1" applyBorder="1" applyAlignment="1">
      <alignment horizontal="center" vertical="center"/>
    </xf>
    <xf numFmtId="0" fontId="13" fillId="10" borderId="0" xfId="1" applyFont="1" applyFill="1" applyBorder="1" applyAlignment="1">
      <alignment horizontal="center" vertical="center"/>
    </xf>
    <xf numFmtId="164" fontId="13" fillId="10" borderId="0" xfId="0" applyNumberFormat="1" applyFont="1" applyFill="1" applyBorder="1" applyAlignment="1">
      <alignment horizontal="center" vertical="center"/>
    </xf>
    <xf numFmtId="0" fontId="13" fillId="2" borderId="0" xfId="1" applyFont="1" applyFill="1" applyBorder="1" applyAlignment="1">
      <alignment horizontal="center" vertical="center"/>
    </xf>
    <xf numFmtId="164" fontId="13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14" borderId="0" xfId="1" applyFont="1" applyFill="1" applyBorder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  <xf numFmtId="164" fontId="13" fillId="14" borderId="0" xfId="0" applyNumberFormat="1" applyFont="1" applyFill="1" applyBorder="1" applyAlignment="1">
      <alignment horizontal="center" vertical="center"/>
    </xf>
    <xf numFmtId="0" fontId="13" fillId="2" borderId="0" xfId="1" applyFont="1" applyFill="1" applyBorder="1" applyAlignment="1">
      <alignment vertical="center"/>
    </xf>
    <xf numFmtId="0" fontId="13" fillId="18" borderId="0" xfId="1" applyFont="1" applyFill="1" applyBorder="1" applyAlignment="1">
      <alignment vertical="center"/>
    </xf>
    <xf numFmtId="0" fontId="13" fillId="18" borderId="0" xfId="0" applyFont="1" applyFill="1" applyBorder="1" applyAlignment="1">
      <alignment horizontal="center" vertical="center"/>
    </xf>
    <xf numFmtId="164" fontId="13" fillId="18" borderId="0" xfId="0" applyNumberFormat="1" applyFont="1" applyFill="1" applyBorder="1" applyAlignment="1">
      <alignment horizontal="center" vertical="center"/>
    </xf>
    <xf numFmtId="0" fontId="13" fillId="20" borderId="0" xfId="1" applyFont="1" applyFill="1" applyBorder="1" applyAlignment="1">
      <alignment vertical="center"/>
    </xf>
    <xf numFmtId="0" fontId="13" fillId="20" borderId="0" xfId="0" applyFont="1" applyFill="1" applyBorder="1" applyAlignment="1">
      <alignment horizontal="center" vertical="center"/>
    </xf>
    <xf numFmtId="164" fontId="13" fillId="20" borderId="0" xfId="0" applyNumberFormat="1" applyFont="1" applyFill="1" applyBorder="1" applyAlignment="1">
      <alignment horizontal="center" vertical="center"/>
    </xf>
    <xf numFmtId="0" fontId="13" fillId="21" borderId="0" xfId="1" applyFont="1" applyFill="1" applyBorder="1" applyAlignment="1">
      <alignment vertical="center"/>
    </xf>
    <xf numFmtId="0" fontId="13" fillId="21" borderId="0" xfId="0" applyFont="1" applyFill="1" applyBorder="1" applyAlignment="1">
      <alignment horizontal="center" vertical="center"/>
    </xf>
    <xf numFmtId="164" fontId="13" fillId="21" borderId="0" xfId="0" applyNumberFormat="1" applyFont="1" applyFill="1" applyBorder="1" applyAlignment="1">
      <alignment horizontal="center" vertical="center"/>
    </xf>
    <xf numFmtId="0" fontId="13" fillId="8" borderId="0" xfId="1" applyFont="1" applyFill="1" applyBorder="1" applyAlignment="1">
      <alignment vertical="center"/>
    </xf>
    <xf numFmtId="0" fontId="13" fillId="3" borderId="0" xfId="1" applyFont="1" applyFill="1" applyBorder="1" applyAlignment="1">
      <alignment horizontal="left" vertical="center"/>
    </xf>
    <xf numFmtId="0" fontId="13" fillId="6" borderId="0" xfId="1" applyFont="1" applyFill="1" applyBorder="1" applyAlignment="1">
      <alignment horizontal="left" vertical="center"/>
    </xf>
    <xf numFmtId="0" fontId="13" fillId="9" borderId="0" xfId="1" applyFont="1" applyFill="1" applyBorder="1" applyAlignment="1">
      <alignment horizontal="left" vertical="center"/>
    </xf>
    <xf numFmtId="0" fontId="13" fillId="7" borderId="0" xfId="1" applyFont="1" applyFill="1" applyBorder="1" applyAlignment="1">
      <alignment horizontal="left" vertical="center"/>
    </xf>
    <xf numFmtId="0" fontId="13" fillId="5" borderId="0" xfId="1" applyFont="1" applyFill="1" applyBorder="1" applyAlignment="1">
      <alignment horizontal="left" vertical="center"/>
    </xf>
    <xf numFmtId="0" fontId="13" fillId="8" borderId="0" xfId="1" applyFont="1" applyFill="1" applyBorder="1" applyAlignment="1">
      <alignment horizontal="left" vertical="center"/>
    </xf>
    <xf numFmtId="0" fontId="13" fillId="12" borderId="0" xfId="1" applyFont="1" applyFill="1" applyBorder="1" applyAlignment="1">
      <alignment horizontal="left" vertical="center"/>
    </xf>
    <xf numFmtId="0" fontId="13" fillId="10" borderId="0" xfId="1" applyFont="1" applyFill="1" applyBorder="1" applyAlignment="1">
      <alignment horizontal="left" vertical="center"/>
    </xf>
    <xf numFmtId="0" fontId="13" fillId="14" borderId="0" xfId="1" applyFont="1" applyFill="1" applyBorder="1" applyAlignment="1">
      <alignment horizontal="left" vertical="center"/>
    </xf>
    <xf numFmtId="0" fontId="13" fillId="2" borderId="0" xfId="1" applyFont="1" applyFill="1" applyBorder="1" applyAlignment="1">
      <alignment horizontal="left" vertical="center"/>
    </xf>
    <xf numFmtId="0" fontId="13" fillId="21" borderId="0" xfId="1" applyFont="1" applyFill="1" applyBorder="1" applyAlignment="1">
      <alignment horizontal="left" vertical="center"/>
    </xf>
    <xf numFmtId="0" fontId="13" fillId="18" borderId="0" xfId="1" applyFont="1" applyFill="1" applyBorder="1" applyAlignment="1">
      <alignment horizontal="left" vertical="center"/>
    </xf>
    <xf numFmtId="0" fontId="13" fillId="20" borderId="0" xfId="1" applyFont="1" applyFill="1" applyBorder="1" applyAlignment="1">
      <alignment horizontal="left" vertical="center"/>
    </xf>
    <xf numFmtId="0" fontId="13" fillId="22" borderId="0" xfId="1" applyFont="1" applyFill="1" applyBorder="1" applyAlignment="1">
      <alignment horizontal="left" vertical="center"/>
    </xf>
    <xf numFmtId="0" fontId="13" fillId="22" borderId="0" xfId="1" applyFont="1" applyFill="1" applyBorder="1" applyAlignment="1">
      <alignment horizontal="center" vertical="center"/>
    </xf>
    <xf numFmtId="0" fontId="13" fillId="22" borderId="0" xfId="0" applyFont="1" applyFill="1" applyBorder="1" applyAlignment="1">
      <alignment horizontal="center" vertical="center"/>
    </xf>
    <xf numFmtId="164" fontId="13" fillId="22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11" fontId="14" fillId="0" borderId="0" xfId="0" applyNumberFormat="1" applyFont="1" applyFill="1" applyBorder="1" applyAlignment="1">
      <alignment horizontal="center" vertical="center"/>
    </xf>
    <xf numFmtId="165" fontId="13" fillId="3" borderId="0" xfId="0" applyNumberFormat="1" applyFont="1" applyFill="1" applyBorder="1" applyAlignment="1">
      <alignment horizontal="center" vertical="center"/>
    </xf>
    <xf numFmtId="165" fontId="13" fillId="6" borderId="0" xfId="0" applyNumberFormat="1" applyFont="1" applyFill="1" applyBorder="1" applyAlignment="1">
      <alignment horizontal="center" vertical="center"/>
    </xf>
    <xf numFmtId="165" fontId="13" fillId="9" borderId="0" xfId="0" applyNumberFormat="1" applyFont="1" applyFill="1" applyBorder="1" applyAlignment="1">
      <alignment horizontal="center" vertical="center"/>
    </xf>
    <xf numFmtId="165" fontId="13" fillId="22" borderId="0" xfId="0" applyNumberFormat="1" applyFont="1" applyFill="1" applyBorder="1" applyAlignment="1">
      <alignment horizontal="center" vertical="center"/>
    </xf>
    <xf numFmtId="165" fontId="13" fillId="5" borderId="0" xfId="0" applyNumberFormat="1" applyFont="1" applyFill="1" applyBorder="1" applyAlignment="1">
      <alignment horizontal="center" vertical="center"/>
    </xf>
    <xf numFmtId="165" fontId="13" fillId="7" borderId="0" xfId="0" applyNumberFormat="1" applyFont="1" applyFill="1" applyBorder="1" applyAlignment="1">
      <alignment horizontal="center" vertical="center"/>
    </xf>
    <xf numFmtId="165" fontId="13" fillId="8" borderId="0" xfId="0" applyNumberFormat="1" applyFont="1" applyFill="1" applyBorder="1" applyAlignment="1">
      <alignment horizontal="center" vertical="center"/>
    </xf>
    <xf numFmtId="165" fontId="13" fillId="12" borderId="0" xfId="0" applyNumberFormat="1" applyFont="1" applyFill="1" applyBorder="1" applyAlignment="1">
      <alignment horizontal="center" vertical="center"/>
    </xf>
    <xf numFmtId="165" fontId="13" fillId="10" borderId="0" xfId="0" applyNumberFormat="1" applyFont="1" applyFill="1" applyBorder="1" applyAlignment="1">
      <alignment horizontal="center" vertical="center"/>
    </xf>
    <xf numFmtId="165" fontId="13" fillId="2" borderId="0" xfId="0" applyNumberFormat="1" applyFont="1" applyFill="1" applyBorder="1" applyAlignment="1">
      <alignment horizontal="center" vertical="center"/>
    </xf>
    <xf numFmtId="165" fontId="13" fillId="14" borderId="0" xfId="0" applyNumberFormat="1" applyFont="1" applyFill="1" applyBorder="1" applyAlignment="1">
      <alignment horizontal="center" vertical="center"/>
    </xf>
    <xf numFmtId="165" fontId="13" fillId="21" borderId="0" xfId="0" applyNumberFormat="1" applyFont="1" applyFill="1" applyBorder="1" applyAlignment="1">
      <alignment horizontal="center" vertical="center"/>
    </xf>
    <xf numFmtId="165" fontId="13" fillId="18" borderId="0" xfId="0" applyNumberFormat="1" applyFont="1" applyFill="1" applyBorder="1" applyAlignment="1">
      <alignment horizontal="center" vertical="center"/>
    </xf>
    <xf numFmtId="165" fontId="13" fillId="20" borderId="0" xfId="0" applyNumberFormat="1" applyFont="1" applyFill="1" applyBorder="1" applyAlignment="1">
      <alignment horizontal="center" vertical="center"/>
    </xf>
    <xf numFmtId="0" fontId="13" fillId="21" borderId="0" xfId="1" applyFont="1" applyFill="1" applyBorder="1" applyAlignment="1">
      <alignment horizontal="center" vertical="center"/>
    </xf>
    <xf numFmtId="0" fontId="13" fillId="18" borderId="0" xfId="1" applyFont="1" applyFill="1" applyBorder="1" applyAlignment="1">
      <alignment horizontal="center" vertical="center"/>
    </xf>
    <xf numFmtId="0" fontId="13" fillId="20" borderId="0" xfId="1" applyFont="1" applyFill="1" applyBorder="1" applyAlignment="1">
      <alignment horizontal="center" vertical="center"/>
    </xf>
    <xf numFmtId="0" fontId="13" fillId="23" borderId="0" xfId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1" xfId="1" applyFill="1" applyBorder="1" applyAlignment="1">
      <alignment horizontal="center" vertical="center" wrapText="1"/>
    </xf>
    <xf numFmtId="0" fontId="6" fillId="2" borderId="2" xfId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6" fillId="8" borderId="1" xfId="1" applyFill="1" applyBorder="1" applyAlignment="1">
      <alignment horizontal="center" vertical="center" wrapText="1"/>
    </xf>
    <xf numFmtId="0" fontId="6" fillId="8" borderId="2" xfId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6" fillId="12" borderId="1" xfId="1" applyFill="1" applyBorder="1" applyAlignment="1">
      <alignment horizontal="center" vertical="center" wrapText="1"/>
    </xf>
    <xf numFmtId="0" fontId="6" fillId="12" borderId="2" xfId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6" fillId="14" borderId="1" xfId="1" applyFill="1" applyBorder="1" applyAlignment="1">
      <alignment horizontal="center" vertical="center" wrapText="1"/>
    </xf>
    <xf numFmtId="0" fontId="6" fillId="14" borderId="2" xfId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2" borderId="3" xfId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6" fillId="10" borderId="1" xfId="1" applyFill="1" applyBorder="1" applyAlignment="1">
      <alignment horizontal="center" vertical="center" wrapText="1"/>
    </xf>
    <xf numFmtId="0" fontId="6" fillId="10" borderId="2" xfId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6" fillId="7" borderId="1" xfId="1" applyFill="1" applyBorder="1" applyAlignment="1">
      <alignment horizontal="center" vertical="center" wrapText="1"/>
    </xf>
    <xf numFmtId="0" fontId="6" fillId="7" borderId="2" xfId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6" fillId="6" borderId="1" xfId="1" applyFill="1" applyBorder="1" applyAlignment="1">
      <alignment horizontal="center" vertical="center" wrapText="1"/>
    </xf>
    <xf numFmtId="0" fontId="6" fillId="6" borderId="2" xfId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4" fontId="1" fillId="6" borderId="1" xfId="0" applyNumberFormat="1" applyFont="1" applyFill="1" applyBorder="1" applyAlignment="1">
      <alignment horizontal="center" vertical="center" wrapText="1"/>
    </xf>
    <xf numFmtId="4" fontId="1" fillId="6" borderId="2" xfId="0" applyNumberFormat="1" applyFont="1" applyFill="1" applyBorder="1" applyAlignment="1">
      <alignment horizontal="center" vertical="center" wrapText="1"/>
    </xf>
    <xf numFmtId="0" fontId="6" fillId="5" borderId="1" xfId="1" applyFill="1" applyBorder="1" applyAlignment="1">
      <alignment horizontal="center" vertical="center" wrapText="1"/>
    </xf>
    <xf numFmtId="0" fontId="6" fillId="5" borderId="2" xfId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horizontal="center" vertical="center" wrapText="1"/>
    </xf>
    <xf numFmtId="3" fontId="1" fillId="5" borderId="2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3" fontId="1" fillId="3" borderId="2" xfId="0" applyNumberFormat="1" applyFont="1" applyFill="1" applyBorder="1" applyAlignment="1">
      <alignment horizontal="center" vertical="center" wrapText="1"/>
    </xf>
    <xf numFmtId="0" fontId="6" fillId="3" borderId="1" xfId="1" applyFill="1" applyBorder="1" applyAlignment="1">
      <alignment horizontal="center" vertical="center" wrapText="1"/>
    </xf>
    <xf numFmtId="0" fontId="6" fillId="3" borderId="2" xfId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16" borderId="2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6" fillId="2" borderId="1" xfId="1" applyFill="1" applyBorder="1" applyAlignment="1">
      <alignment vertical="center" wrapText="1"/>
    </xf>
    <xf numFmtId="0" fontId="6" fillId="2" borderId="2" xfId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17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vertical="center" wrapText="1"/>
    </xf>
    <xf numFmtId="0" fontId="1" fillId="12" borderId="2" xfId="0" applyFont="1" applyFill="1" applyBorder="1" applyAlignment="1">
      <alignment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18" borderId="2" xfId="0" applyFont="1" applyFill="1" applyBorder="1" applyAlignment="1">
      <alignment horizontal="center" vertical="center" wrapText="1"/>
    </xf>
    <xf numFmtId="0" fontId="6" fillId="18" borderId="1" xfId="1" applyFill="1" applyBorder="1" applyAlignment="1">
      <alignment vertical="center" wrapText="1"/>
    </xf>
    <xf numFmtId="0" fontId="6" fillId="18" borderId="2" xfId="1" applyFill="1" applyBorder="1" applyAlignment="1">
      <alignment vertical="center" wrapText="1"/>
    </xf>
    <xf numFmtId="0" fontId="1" fillId="18" borderId="1" xfId="0" applyFont="1" applyFill="1" applyBorder="1" applyAlignment="1">
      <alignment vertical="center" wrapText="1"/>
    </xf>
    <xf numFmtId="0" fontId="1" fillId="18" borderId="2" xfId="0" applyFont="1" applyFill="1" applyBorder="1" applyAlignment="1">
      <alignment vertical="center" wrapText="1"/>
    </xf>
    <xf numFmtId="0" fontId="5" fillId="18" borderId="1" xfId="0" applyFont="1" applyFill="1" applyBorder="1" applyAlignment="1">
      <alignment horizontal="center" vertical="center" wrapText="1"/>
    </xf>
    <xf numFmtId="0" fontId="5" fillId="18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6" fillId="8" borderId="1" xfId="1" applyFill="1" applyBorder="1" applyAlignment="1">
      <alignment vertical="center" wrapText="1"/>
    </xf>
    <xf numFmtId="0" fontId="6" fillId="8" borderId="2" xfId="1" applyFill="1" applyBorder="1" applyAlignment="1">
      <alignment vertical="center" wrapText="1"/>
    </xf>
    <xf numFmtId="0" fontId="2" fillId="19" borderId="1" xfId="0" applyFont="1" applyFill="1" applyBorder="1" applyAlignment="1">
      <alignment horizontal="center" vertical="center" wrapText="1"/>
    </xf>
    <xf numFmtId="0" fontId="2" fillId="19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20" borderId="2" xfId="0" applyFont="1" applyFill="1" applyBorder="1" applyAlignment="1">
      <alignment horizontal="center" vertical="center" wrapText="1"/>
    </xf>
    <xf numFmtId="0" fontId="6" fillId="20" borderId="1" xfId="1" applyFill="1" applyBorder="1" applyAlignment="1">
      <alignment vertical="center" wrapText="1"/>
    </xf>
    <xf numFmtId="0" fontId="6" fillId="20" borderId="2" xfId="1" applyFill="1" applyBorder="1" applyAlignment="1">
      <alignment vertical="center" wrapText="1"/>
    </xf>
    <xf numFmtId="0" fontId="1" fillId="20" borderId="1" xfId="0" applyFont="1" applyFill="1" applyBorder="1" applyAlignment="1">
      <alignment vertical="center" wrapText="1"/>
    </xf>
    <xf numFmtId="0" fontId="1" fillId="20" borderId="2" xfId="0" applyFont="1" applyFill="1" applyBorder="1" applyAlignment="1">
      <alignment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0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6" fillId="8" borderId="3" xfId="1" applyFill="1" applyBorder="1" applyAlignment="1">
      <alignment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1" fillId="21" borderId="1" xfId="0" applyFont="1" applyFill="1" applyBorder="1" applyAlignment="1">
      <alignment horizontal="center" vertical="center" wrapText="1"/>
    </xf>
    <xf numFmtId="0" fontId="1" fillId="21" borderId="2" xfId="0" applyFont="1" applyFill="1" applyBorder="1" applyAlignment="1">
      <alignment horizontal="center" vertical="center" wrapText="1"/>
    </xf>
    <xf numFmtId="0" fontId="1" fillId="21" borderId="1" xfId="0" applyFont="1" applyFill="1" applyBorder="1" applyAlignment="1">
      <alignment vertical="center" wrapText="1"/>
    </xf>
    <xf numFmtId="0" fontId="1" fillId="21" borderId="2" xfId="0" applyFont="1" applyFill="1" applyBorder="1" applyAlignment="1">
      <alignment vertical="center" wrapText="1"/>
    </xf>
    <xf numFmtId="0" fontId="6" fillId="21" borderId="1" xfId="1" applyFill="1" applyBorder="1" applyAlignment="1">
      <alignment vertical="center" wrapText="1"/>
    </xf>
    <xf numFmtId="0" fontId="6" fillId="21" borderId="2" xfId="1" applyFill="1" applyBorder="1" applyAlignment="1">
      <alignment vertical="center" wrapText="1"/>
    </xf>
    <xf numFmtId="0" fontId="5" fillId="21" borderId="1" xfId="0" applyFont="1" applyFill="1" applyBorder="1" applyAlignment="1">
      <alignment horizontal="center" vertical="center" wrapText="1"/>
    </xf>
    <xf numFmtId="0" fontId="5" fillId="21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File:FullMoon2010.jpg" TargetMode="External"/><Relationship Id="rId117" Type="http://schemas.openxmlformats.org/officeDocument/2006/relationships/image" Target="../media/image58.png"/><Relationship Id="rId21" Type="http://schemas.openxmlformats.org/officeDocument/2006/relationships/image" Target="../media/image10.jpeg"/><Relationship Id="rId42" Type="http://schemas.openxmlformats.org/officeDocument/2006/relationships/hyperlink" Target="https://en.wikipedia.org/wiki/File:Voyager_2_picture_of_Oberon.jpg" TargetMode="External"/><Relationship Id="rId47" Type="http://schemas.openxmlformats.org/officeDocument/2006/relationships/image" Target="../media/image23.jpeg"/><Relationship Id="rId63" Type="http://schemas.openxmlformats.org/officeDocument/2006/relationships/image" Target="../media/image31.jpeg"/><Relationship Id="rId68" Type="http://schemas.openxmlformats.org/officeDocument/2006/relationships/hyperlink" Target="https://en.wikipedia.org/wiki/File:10_Hygiea_2MASS.jpg" TargetMode="External"/><Relationship Id="rId84" Type="http://schemas.openxmlformats.org/officeDocument/2006/relationships/hyperlink" Target="https://en.wikipedia.org/wiki/File:PIA18185_Miranda%27s_Icy_Face.jpg" TargetMode="External"/><Relationship Id="rId89" Type="http://schemas.openxmlformats.org/officeDocument/2006/relationships/image" Target="../media/image44.jpeg"/><Relationship Id="rId112" Type="http://schemas.openxmlformats.org/officeDocument/2006/relationships/hyperlink" Target="https://en.wikipedia.org/wiki/File:A643.M1067.shape.png" TargetMode="External"/><Relationship Id="rId16" Type="http://schemas.openxmlformats.org/officeDocument/2006/relationships/hyperlink" Target="https://en.wikipedia.org/wiki/File:Mercury_in_color_-_Prockter07-edit1.jpg" TargetMode="External"/><Relationship Id="rId107" Type="http://schemas.openxmlformats.org/officeDocument/2006/relationships/image" Target="../media/image53.png"/><Relationship Id="rId11" Type="http://schemas.openxmlformats.org/officeDocument/2006/relationships/image" Target="../media/image5.png"/><Relationship Id="rId32" Type="http://schemas.openxmlformats.org/officeDocument/2006/relationships/hyperlink" Target="https://en.wikipedia.org/wiki/File:Eris_and_dysnomia2.jpg" TargetMode="External"/><Relationship Id="rId37" Type="http://schemas.openxmlformats.org/officeDocument/2006/relationships/image" Target="../media/image18.jpeg"/><Relationship Id="rId53" Type="http://schemas.openxmlformats.org/officeDocument/2006/relationships/image" Target="../media/image26.jpeg"/><Relationship Id="rId58" Type="http://schemas.openxmlformats.org/officeDocument/2006/relationships/hyperlink" Target="https://en.wikipedia.org/wiki/File:Dione_in_natural_light.jpg" TargetMode="External"/><Relationship Id="rId74" Type="http://schemas.openxmlformats.org/officeDocument/2006/relationships/hyperlink" Target="https://en.wikipedia.org/wiki/File:Vesta_full_mosaic.jpg" TargetMode="External"/><Relationship Id="rId79" Type="http://schemas.openxmlformats.org/officeDocument/2006/relationships/image" Target="../media/image39.png"/><Relationship Id="rId102" Type="http://schemas.openxmlformats.org/officeDocument/2006/relationships/hyperlink" Target="https://en.wikipedia.org/wiki/File:52_Europa_Lightcurve_Inversion.png" TargetMode="External"/><Relationship Id="rId123" Type="http://schemas.openxmlformats.org/officeDocument/2006/relationships/image" Target="../media/image61.jpeg"/><Relationship Id="rId128" Type="http://schemas.openxmlformats.org/officeDocument/2006/relationships/hyperlink" Target="https://en.wikipedia.org/wiki/File:Hyperion_true.jpg" TargetMode="External"/><Relationship Id="rId5" Type="http://schemas.openxmlformats.org/officeDocument/2006/relationships/image" Target="../media/image2.jpeg"/><Relationship Id="rId90" Type="http://schemas.openxmlformats.org/officeDocument/2006/relationships/hyperlink" Target="https://en.wikipedia.org/wiki/File:Mimas_Cassini.jpg" TargetMode="External"/><Relationship Id="rId95" Type="http://schemas.openxmlformats.org/officeDocument/2006/relationships/image" Target="../media/image47.gif"/><Relationship Id="rId19" Type="http://schemas.openxmlformats.org/officeDocument/2006/relationships/image" Target="../media/image9.jpeg"/><Relationship Id="rId14" Type="http://schemas.openxmlformats.org/officeDocument/2006/relationships/hyperlink" Target="https://en.wikipedia.org/wiki/File:OSIRIS_Mars_true_color.jpg" TargetMode="External"/><Relationship Id="rId22" Type="http://schemas.openxmlformats.org/officeDocument/2006/relationships/hyperlink" Target="https://en.wikipedia.org/wiki/File:Callisto.jpg" TargetMode="External"/><Relationship Id="rId27" Type="http://schemas.openxmlformats.org/officeDocument/2006/relationships/image" Target="../media/image13.jpeg"/><Relationship Id="rId30" Type="http://schemas.openxmlformats.org/officeDocument/2006/relationships/hyperlink" Target="https://en.wikipedia.org/wiki/File:Triton_moon_mosaic_Voyager_2_(large).jpg" TargetMode="External"/><Relationship Id="rId35" Type="http://schemas.openxmlformats.org/officeDocument/2006/relationships/image" Target="../media/image17.jpeg"/><Relationship Id="rId43" Type="http://schemas.openxmlformats.org/officeDocument/2006/relationships/image" Target="../media/image21.jpeg"/><Relationship Id="rId48" Type="http://schemas.openxmlformats.org/officeDocument/2006/relationships/hyperlink" Target="https://en.wikipedia.org/wiki/File:2007_OR10_and_its_moon.png" TargetMode="External"/><Relationship Id="rId56" Type="http://schemas.openxmlformats.org/officeDocument/2006/relationships/hyperlink" Target="https://en.wikipedia.org/wiki/File:PIA00040_Umbrielx2.47.jpg" TargetMode="External"/><Relationship Id="rId64" Type="http://schemas.openxmlformats.org/officeDocument/2006/relationships/hyperlink" Target="https://en.wikipedia.org/wiki/File:PIA18317-SaturnMoon-Tethys-Cassini-20150411.jpg" TargetMode="External"/><Relationship Id="rId69" Type="http://schemas.openxmlformats.org/officeDocument/2006/relationships/image" Target="../media/image34.jpeg"/><Relationship Id="rId77" Type="http://schemas.openxmlformats.org/officeDocument/2006/relationships/image" Target="../media/image38.png"/><Relationship Id="rId100" Type="http://schemas.openxmlformats.org/officeDocument/2006/relationships/hyperlink" Target="https://en.wikipedia.org/wiki/File:Psyche_asteroid_eso_crop.jpg" TargetMode="External"/><Relationship Id="rId105" Type="http://schemas.openxmlformats.org/officeDocument/2006/relationships/image" Target="../media/image52.png"/><Relationship Id="rId113" Type="http://schemas.openxmlformats.org/officeDocument/2006/relationships/image" Target="../media/image56.png"/><Relationship Id="rId118" Type="http://schemas.openxmlformats.org/officeDocument/2006/relationships/hyperlink" Target="https://en.wikipedia.org/wiki/File:13Egeria_(Lightcurve_Inversion).png" TargetMode="External"/><Relationship Id="rId126" Type="http://schemas.openxmlformats.org/officeDocument/2006/relationships/hyperlink" Target="https://en.wikipedia.org/wiki/File:A570.M936.shape.png" TargetMode="External"/><Relationship Id="rId8" Type="http://schemas.openxmlformats.org/officeDocument/2006/relationships/hyperlink" Target="https://en.wikipedia.org/wiki/File:Uranus2.jpg" TargetMode="External"/><Relationship Id="rId51" Type="http://schemas.openxmlformats.org/officeDocument/2006/relationships/image" Target="../media/image25.jpeg"/><Relationship Id="rId72" Type="http://schemas.openxmlformats.org/officeDocument/2006/relationships/hyperlink" Target="https://en.wikipedia.org/wiki/File:Varda-ilmare_hst.jpg" TargetMode="External"/><Relationship Id="rId80" Type="http://schemas.openxmlformats.org/officeDocument/2006/relationships/hyperlink" Target="https://en.wikipedia.org/wiki/File:20131105_2002_UX25_hst.png" TargetMode="External"/><Relationship Id="rId85" Type="http://schemas.openxmlformats.org/officeDocument/2006/relationships/image" Target="../media/image42.jpeg"/><Relationship Id="rId93" Type="http://schemas.openxmlformats.org/officeDocument/2006/relationships/image" Target="../media/image46.png"/><Relationship Id="rId98" Type="http://schemas.openxmlformats.org/officeDocument/2006/relationships/hyperlink" Target="https://en.wikipedia.org/wiki/File:Juno_from_Hooker_telescope.jpg" TargetMode="External"/><Relationship Id="rId121" Type="http://schemas.openxmlformats.org/officeDocument/2006/relationships/image" Target="../media/image60.jpeg"/><Relationship Id="rId3" Type="http://schemas.openxmlformats.org/officeDocument/2006/relationships/image" Target="../media/image1.jpeg"/><Relationship Id="rId12" Type="http://schemas.openxmlformats.org/officeDocument/2006/relationships/hyperlink" Target="https://en.wikipedia.org/wiki/File:Venus-real_color.jpg" TargetMode="External"/><Relationship Id="rId17" Type="http://schemas.openxmlformats.org/officeDocument/2006/relationships/image" Target="../media/image8.jpeg"/><Relationship Id="rId25" Type="http://schemas.openxmlformats.org/officeDocument/2006/relationships/image" Target="../media/image12.jpeg"/><Relationship Id="rId33" Type="http://schemas.openxmlformats.org/officeDocument/2006/relationships/image" Target="../media/image16.jpeg"/><Relationship Id="rId38" Type="http://schemas.openxmlformats.org/officeDocument/2006/relationships/hyperlink" Target="https://en.wikipedia.org/wiki/File:Haumea_Hubble.png" TargetMode="External"/><Relationship Id="rId46" Type="http://schemas.openxmlformats.org/officeDocument/2006/relationships/hyperlink" Target="https://en.wikipedia.org/wiki/File:Iapetus_as_seen_by_the_Cassini_probe_-_20071008.jpg" TargetMode="External"/><Relationship Id="rId59" Type="http://schemas.openxmlformats.org/officeDocument/2006/relationships/image" Target="../media/image29.jpeg"/><Relationship Id="rId67" Type="http://schemas.openxmlformats.org/officeDocument/2006/relationships/image" Target="../media/image33.png"/><Relationship Id="rId103" Type="http://schemas.openxmlformats.org/officeDocument/2006/relationships/image" Target="../media/image51.png"/><Relationship Id="rId108" Type="http://schemas.openxmlformats.org/officeDocument/2006/relationships/hyperlink" Target="https://en.wikipedia.org/wiki/File:Iris_asteroid_eso.jpg" TargetMode="External"/><Relationship Id="rId116" Type="http://schemas.openxmlformats.org/officeDocument/2006/relationships/hyperlink" Target="https://en.wikipedia.org/wiki/File:Potw1749a_Bamberga_crop.png" TargetMode="External"/><Relationship Id="rId124" Type="http://schemas.openxmlformats.org/officeDocument/2006/relationships/hyperlink" Target="https://en.wikipedia.org/wiki/File:1998SM165-Trujillo-HST.jpg" TargetMode="External"/><Relationship Id="rId129" Type="http://schemas.openxmlformats.org/officeDocument/2006/relationships/image" Target="../media/image64.jpeg"/><Relationship Id="rId20" Type="http://schemas.openxmlformats.org/officeDocument/2006/relationships/hyperlink" Target="https://en.wikipedia.org/wiki/File:Titan_in_true_color.jpg" TargetMode="External"/><Relationship Id="rId41" Type="http://schemas.openxmlformats.org/officeDocument/2006/relationships/image" Target="../media/image20.jpeg"/><Relationship Id="rId54" Type="http://schemas.openxmlformats.org/officeDocument/2006/relationships/hyperlink" Target="https://en.wikipedia.org/wiki/File:Ariel_(moon).jpg" TargetMode="External"/><Relationship Id="rId62" Type="http://schemas.openxmlformats.org/officeDocument/2006/relationships/hyperlink" Target="https://en.wikipedia.org/wiki/File:Orcus-vanth_hst2.jpg" TargetMode="External"/><Relationship Id="rId70" Type="http://schemas.openxmlformats.org/officeDocument/2006/relationships/hyperlink" Target="https://en.wikipedia.org/wiki/File:20000-varuna_hst.jpg" TargetMode="External"/><Relationship Id="rId75" Type="http://schemas.openxmlformats.org/officeDocument/2006/relationships/image" Target="../media/image37.jpeg"/><Relationship Id="rId83" Type="http://schemas.openxmlformats.org/officeDocument/2006/relationships/image" Target="../media/image41.jpeg"/><Relationship Id="rId88" Type="http://schemas.openxmlformats.org/officeDocument/2006/relationships/hyperlink" Target="https://en.wikipedia.org/wiki/File:119979-2002wc19_hst.jpg" TargetMode="External"/><Relationship Id="rId91" Type="http://schemas.openxmlformats.org/officeDocument/2006/relationships/image" Target="../media/image45.jpeg"/><Relationship Id="rId96" Type="http://schemas.openxmlformats.org/officeDocument/2006/relationships/hyperlink" Target="https://en.wikipedia.org/wiki/File:15Eunomia_(Lightcurve_Inversion).png" TargetMode="External"/><Relationship Id="rId111" Type="http://schemas.openxmlformats.org/officeDocument/2006/relationships/image" Target="../media/image55.png"/><Relationship Id="rId1" Type="http://schemas.openxmlformats.org/officeDocument/2006/relationships/hyperlink" Target="https://en.wikipedia.org/wiki/File:Sun_in_February.jpg" TargetMode="External"/><Relationship Id="rId6" Type="http://schemas.openxmlformats.org/officeDocument/2006/relationships/hyperlink" Target="https://en.wikipedia.org/wiki/File:Neptune_Full.jpg" TargetMode="External"/><Relationship Id="rId15" Type="http://schemas.openxmlformats.org/officeDocument/2006/relationships/image" Target="../media/image7.jpeg"/><Relationship Id="rId23" Type="http://schemas.openxmlformats.org/officeDocument/2006/relationships/image" Target="../media/image11.jpeg"/><Relationship Id="rId28" Type="http://schemas.openxmlformats.org/officeDocument/2006/relationships/hyperlink" Target="https://en.wikipedia.org/wiki/File:Europa-moon.jpg" TargetMode="External"/><Relationship Id="rId36" Type="http://schemas.openxmlformats.org/officeDocument/2006/relationships/hyperlink" Target="https://en.wikipedia.org/wiki/File:Makemake_moon_Hubble_image_with_legend_(cropped).jpg" TargetMode="External"/><Relationship Id="rId49" Type="http://schemas.openxmlformats.org/officeDocument/2006/relationships/image" Target="../media/image24.png"/><Relationship Id="rId57" Type="http://schemas.openxmlformats.org/officeDocument/2006/relationships/image" Target="../media/image28.jpeg"/><Relationship Id="rId106" Type="http://schemas.openxmlformats.org/officeDocument/2006/relationships/hyperlink" Target="https://en.wikipedia.org/wiki/File:CMSylvia.png" TargetMode="External"/><Relationship Id="rId114" Type="http://schemas.openxmlformats.org/officeDocument/2006/relationships/hyperlink" Target="https://en.wikipedia.org/wiki/File:107Camilla_(Lightcurve_Inversion).png" TargetMode="External"/><Relationship Id="rId119" Type="http://schemas.openxmlformats.org/officeDocument/2006/relationships/image" Target="../media/image59.png"/><Relationship Id="rId127" Type="http://schemas.openxmlformats.org/officeDocument/2006/relationships/image" Target="../media/image63.png"/><Relationship Id="rId10" Type="http://schemas.openxmlformats.org/officeDocument/2006/relationships/hyperlink" Target="https://en.wikipedia.org/wiki/File:Africa_and_Europe_from_a_Million_Miles_Away.png" TargetMode="External"/><Relationship Id="rId31" Type="http://schemas.openxmlformats.org/officeDocument/2006/relationships/image" Target="../media/image15.jpeg"/><Relationship Id="rId44" Type="http://schemas.openxmlformats.org/officeDocument/2006/relationships/hyperlink" Target="https://en.wikipedia.org/wiki/File:PIA07763_Rhea_full_globe5.jpg" TargetMode="External"/><Relationship Id="rId52" Type="http://schemas.openxmlformats.org/officeDocument/2006/relationships/hyperlink" Target="https://en.wikipedia.org/wiki/File:Quaoar_PRC2002-17e.jpg" TargetMode="External"/><Relationship Id="rId60" Type="http://schemas.openxmlformats.org/officeDocument/2006/relationships/hyperlink" Target="https://en.wikipedia.org/wiki/File:Ceres_-_RC3_-_Haulani_Crater_(22381131691)_(cropped).jpg" TargetMode="External"/><Relationship Id="rId65" Type="http://schemas.openxmlformats.org/officeDocument/2006/relationships/image" Target="../media/image32.jpeg"/><Relationship Id="rId73" Type="http://schemas.openxmlformats.org/officeDocument/2006/relationships/image" Target="../media/image36.jpeg"/><Relationship Id="rId78" Type="http://schemas.openxmlformats.org/officeDocument/2006/relationships/hyperlink" Target="https://en.wikipedia.org/wiki/File:2007_UK126_Hubble_(crop).png" TargetMode="External"/><Relationship Id="rId81" Type="http://schemas.openxmlformats.org/officeDocument/2006/relationships/image" Target="../media/image40.png"/><Relationship Id="rId86" Type="http://schemas.openxmlformats.org/officeDocument/2006/relationships/hyperlink" Target="https://en.wikipedia.org/wiki/File:Proteus_(Voyager_2).jpg" TargetMode="External"/><Relationship Id="rId94" Type="http://schemas.openxmlformats.org/officeDocument/2006/relationships/hyperlink" Target="https://en.wikipedia.org/wiki/File:Interamnia_medie.gif" TargetMode="External"/><Relationship Id="rId99" Type="http://schemas.openxmlformats.org/officeDocument/2006/relationships/image" Target="../media/image49.jpeg"/><Relationship Id="rId101" Type="http://schemas.openxmlformats.org/officeDocument/2006/relationships/image" Target="../media/image50.jpeg"/><Relationship Id="rId122" Type="http://schemas.openxmlformats.org/officeDocument/2006/relationships/hyperlink" Target="https://en.wikipedia.org/wiki/File:624Hektor-LB1-mag15.jpg" TargetMode="External"/><Relationship Id="rId130" Type="http://schemas.openxmlformats.org/officeDocument/2006/relationships/hyperlink" Target="https://en.wikipedia.org/wiki/File:Ceto-phorcys_hst.jpg" TargetMode="External"/><Relationship Id="rId4" Type="http://schemas.openxmlformats.org/officeDocument/2006/relationships/hyperlink" Target="https://en.wikipedia.org/wiki/File:Ringworld_Waiting.jpg" TargetMode="External"/><Relationship Id="rId9" Type="http://schemas.openxmlformats.org/officeDocument/2006/relationships/image" Target="../media/image4.jpeg"/><Relationship Id="rId13" Type="http://schemas.openxmlformats.org/officeDocument/2006/relationships/image" Target="../media/image6.jpeg"/><Relationship Id="rId18" Type="http://schemas.openxmlformats.org/officeDocument/2006/relationships/hyperlink" Target="https://en.wikipedia.org/wiki/File:Ganymede_g1_true-edit1.jpg" TargetMode="External"/><Relationship Id="rId39" Type="http://schemas.openxmlformats.org/officeDocument/2006/relationships/image" Target="../media/image19.png"/><Relationship Id="rId109" Type="http://schemas.openxmlformats.org/officeDocument/2006/relationships/image" Target="../media/image54.jpeg"/><Relationship Id="rId34" Type="http://schemas.openxmlformats.org/officeDocument/2006/relationships/hyperlink" Target="https://en.wikipedia.org/wiki/File:Pluto_in_True_Color_-_High-Res.jpg" TargetMode="External"/><Relationship Id="rId50" Type="http://schemas.openxmlformats.org/officeDocument/2006/relationships/hyperlink" Target="https://en.wikipedia.org/wiki/File:Charon_in_True_Color_-_High-Res.jpg" TargetMode="External"/><Relationship Id="rId55" Type="http://schemas.openxmlformats.org/officeDocument/2006/relationships/image" Target="../media/image27.jpeg"/><Relationship Id="rId76" Type="http://schemas.openxmlformats.org/officeDocument/2006/relationships/hyperlink" Target="https://en.wikipedia.org/wiki/File:Potw1749a_Pallas_crop.png" TargetMode="External"/><Relationship Id="rId97" Type="http://schemas.openxmlformats.org/officeDocument/2006/relationships/image" Target="../media/image48.png"/><Relationship Id="rId104" Type="http://schemas.openxmlformats.org/officeDocument/2006/relationships/hyperlink" Target="https://en.wikipedia.org/wiki/File:88Thisbe_(Lightcurve_Inversion).png" TargetMode="External"/><Relationship Id="rId120" Type="http://schemas.openxmlformats.org/officeDocument/2006/relationships/hyperlink" Target="https://en.wikipedia.org/wiki/File:Phoebe_cassini.jpg" TargetMode="External"/><Relationship Id="rId125" Type="http://schemas.openxmlformats.org/officeDocument/2006/relationships/image" Target="../media/image62.jpeg"/><Relationship Id="rId7" Type="http://schemas.openxmlformats.org/officeDocument/2006/relationships/image" Target="../media/image3.jpeg"/><Relationship Id="rId71" Type="http://schemas.openxmlformats.org/officeDocument/2006/relationships/image" Target="../media/image35.jpeg"/><Relationship Id="rId92" Type="http://schemas.openxmlformats.org/officeDocument/2006/relationships/hyperlink" Target="https://en.wikipedia.org/wiki/File:511_Davida_dettaglio.png" TargetMode="External"/><Relationship Id="rId2" Type="http://schemas.openxmlformats.org/officeDocument/2006/relationships/hyperlink" Target="https://en.wikipedia.org/wiki/File:Jupiter_and_its_shrunken_Great_Red_Spot.jpg" TargetMode="External"/><Relationship Id="rId29" Type="http://schemas.openxmlformats.org/officeDocument/2006/relationships/image" Target="../media/image14.jpeg"/><Relationship Id="rId24" Type="http://schemas.openxmlformats.org/officeDocument/2006/relationships/hyperlink" Target="https://en.wikipedia.org/wiki/File:Io_highest_resolution_true_color.jpg" TargetMode="External"/><Relationship Id="rId40" Type="http://schemas.openxmlformats.org/officeDocument/2006/relationships/hyperlink" Target="https://en.wikipedia.org/wiki/File:Titania_(moon)_color,_edited.jpg" TargetMode="External"/><Relationship Id="rId45" Type="http://schemas.openxmlformats.org/officeDocument/2006/relationships/image" Target="../media/image22.jpeg"/><Relationship Id="rId66" Type="http://schemas.openxmlformats.org/officeDocument/2006/relationships/hyperlink" Target="https://en.wikipedia.org/wiki/File:Salacia_Hubble.png" TargetMode="External"/><Relationship Id="rId87" Type="http://schemas.openxmlformats.org/officeDocument/2006/relationships/image" Target="../media/image43.jpeg"/><Relationship Id="rId110" Type="http://schemas.openxmlformats.org/officeDocument/2006/relationships/hyperlink" Target="https://en.wikipedia.org/wiki/File:65_Cybele.png" TargetMode="External"/><Relationship Id="rId115" Type="http://schemas.openxmlformats.org/officeDocument/2006/relationships/image" Target="../media/image57.png"/><Relationship Id="rId131" Type="http://schemas.openxmlformats.org/officeDocument/2006/relationships/image" Target="../media/image65.jpeg"/><Relationship Id="rId61" Type="http://schemas.openxmlformats.org/officeDocument/2006/relationships/image" Target="../media/image30.jpeg"/><Relationship Id="rId82" Type="http://schemas.openxmlformats.org/officeDocument/2006/relationships/hyperlink" Target="https://en.wikipedia.org/wiki/File:PIA17202-SaturnMoon-Enceladus-ApproachingFlyby-20151028.jp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File:Sun_in_Februar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476250</xdr:colOff>
      <xdr:row>7</xdr:row>
      <xdr:rowOff>85725</xdr:rowOff>
    </xdr:to>
    <xdr:sp macro="" textlink="">
      <xdr:nvSpPr>
        <xdr:cNvPr id="102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952F5E-B681-4787-8721-B008EF835E60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476250</xdr:colOff>
      <xdr:row>7</xdr:row>
      <xdr:rowOff>476250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D334CE3-3237-42A5-A6BB-6240F9922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152400</xdr:colOff>
      <xdr:row>10</xdr:row>
      <xdr:rowOff>9525</xdr:rowOff>
    </xdr:to>
    <xdr:pic>
      <xdr:nvPicPr>
        <xdr:cNvPr id="4" name="Picture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DB97D14-381B-4320-AB95-056371BF0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5400"/>
          <a:ext cx="7620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476250</xdr:colOff>
      <xdr:row>11</xdr:row>
      <xdr:rowOff>476250</xdr:rowOff>
    </xdr:to>
    <xdr:pic>
      <xdr:nvPicPr>
        <xdr:cNvPr id="5" name="Picture 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6D1346F-B9E2-494C-A55C-79B41D1C4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0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476250</xdr:colOff>
      <xdr:row>13</xdr:row>
      <xdr:rowOff>476250</xdr:rowOff>
    </xdr:to>
    <xdr:pic>
      <xdr:nvPicPr>
        <xdr:cNvPr id="6" name="Picture 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C61A38A-E0E5-4111-B03D-417DE2788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41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476250</xdr:colOff>
      <xdr:row>16</xdr:row>
      <xdr:rowOff>133350</xdr:rowOff>
    </xdr:to>
    <xdr:pic>
      <xdr:nvPicPr>
        <xdr:cNvPr id="7" name="Picture 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5FDA95A-9A34-4EBD-B41F-341E819E5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480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476250</xdr:colOff>
      <xdr:row>19</xdr:row>
      <xdr:rowOff>85725</xdr:rowOff>
    </xdr:to>
    <xdr:pic>
      <xdr:nvPicPr>
        <xdr:cNvPr id="8" name="Picture 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94BFF4A-0113-4CD8-BD8B-2F1B39CD4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10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476250</xdr:colOff>
      <xdr:row>20</xdr:row>
      <xdr:rowOff>133350</xdr:rowOff>
    </xdr:to>
    <xdr:pic>
      <xdr:nvPicPr>
        <xdr:cNvPr id="9" name="Picture 8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61843DF6-76E5-41CA-8727-50478ACE3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29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476250</xdr:colOff>
      <xdr:row>22</xdr:row>
      <xdr:rowOff>133350</xdr:rowOff>
    </xdr:to>
    <xdr:pic>
      <xdr:nvPicPr>
        <xdr:cNvPr id="10" name="Picture 9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78385F9-541F-4930-A450-007E22697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959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476250</xdr:colOff>
      <xdr:row>24</xdr:row>
      <xdr:rowOff>85725</xdr:rowOff>
    </xdr:to>
    <xdr:pic>
      <xdr:nvPicPr>
        <xdr:cNvPr id="11" name="Picture 10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84D34D9B-9BF9-4A80-9FDB-E97EF8274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3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476250</xdr:colOff>
      <xdr:row>27</xdr:row>
      <xdr:rowOff>76200</xdr:rowOff>
    </xdr:to>
    <xdr:pic>
      <xdr:nvPicPr>
        <xdr:cNvPr id="12" name="Picture 11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B7F810F0-51F3-46AB-9FFD-D7DE494F9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19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476250</xdr:colOff>
      <xdr:row>29</xdr:row>
      <xdr:rowOff>95250</xdr:rowOff>
    </xdr:to>
    <xdr:pic>
      <xdr:nvPicPr>
        <xdr:cNvPr id="13" name="Picture 1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46AE6BA6-D09D-4854-AE61-69B2C4F35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72325"/>
          <a:ext cx="4762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476250</xdr:colOff>
      <xdr:row>31</xdr:row>
      <xdr:rowOff>76200</xdr:rowOff>
    </xdr:to>
    <xdr:pic>
      <xdr:nvPicPr>
        <xdr:cNvPr id="14" name="Picture 13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55DF9092-8276-4D58-9C0A-17A6F0356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62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476250</xdr:colOff>
      <xdr:row>33</xdr:row>
      <xdr:rowOff>57150</xdr:rowOff>
    </xdr:to>
    <xdr:pic>
      <xdr:nvPicPr>
        <xdr:cNvPr id="15" name="Picture 14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770E5488-C035-421B-83B4-FFD50A32F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53375"/>
          <a:ext cx="47625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476250</xdr:colOff>
      <xdr:row>35</xdr:row>
      <xdr:rowOff>76200</xdr:rowOff>
    </xdr:to>
    <xdr:pic>
      <xdr:nvPicPr>
        <xdr:cNvPr id="16" name="Picture 15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F5B131B4-8B08-4571-8059-7E4A32D43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439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476250</xdr:colOff>
      <xdr:row>37</xdr:row>
      <xdr:rowOff>76200</xdr:rowOff>
    </xdr:to>
    <xdr:pic>
      <xdr:nvPicPr>
        <xdr:cNvPr id="17" name="Picture 16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9707C4E5-F3C7-4277-BB95-39E06AC18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344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476250</xdr:colOff>
      <xdr:row>37</xdr:row>
      <xdr:rowOff>476250</xdr:rowOff>
    </xdr:to>
    <xdr:pic>
      <xdr:nvPicPr>
        <xdr:cNvPr id="18" name="Picture 17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AECA9C0-55FA-4735-850D-BD27AF293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24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476250</xdr:colOff>
      <xdr:row>39</xdr:row>
      <xdr:rowOff>476250</xdr:rowOff>
    </xdr:to>
    <xdr:pic>
      <xdr:nvPicPr>
        <xdr:cNvPr id="19" name="Picture 18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F7247C81-DB03-4EAC-9689-F456D9FE0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488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476250</xdr:colOff>
      <xdr:row>42</xdr:row>
      <xdr:rowOff>85725</xdr:rowOff>
    </xdr:to>
    <xdr:pic>
      <xdr:nvPicPr>
        <xdr:cNvPr id="20" name="Picture 19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EBC893B5-95CA-4A9B-BC97-3D03E735F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727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476250</xdr:colOff>
      <xdr:row>44</xdr:row>
      <xdr:rowOff>85725</xdr:rowOff>
    </xdr:to>
    <xdr:pic>
      <xdr:nvPicPr>
        <xdr:cNvPr id="21" name="Picture 20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EE9E0DF2-B888-4A53-B193-6AB3E3FC8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537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476250</xdr:colOff>
      <xdr:row>48</xdr:row>
      <xdr:rowOff>76200</xdr:rowOff>
    </xdr:to>
    <xdr:pic>
      <xdr:nvPicPr>
        <xdr:cNvPr id="22" name="Picture 21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15407917-B5F5-4F0E-99E5-E9529C95C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587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476250</xdr:colOff>
      <xdr:row>50</xdr:row>
      <xdr:rowOff>76200</xdr:rowOff>
    </xdr:to>
    <xdr:pic>
      <xdr:nvPicPr>
        <xdr:cNvPr id="23" name="Picture 22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6A20E5C6-C1A5-4507-875F-1177DA154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492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476250</xdr:colOff>
      <xdr:row>51</xdr:row>
      <xdr:rowOff>276225</xdr:rowOff>
    </xdr:to>
    <xdr:pic>
      <xdr:nvPicPr>
        <xdr:cNvPr id="24" name="Picture 23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9850941C-B712-473E-952F-55527B8AE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397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476250</xdr:colOff>
      <xdr:row>54</xdr:row>
      <xdr:rowOff>76200</xdr:rowOff>
    </xdr:to>
    <xdr:pic>
      <xdr:nvPicPr>
        <xdr:cNvPr id="25" name="Picture 24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9673E655-32B0-4DB3-80FB-AF6B7336A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017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476250</xdr:colOff>
      <xdr:row>55</xdr:row>
      <xdr:rowOff>85725</xdr:rowOff>
    </xdr:to>
    <xdr:pic>
      <xdr:nvPicPr>
        <xdr:cNvPr id="26" name="Picture 25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4F05AD7F-CD4E-493C-9A96-B385FB50E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92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476250</xdr:colOff>
      <xdr:row>58</xdr:row>
      <xdr:rowOff>76200</xdr:rowOff>
    </xdr:to>
    <xdr:pic>
      <xdr:nvPicPr>
        <xdr:cNvPr id="27" name="Picture 26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C2680634-1447-4D5C-9FF7-38482128A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733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476250</xdr:colOff>
      <xdr:row>59</xdr:row>
      <xdr:rowOff>123825</xdr:rowOff>
    </xdr:to>
    <xdr:pic>
      <xdr:nvPicPr>
        <xdr:cNvPr id="28" name="Picture 27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2DF66600-50AB-407A-B283-6CB6D70A3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63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476250</xdr:colOff>
      <xdr:row>62</xdr:row>
      <xdr:rowOff>76200</xdr:rowOff>
    </xdr:to>
    <xdr:pic>
      <xdr:nvPicPr>
        <xdr:cNvPr id="29" name="Picture 28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93347E1E-2E21-45E2-8E25-C84EE0723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54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476250</xdr:colOff>
      <xdr:row>64</xdr:row>
      <xdr:rowOff>76200</xdr:rowOff>
    </xdr:to>
    <xdr:pic>
      <xdr:nvPicPr>
        <xdr:cNvPr id="30" name="Picture 29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459E3F0D-D7BC-4D7A-9AF2-6F0CEE54D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44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476250</xdr:colOff>
      <xdr:row>66</xdr:row>
      <xdr:rowOff>66675</xdr:rowOff>
    </xdr:to>
    <xdr:pic>
      <xdr:nvPicPr>
        <xdr:cNvPr id="31" name="Picture 30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12A004BD-A59B-4BA3-96D8-D326512E2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35400"/>
          <a:ext cx="4762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476250</xdr:colOff>
      <xdr:row>66</xdr:row>
      <xdr:rowOff>466725</xdr:rowOff>
    </xdr:to>
    <xdr:pic>
      <xdr:nvPicPr>
        <xdr:cNvPr id="32" name="Picture 31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BB7B6DAD-0EEF-4BE4-8692-C5EE44C33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25925"/>
          <a:ext cx="4762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476250</xdr:colOff>
      <xdr:row>70</xdr:row>
      <xdr:rowOff>76200</xdr:rowOff>
    </xdr:to>
    <xdr:pic>
      <xdr:nvPicPr>
        <xdr:cNvPr id="33" name="Picture 32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328C374A-685F-404F-AE09-720E22956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49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476250</xdr:colOff>
      <xdr:row>72</xdr:row>
      <xdr:rowOff>76200</xdr:rowOff>
    </xdr:to>
    <xdr:pic>
      <xdr:nvPicPr>
        <xdr:cNvPr id="34" name="Picture 33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539B71DD-1092-4269-AC5E-B22144FF5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40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476250</xdr:colOff>
      <xdr:row>74</xdr:row>
      <xdr:rowOff>76200</xdr:rowOff>
    </xdr:to>
    <xdr:pic>
      <xdr:nvPicPr>
        <xdr:cNvPr id="35" name="Picture 34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626CFF16-7ACC-4228-82DD-493BE0542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30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476250</xdr:colOff>
      <xdr:row>77</xdr:row>
      <xdr:rowOff>114300</xdr:rowOff>
    </xdr:to>
    <xdr:pic>
      <xdr:nvPicPr>
        <xdr:cNvPr id="36" name="Picture 35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31EEAD81-2EE2-4EBB-9226-0DF554A1C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69100"/>
          <a:ext cx="4762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476250</xdr:colOff>
      <xdr:row>80</xdr:row>
      <xdr:rowOff>85725</xdr:rowOff>
    </xdr:to>
    <xdr:pic>
      <xdr:nvPicPr>
        <xdr:cNvPr id="37" name="Picture 36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6FC63BA6-C04E-4112-98BD-503DEF754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40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476250</xdr:colOff>
      <xdr:row>82</xdr:row>
      <xdr:rowOff>85725</xdr:rowOff>
    </xdr:to>
    <xdr:pic>
      <xdr:nvPicPr>
        <xdr:cNvPr id="38" name="Picture 37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3572CA17-6328-4855-B1EA-53E8FC2AA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311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476250</xdr:colOff>
      <xdr:row>82</xdr:row>
      <xdr:rowOff>409575</xdr:rowOff>
    </xdr:to>
    <xdr:pic>
      <xdr:nvPicPr>
        <xdr:cNvPr id="39" name="Picture 38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DFC409AE-0B40-4332-AE86-93CF6B1F4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21650"/>
          <a:ext cx="4762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476250</xdr:colOff>
      <xdr:row>85</xdr:row>
      <xdr:rowOff>104775</xdr:rowOff>
    </xdr:to>
    <xdr:pic>
      <xdr:nvPicPr>
        <xdr:cNvPr id="40" name="Picture 39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8FE2984E-FAF6-41C6-9A70-F374CCCD8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504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476250</xdr:colOff>
      <xdr:row>87</xdr:row>
      <xdr:rowOff>95250</xdr:rowOff>
    </xdr:to>
    <xdr:pic>
      <xdr:nvPicPr>
        <xdr:cNvPr id="41" name="Picture 40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20B14A70-B10E-4A21-A10D-28B1F37C2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219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476250</xdr:colOff>
      <xdr:row>88</xdr:row>
      <xdr:rowOff>285750</xdr:rowOff>
    </xdr:to>
    <xdr:pic>
      <xdr:nvPicPr>
        <xdr:cNvPr id="42" name="Picture 41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2CF2776F-4818-43D2-83DA-36216E754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602950"/>
          <a:ext cx="4762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476250</xdr:colOff>
      <xdr:row>90</xdr:row>
      <xdr:rowOff>476250</xdr:rowOff>
    </xdr:to>
    <xdr:pic>
      <xdr:nvPicPr>
        <xdr:cNvPr id="43" name="Picture 42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E99D6272-FF20-4FCC-8DB4-6BC0D8ABB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1839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476250</xdr:colOff>
      <xdr:row>94</xdr:row>
      <xdr:rowOff>85725</xdr:rowOff>
    </xdr:to>
    <xdr:pic>
      <xdr:nvPicPr>
        <xdr:cNvPr id="44" name="Picture 43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1471539B-2B3C-4056-BD8D-A36190B1D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69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476250</xdr:colOff>
      <xdr:row>95</xdr:row>
      <xdr:rowOff>285750</xdr:rowOff>
    </xdr:to>
    <xdr:pic>
      <xdr:nvPicPr>
        <xdr:cNvPr id="45" name="Picture 44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CDD16BC6-C58A-4AFF-B0ED-53FE31B7E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603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476250</xdr:colOff>
      <xdr:row>97</xdr:row>
      <xdr:rowOff>104775</xdr:rowOff>
    </xdr:to>
    <xdr:pic>
      <xdr:nvPicPr>
        <xdr:cNvPr id="46" name="Picture 45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65D85625-CF74-4DD6-8CC0-37F8D075D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651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476250</xdr:colOff>
      <xdr:row>100</xdr:row>
      <xdr:rowOff>95250</xdr:rowOff>
    </xdr:to>
    <xdr:pic>
      <xdr:nvPicPr>
        <xdr:cNvPr id="47" name="Picture 46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F3A4FA7E-03C2-46AC-AF51-E59BB6BAD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272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476250</xdr:colOff>
      <xdr:row>101</xdr:row>
      <xdr:rowOff>476250</xdr:rowOff>
    </xdr:to>
    <xdr:pic>
      <xdr:nvPicPr>
        <xdr:cNvPr id="48" name="Picture 47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50F9BB22-96CD-4611-9765-B2BFA6990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082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476250</xdr:colOff>
      <xdr:row>104</xdr:row>
      <xdr:rowOff>133350</xdr:rowOff>
    </xdr:to>
    <xdr:pic>
      <xdr:nvPicPr>
        <xdr:cNvPr id="49" name="Picture 48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A280E211-8BB1-432E-BCE2-56AC941AD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60900"/>
          <a:ext cx="47625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476250</xdr:colOff>
      <xdr:row>105</xdr:row>
      <xdr:rowOff>361950</xdr:rowOff>
    </xdr:to>
    <xdr:pic>
      <xdr:nvPicPr>
        <xdr:cNvPr id="50" name="Picture 49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D1681165-0AA9-4EAD-B734-94CFC11AC46C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324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476250</xdr:colOff>
      <xdr:row>107</xdr:row>
      <xdr:rowOff>180975</xdr:rowOff>
    </xdr:to>
    <xdr:pic>
      <xdr:nvPicPr>
        <xdr:cNvPr id="51" name="Picture 50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F390A4E6-FE01-4D06-A907-897D80D53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13425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476250</xdr:colOff>
      <xdr:row>111</xdr:row>
      <xdr:rowOff>361950</xdr:rowOff>
    </xdr:to>
    <xdr:pic>
      <xdr:nvPicPr>
        <xdr:cNvPr id="52" name="Picture 51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9271D9E0-8C63-4FCE-A54C-A40E7CCEF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6595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476250</xdr:colOff>
      <xdr:row>114</xdr:row>
      <xdr:rowOff>104775</xdr:rowOff>
    </xdr:to>
    <xdr:pic>
      <xdr:nvPicPr>
        <xdr:cNvPr id="53" name="Picture 52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DE2A7C42-9FAF-4A37-B556-EA094E143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374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476250</xdr:colOff>
      <xdr:row>115</xdr:row>
      <xdr:rowOff>180975</xdr:rowOff>
    </xdr:to>
    <xdr:pic>
      <xdr:nvPicPr>
        <xdr:cNvPr id="54" name="Picture 53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23777253-8F3E-4338-8216-F45E114DE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08950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476250</xdr:colOff>
      <xdr:row>119</xdr:row>
      <xdr:rowOff>85725</xdr:rowOff>
    </xdr:to>
    <xdr:pic>
      <xdr:nvPicPr>
        <xdr:cNvPr id="55" name="Picture 54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1C3615AD-C3BE-4566-8423-DDAF56373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804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476250</xdr:colOff>
      <xdr:row>119</xdr:row>
      <xdr:rowOff>180975</xdr:rowOff>
    </xdr:to>
    <xdr:pic>
      <xdr:nvPicPr>
        <xdr:cNvPr id="56" name="Picture 55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ECF8D11C-2643-42C5-A6EA-C8DB56EF7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470975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476250</xdr:colOff>
      <xdr:row>122</xdr:row>
      <xdr:rowOff>66675</xdr:rowOff>
    </xdr:to>
    <xdr:pic>
      <xdr:nvPicPr>
        <xdr:cNvPr id="57" name="Picture 56">
          <a:hlinkClick xmlns:r="http://schemas.openxmlformats.org/officeDocument/2006/relationships" r:id="rId106"/>
          <a:extLst>
            <a:ext uri="{FF2B5EF4-FFF2-40B4-BE49-F238E27FC236}">
              <a16:creationId xmlns:a16="http://schemas.microsoft.com/office/drawing/2014/main" id="{AEE5E1EB-39DD-4612-B882-B81065C9D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042475"/>
          <a:ext cx="4762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476250</xdr:colOff>
      <xdr:row>124</xdr:row>
      <xdr:rowOff>104775</xdr:rowOff>
    </xdr:to>
    <xdr:pic>
      <xdr:nvPicPr>
        <xdr:cNvPr id="58" name="Picture 57">
          <a:hlinkClick xmlns:r="http://schemas.openxmlformats.org/officeDocument/2006/relationships" r:id="rId108"/>
          <a:extLst>
            <a:ext uri="{FF2B5EF4-FFF2-40B4-BE49-F238E27FC236}">
              <a16:creationId xmlns:a16="http://schemas.microsoft.com/office/drawing/2014/main" id="{CFB2AC47-24C4-4E84-86EC-CD25C5380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139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476250</xdr:colOff>
      <xdr:row>125</xdr:row>
      <xdr:rowOff>180975</xdr:rowOff>
    </xdr:to>
    <xdr:pic>
      <xdr:nvPicPr>
        <xdr:cNvPr id="59" name="Picture 58">
          <a:hlinkClick xmlns:r="http://schemas.openxmlformats.org/officeDocument/2006/relationships" r:id="rId110"/>
          <a:extLst>
            <a:ext uri="{FF2B5EF4-FFF2-40B4-BE49-F238E27FC236}">
              <a16:creationId xmlns:a16="http://schemas.microsoft.com/office/drawing/2014/main" id="{8AD801EA-AA04-4591-B8DA-289A0DC23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85475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476250</xdr:colOff>
      <xdr:row>127</xdr:row>
      <xdr:rowOff>180975</xdr:rowOff>
    </xdr:to>
    <xdr:pic>
      <xdr:nvPicPr>
        <xdr:cNvPr id="60" name="Picture 59">
          <a:hlinkClick xmlns:r="http://schemas.openxmlformats.org/officeDocument/2006/relationships" r:id="rId112"/>
          <a:extLst>
            <a:ext uri="{FF2B5EF4-FFF2-40B4-BE49-F238E27FC236}">
              <a16:creationId xmlns:a16="http://schemas.microsoft.com/office/drawing/2014/main" id="{6F16B8C4-5E27-44F9-A3E2-3BBFF4836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756975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476250</xdr:colOff>
      <xdr:row>131</xdr:row>
      <xdr:rowOff>180975</xdr:rowOff>
    </xdr:to>
    <xdr:pic>
      <xdr:nvPicPr>
        <xdr:cNvPr id="61" name="Picture 60">
          <a:hlinkClick xmlns:r="http://schemas.openxmlformats.org/officeDocument/2006/relationships" r:id="rId114"/>
          <a:extLst>
            <a:ext uri="{FF2B5EF4-FFF2-40B4-BE49-F238E27FC236}">
              <a16:creationId xmlns:a16="http://schemas.microsoft.com/office/drawing/2014/main" id="{6FC9BC1C-0396-45A4-8564-68FD3C597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728525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476250</xdr:colOff>
      <xdr:row>138</xdr:row>
      <xdr:rowOff>66675</xdr:rowOff>
    </xdr:to>
    <xdr:pic>
      <xdr:nvPicPr>
        <xdr:cNvPr id="62" name="Picture 61">
          <a:hlinkClick xmlns:r="http://schemas.openxmlformats.org/officeDocument/2006/relationships" r:id="rId116"/>
          <a:extLst>
            <a:ext uri="{FF2B5EF4-FFF2-40B4-BE49-F238E27FC236}">
              <a16:creationId xmlns:a16="http://schemas.microsoft.com/office/drawing/2014/main" id="{461EE2AF-F695-480E-919D-FF5AC636D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62050"/>
          <a:ext cx="47625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476250</xdr:colOff>
      <xdr:row>139</xdr:row>
      <xdr:rowOff>180975</xdr:rowOff>
    </xdr:to>
    <xdr:pic>
      <xdr:nvPicPr>
        <xdr:cNvPr id="63" name="Picture 62">
          <a:hlinkClick xmlns:r="http://schemas.openxmlformats.org/officeDocument/2006/relationships" r:id="rId118"/>
          <a:extLst>
            <a:ext uri="{FF2B5EF4-FFF2-40B4-BE49-F238E27FC236}">
              <a16:creationId xmlns:a16="http://schemas.microsoft.com/office/drawing/2014/main" id="{FB96D9AD-3F7B-4B88-8304-90A5588E6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843075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476250</xdr:colOff>
      <xdr:row>146</xdr:row>
      <xdr:rowOff>114300</xdr:rowOff>
    </xdr:to>
    <xdr:pic>
      <xdr:nvPicPr>
        <xdr:cNvPr id="64" name="Picture 63">
          <a:hlinkClick xmlns:r="http://schemas.openxmlformats.org/officeDocument/2006/relationships" r:id="rId120"/>
          <a:extLst>
            <a:ext uri="{FF2B5EF4-FFF2-40B4-BE49-F238E27FC236}">
              <a16:creationId xmlns:a16="http://schemas.microsoft.com/office/drawing/2014/main" id="{7DEBF544-FB3A-41A9-8407-E2F2FF188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986075"/>
          <a:ext cx="476250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476250</xdr:colOff>
      <xdr:row>146</xdr:row>
      <xdr:rowOff>428625</xdr:rowOff>
    </xdr:to>
    <xdr:pic>
      <xdr:nvPicPr>
        <xdr:cNvPr id="65" name="Picture 64">
          <a:hlinkClick xmlns:r="http://schemas.openxmlformats.org/officeDocument/2006/relationships" r:id="rId122"/>
          <a:extLst>
            <a:ext uri="{FF2B5EF4-FFF2-40B4-BE49-F238E27FC236}">
              <a16:creationId xmlns:a16="http://schemas.microsoft.com/office/drawing/2014/main" id="{A9DD2FC8-A2E3-46F7-AF53-6248319DD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567100"/>
          <a:ext cx="47625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476250</xdr:colOff>
      <xdr:row>149</xdr:row>
      <xdr:rowOff>95250</xdr:rowOff>
    </xdr:to>
    <xdr:pic>
      <xdr:nvPicPr>
        <xdr:cNvPr id="66" name="Picture 65">
          <a:hlinkClick xmlns:r="http://schemas.openxmlformats.org/officeDocument/2006/relationships" r:id="rId124"/>
          <a:extLst>
            <a:ext uri="{FF2B5EF4-FFF2-40B4-BE49-F238E27FC236}">
              <a16:creationId xmlns:a16="http://schemas.microsoft.com/office/drawing/2014/main" id="{98FEFE0B-9031-4D9D-9CF8-42C72AF46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3291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476250</xdr:colOff>
      <xdr:row>150</xdr:row>
      <xdr:rowOff>180975</xdr:rowOff>
    </xdr:to>
    <xdr:pic>
      <xdr:nvPicPr>
        <xdr:cNvPr id="67" name="Picture 66">
          <a:hlinkClick xmlns:r="http://schemas.openxmlformats.org/officeDocument/2006/relationships" r:id="rId126"/>
          <a:extLst>
            <a:ext uri="{FF2B5EF4-FFF2-40B4-BE49-F238E27FC236}">
              <a16:creationId xmlns:a16="http://schemas.microsoft.com/office/drawing/2014/main" id="{CFF559AA-8EAC-4317-B2CA-622F70FFE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910125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476250</xdr:colOff>
      <xdr:row>156</xdr:row>
      <xdr:rowOff>142875</xdr:rowOff>
    </xdr:to>
    <xdr:pic>
      <xdr:nvPicPr>
        <xdr:cNvPr id="68" name="Picture 67">
          <a:hlinkClick xmlns:r="http://schemas.openxmlformats.org/officeDocument/2006/relationships" r:id="rId128"/>
          <a:extLst>
            <a:ext uri="{FF2B5EF4-FFF2-40B4-BE49-F238E27FC236}">
              <a16:creationId xmlns:a16="http://schemas.microsoft.com/office/drawing/2014/main" id="{D5E3598F-8F1D-4CC8-9219-E1D703D8D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053125"/>
          <a:ext cx="47625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476250</xdr:colOff>
      <xdr:row>158</xdr:row>
      <xdr:rowOff>85725</xdr:rowOff>
    </xdr:to>
    <xdr:pic>
      <xdr:nvPicPr>
        <xdr:cNvPr id="69" name="Picture 68">
          <a:hlinkClick xmlns:r="http://schemas.openxmlformats.org/officeDocument/2006/relationships" r:id="rId130"/>
          <a:extLst>
            <a:ext uri="{FF2B5EF4-FFF2-40B4-BE49-F238E27FC236}">
              <a16:creationId xmlns:a16="http://schemas.microsoft.com/office/drawing/2014/main" id="{D1A4F0AE-C301-4CA5-A78A-4A7EB03D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4436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476250</xdr:colOff>
      <xdr:row>4</xdr:row>
      <xdr:rowOff>152400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F13D78-666B-4331-BEB6-042CD936BD0E}"/>
            </a:ext>
          </a:extLst>
        </xdr:cNvPr>
        <xdr:cNvSpPr>
          <a:spLocks noChangeAspect="1" noChangeArrowheads="1"/>
        </xdr:cNvSpPr>
      </xdr:nvSpPr>
      <xdr:spPr bwMode="auto">
        <a:xfrm>
          <a:off x="609600" y="9620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List_of_Solar_System_objects_by_size" TargetMode="External"/><Relationship Id="rId117" Type="http://schemas.openxmlformats.org/officeDocument/2006/relationships/hyperlink" Target="https://en.wikipedia.org/wiki/S-type_asteroids" TargetMode="External"/><Relationship Id="rId21" Type="http://schemas.openxmlformats.org/officeDocument/2006/relationships/hyperlink" Target="https://en.wikipedia.org/wiki/Europa_(moon)" TargetMode="External"/><Relationship Id="rId42" Type="http://schemas.openxmlformats.org/officeDocument/2006/relationships/hyperlink" Target="https://en.wikipedia.org/wiki/Rhea_(moon)" TargetMode="External"/><Relationship Id="rId47" Type="http://schemas.openxmlformats.org/officeDocument/2006/relationships/hyperlink" Target="https://en.wikipedia.org/wiki/List_of_Solar_System_objects_by_size" TargetMode="External"/><Relationship Id="rId63" Type="http://schemas.openxmlformats.org/officeDocument/2006/relationships/hyperlink" Target="https://en.wikipedia.org/wiki/List_of_Solar_System_objects_by_size" TargetMode="External"/><Relationship Id="rId68" Type="http://schemas.openxmlformats.org/officeDocument/2006/relationships/hyperlink" Target="https://en.wikipedia.org/wiki/Moon_of_Uranus" TargetMode="External"/><Relationship Id="rId84" Type="http://schemas.openxmlformats.org/officeDocument/2006/relationships/hyperlink" Target="https://en.wikipedia.org/wiki/10_Hygiea" TargetMode="External"/><Relationship Id="rId89" Type="http://schemas.openxmlformats.org/officeDocument/2006/relationships/hyperlink" Target="https://en.wikipedia.org/wiki/4_Vesta" TargetMode="External"/><Relationship Id="rId112" Type="http://schemas.openxmlformats.org/officeDocument/2006/relationships/hyperlink" Target="https://en.wikipedia.org/wiki/S-type_asteroids" TargetMode="External"/><Relationship Id="rId133" Type="http://schemas.openxmlformats.org/officeDocument/2006/relationships/hyperlink" Target="https://en.wikipedia.org/wiki/65_Cybele" TargetMode="External"/><Relationship Id="rId138" Type="http://schemas.openxmlformats.org/officeDocument/2006/relationships/hyperlink" Target="https://en.wikipedia.org/wiki/107_Camilla" TargetMode="External"/><Relationship Id="rId154" Type="http://schemas.openxmlformats.org/officeDocument/2006/relationships/hyperlink" Target="https://en.wikipedia.org/wiki/Contact_binary_(small_Solar_System_body)" TargetMode="External"/><Relationship Id="rId159" Type="http://schemas.openxmlformats.org/officeDocument/2006/relationships/hyperlink" Target="https://en.wikipedia.org/wiki/45_Eugenia" TargetMode="External"/><Relationship Id="rId16" Type="http://schemas.openxmlformats.org/officeDocument/2006/relationships/hyperlink" Target="https://en.wikipedia.org/wiki/List_of_Solar_System_objects_by_size" TargetMode="External"/><Relationship Id="rId107" Type="http://schemas.openxmlformats.org/officeDocument/2006/relationships/hyperlink" Target="https://en.wikipedia.org/wiki/511_Davida" TargetMode="External"/><Relationship Id="rId11" Type="http://schemas.openxmlformats.org/officeDocument/2006/relationships/hyperlink" Target="https://en.wikipedia.org/wiki/Venus" TargetMode="External"/><Relationship Id="rId32" Type="http://schemas.openxmlformats.org/officeDocument/2006/relationships/hyperlink" Target="https://en.wikipedia.org/wiki/Haumea" TargetMode="External"/><Relationship Id="rId37" Type="http://schemas.openxmlformats.org/officeDocument/2006/relationships/hyperlink" Target="https://en.wikipedia.org/wiki/List_of_Solar_System_objects_by_size" TargetMode="External"/><Relationship Id="rId53" Type="http://schemas.openxmlformats.org/officeDocument/2006/relationships/hyperlink" Target="https://en.wikipedia.org/wiki/Dione_(moon)" TargetMode="External"/><Relationship Id="rId58" Type="http://schemas.openxmlformats.org/officeDocument/2006/relationships/hyperlink" Target="https://en.wikipedia.org/wiki/List_of_Solar_System_objects_by_size" TargetMode="External"/><Relationship Id="rId74" Type="http://schemas.openxmlformats.org/officeDocument/2006/relationships/hyperlink" Target="https://en.wikipedia.org/wiki/Moon_of_Uranus" TargetMode="External"/><Relationship Id="rId79" Type="http://schemas.openxmlformats.org/officeDocument/2006/relationships/hyperlink" Target="https://en.wikipedia.org/wiki/Moon_of_Jupiter" TargetMode="External"/><Relationship Id="rId102" Type="http://schemas.openxmlformats.org/officeDocument/2006/relationships/hyperlink" Target="https://en.wikipedia.org/wiki/Vanth_(moon)" TargetMode="External"/><Relationship Id="rId123" Type="http://schemas.openxmlformats.org/officeDocument/2006/relationships/hyperlink" Target="https://en.wikipedia.org/wiki/List_of_Solar_System_objects_by_size" TargetMode="External"/><Relationship Id="rId128" Type="http://schemas.openxmlformats.org/officeDocument/2006/relationships/hyperlink" Target="https://en.wikipedia.org/wiki/List_of_Solar_System_objects_by_size" TargetMode="External"/><Relationship Id="rId144" Type="http://schemas.openxmlformats.org/officeDocument/2006/relationships/hyperlink" Target="https://en.wikipedia.org/wiki/324_Bamberga" TargetMode="External"/><Relationship Id="rId149" Type="http://schemas.openxmlformats.org/officeDocument/2006/relationships/hyperlink" Target="https://en.wikipedia.org/wiki/G-type_asteroids" TargetMode="External"/><Relationship Id="rId5" Type="http://schemas.openxmlformats.org/officeDocument/2006/relationships/hyperlink" Target="https://en.wiktionary.org/wiki/without" TargetMode="External"/><Relationship Id="rId90" Type="http://schemas.openxmlformats.org/officeDocument/2006/relationships/hyperlink" Target="https://en.wikipedia.org/wiki/V-type_asteroid" TargetMode="External"/><Relationship Id="rId95" Type="http://schemas.openxmlformats.org/officeDocument/2006/relationships/hyperlink" Target="https://en.wikipedia.org/wiki/G%C7%83%C3%B2%CA%BC%C3%A9_%C7%83H%C3%BA" TargetMode="External"/><Relationship Id="rId160" Type="http://schemas.openxmlformats.org/officeDocument/2006/relationships/hyperlink" Target="https://en.wikipedia.org/wiki/List_of_Solar_System_objects_by_size" TargetMode="External"/><Relationship Id="rId165" Type="http://schemas.openxmlformats.org/officeDocument/2006/relationships/drawing" Target="../drawings/drawing1.xml"/><Relationship Id="rId22" Type="http://schemas.openxmlformats.org/officeDocument/2006/relationships/hyperlink" Target="https://en.wikipedia.org/wiki/Triton_(moon)" TargetMode="External"/><Relationship Id="rId27" Type="http://schemas.openxmlformats.org/officeDocument/2006/relationships/hyperlink" Target="https://en.wikipedia.org/wiki/List_of_Solar_System_objects_by_size" TargetMode="External"/><Relationship Id="rId43" Type="http://schemas.openxmlformats.org/officeDocument/2006/relationships/hyperlink" Target="https://en.wikipedia.org/wiki/List_of_Solar_System_objects_by_size" TargetMode="External"/><Relationship Id="rId48" Type="http://schemas.openxmlformats.org/officeDocument/2006/relationships/hyperlink" Target="https://en.wikipedia.org/wiki/Charon_(moon)" TargetMode="External"/><Relationship Id="rId64" Type="http://schemas.openxmlformats.org/officeDocument/2006/relationships/hyperlink" Target="https://en.wikipedia.org/wiki/List_of_Solar_System_objects_by_size" TargetMode="External"/><Relationship Id="rId69" Type="http://schemas.openxmlformats.org/officeDocument/2006/relationships/hyperlink" Target="https://en.wikipedia.org/wiki/Moon_of_Pluto" TargetMode="External"/><Relationship Id="rId113" Type="http://schemas.openxmlformats.org/officeDocument/2006/relationships/hyperlink" Target="https://en.wikipedia.org/wiki/List_of_Solar_System_objects_by_size" TargetMode="External"/><Relationship Id="rId118" Type="http://schemas.openxmlformats.org/officeDocument/2006/relationships/hyperlink" Target="https://en.wikipedia.org/wiki/List_of_Solar_System_objects_by_size" TargetMode="External"/><Relationship Id="rId134" Type="http://schemas.openxmlformats.org/officeDocument/2006/relationships/hyperlink" Target="https://en.wikipedia.org/wiki/C-type_asteroids" TargetMode="External"/><Relationship Id="rId139" Type="http://schemas.openxmlformats.org/officeDocument/2006/relationships/hyperlink" Target="https://en.wikipedia.org/wiki/List_of_Solar_System_objects_by_size" TargetMode="External"/><Relationship Id="rId80" Type="http://schemas.openxmlformats.org/officeDocument/2006/relationships/hyperlink" Target="https://en.wikipedia.org/wiki/Moon_of_Jupiter" TargetMode="External"/><Relationship Id="rId85" Type="http://schemas.openxmlformats.org/officeDocument/2006/relationships/hyperlink" Target="https://en.wikipedia.org/wiki/C-type_asteroid" TargetMode="External"/><Relationship Id="rId150" Type="http://schemas.openxmlformats.org/officeDocument/2006/relationships/hyperlink" Target="https://en.wikipedia.org/wiki/Phoebe_(moon)" TargetMode="External"/><Relationship Id="rId155" Type="http://schemas.openxmlformats.org/officeDocument/2006/relationships/hyperlink" Target="https://en.wikipedia.org/wiki/(26308)_1998_SM165" TargetMode="External"/><Relationship Id="rId12" Type="http://schemas.openxmlformats.org/officeDocument/2006/relationships/hyperlink" Target="https://en.wikipedia.org/wiki/Mars" TargetMode="External"/><Relationship Id="rId17" Type="http://schemas.openxmlformats.org/officeDocument/2006/relationships/hyperlink" Target="https://en.wikipedia.org/wiki/List_of_Solar_System_objects_by_size" TargetMode="External"/><Relationship Id="rId33" Type="http://schemas.openxmlformats.org/officeDocument/2006/relationships/hyperlink" Target="https://en.wikipedia.org/wiki/List_of_Solar_System_objects_by_size" TargetMode="External"/><Relationship Id="rId38" Type="http://schemas.openxmlformats.org/officeDocument/2006/relationships/hyperlink" Target="https://en.wikipedia.org/wiki/List_of_Solar_System_objects_by_size" TargetMode="External"/><Relationship Id="rId59" Type="http://schemas.openxmlformats.org/officeDocument/2006/relationships/hyperlink" Target="https://en.wikipedia.org/wiki/Tethys_(moon)" TargetMode="External"/><Relationship Id="rId103" Type="http://schemas.openxmlformats.org/officeDocument/2006/relationships/hyperlink" Target="https://en.wikipedia.org/wiki/90482_Orcus" TargetMode="External"/><Relationship Id="rId108" Type="http://schemas.openxmlformats.org/officeDocument/2006/relationships/hyperlink" Target="https://en.wikipedia.org/wiki/C-type_asteroids" TargetMode="External"/><Relationship Id="rId124" Type="http://schemas.openxmlformats.org/officeDocument/2006/relationships/hyperlink" Target="https://en.wikipedia.org/wiki/Hi%27iaka_(moon)" TargetMode="External"/><Relationship Id="rId129" Type="http://schemas.openxmlformats.org/officeDocument/2006/relationships/hyperlink" Target="https://en.wikipedia.org/wiki/87_Sylvia" TargetMode="External"/><Relationship Id="rId54" Type="http://schemas.openxmlformats.org/officeDocument/2006/relationships/hyperlink" Target="https://en.wikipedia.org/wiki/Ceres_(dwarf_planet)" TargetMode="External"/><Relationship Id="rId70" Type="http://schemas.openxmlformats.org/officeDocument/2006/relationships/hyperlink" Target="https://en.wikipedia.org/wiki/Resonant_trans-Neptunian_object" TargetMode="External"/><Relationship Id="rId75" Type="http://schemas.openxmlformats.org/officeDocument/2006/relationships/hyperlink" Target="https://en.wikipedia.org/wiki/Resonant_trans-Neptunian_object" TargetMode="External"/><Relationship Id="rId91" Type="http://schemas.openxmlformats.org/officeDocument/2006/relationships/hyperlink" Target="https://en.wikipedia.org/wiki/2_Pallas" TargetMode="External"/><Relationship Id="rId96" Type="http://schemas.openxmlformats.org/officeDocument/2006/relationships/hyperlink" Target="https://en.wikipedia.org/wiki/List_of_Solar_System_objects_by_size" TargetMode="External"/><Relationship Id="rId140" Type="http://schemas.openxmlformats.org/officeDocument/2006/relationships/hyperlink" Target="https://en.wikipedia.org/wiki/451_Patientia" TargetMode="External"/><Relationship Id="rId145" Type="http://schemas.openxmlformats.org/officeDocument/2006/relationships/hyperlink" Target="https://en.wikipedia.org/wiki/C-type_asteroids" TargetMode="External"/><Relationship Id="rId161" Type="http://schemas.openxmlformats.org/officeDocument/2006/relationships/hyperlink" Target="https://en.wikipedia.org/wiki/Hyperion_(moon)" TargetMode="External"/><Relationship Id="rId1" Type="http://schemas.openxmlformats.org/officeDocument/2006/relationships/hyperlink" Target="https://en.wikipedia.org/wiki/Sun" TargetMode="External"/><Relationship Id="rId6" Type="http://schemas.openxmlformats.org/officeDocument/2006/relationships/hyperlink" Target="https://en.wikipedia.org/wiki/Neptune" TargetMode="External"/><Relationship Id="rId15" Type="http://schemas.openxmlformats.org/officeDocument/2006/relationships/hyperlink" Target="https://en.wikipedia.org/wiki/Titan_(moon)" TargetMode="External"/><Relationship Id="rId23" Type="http://schemas.openxmlformats.org/officeDocument/2006/relationships/hyperlink" Target="https://en.wikipedia.org/wiki/List_of_Solar_System_objects_by_size" TargetMode="External"/><Relationship Id="rId28" Type="http://schemas.openxmlformats.org/officeDocument/2006/relationships/hyperlink" Target="https://en.wikipedia.org/wiki/Pluto" TargetMode="External"/><Relationship Id="rId36" Type="http://schemas.openxmlformats.org/officeDocument/2006/relationships/hyperlink" Target="https://en.wikipedia.org/wiki/Titania_(moon)" TargetMode="External"/><Relationship Id="rId49" Type="http://schemas.openxmlformats.org/officeDocument/2006/relationships/hyperlink" Target="https://en.wikipedia.org/wiki/50000_Quaoar" TargetMode="External"/><Relationship Id="rId57" Type="http://schemas.openxmlformats.org/officeDocument/2006/relationships/hyperlink" Target="https://en.wikipedia.org/wiki/90482_Orcus" TargetMode="External"/><Relationship Id="rId106" Type="http://schemas.openxmlformats.org/officeDocument/2006/relationships/hyperlink" Target="https://en.wikipedia.org/wiki/Moons_of_Saturn" TargetMode="External"/><Relationship Id="rId114" Type="http://schemas.openxmlformats.org/officeDocument/2006/relationships/hyperlink" Target="https://en.wikipedia.org/wiki/(144897)_2004_UX10" TargetMode="External"/><Relationship Id="rId119" Type="http://schemas.openxmlformats.org/officeDocument/2006/relationships/hyperlink" Target="https://en.wikipedia.org/wiki/16_Psyche" TargetMode="External"/><Relationship Id="rId127" Type="http://schemas.openxmlformats.org/officeDocument/2006/relationships/hyperlink" Target="https://en.wikipedia.org/wiki/B-type_asteroids" TargetMode="External"/><Relationship Id="rId10" Type="http://schemas.openxmlformats.org/officeDocument/2006/relationships/hyperlink" Target="https://en.wikipedia.org/wiki/Earth" TargetMode="External"/><Relationship Id="rId31" Type="http://schemas.openxmlformats.org/officeDocument/2006/relationships/hyperlink" Target="https://en.wikipedia.org/wiki/List_of_Solar_System_objects_by_size" TargetMode="External"/><Relationship Id="rId44" Type="http://schemas.openxmlformats.org/officeDocument/2006/relationships/hyperlink" Target="https://en.wikipedia.org/wiki/List_of_Solar_System_objects_by_size" TargetMode="External"/><Relationship Id="rId52" Type="http://schemas.openxmlformats.org/officeDocument/2006/relationships/hyperlink" Target="https://en.wikipedia.org/wiki/Umbriel_(moon)" TargetMode="External"/><Relationship Id="rId60" Type="http://schemas.openxmlformats.org/officeDocument/2006/relationships/hyperlink" Target="https://en.wikipedia.org/wiki/List_of_Solar_System_objects_by_size" TargetMode="External"/><Relationship Id="rId65" Type="http://schemas.openxmlformats.org/officeDocument/2006/relationships/hyperlink" Target="https://en.wikipedia.org/wiki/Moon_of_Saturn" TargetMode="External"/><Relationship Id="rId73" Type="http://schemas.openxmlformats.org/officeDocument/2006/relationships/hyperlink" Target="https://en.wikipedia.org/wiki/Moon_of_Uranus" TargetMode="External"/><Relationship Id="rId78" Type="http://schemas.openxmlformats.org/officeDocument/2006/relationships/hyperlink" Target="https://en.wikipedia.org/wiki/Moon_of_Jupiter" TargetMode="External"/><Relationship Id="rId81" Type="http://schemas.openxmlformats.org/officeDocument/2006/relationships/hyperlink" Target="https://en.wikipedia.org/wiki/Moon_of_Saturn" TargetMode="External"/><Relationship Id="rId86" Type="http://schemas.openxmlformats.org/officeDocument/2006/relationships/hyperlink" Target="https://en.wikipedia.org/wiki/20000_Varuna" TargetMode="External"/><Relationship Id="rId94" Type="http://schemas.openxmlformats.org/officeDocument/2006/relationships/hyperlink" Target="https://en.wikipedia.org/wiki/229762_G%C7%83k%C3%BAn%C7%81%CA%BCh%C3%B2md%C3%ADm%C3%A0" TargetMode="External"/><Relationship Id="rId99" Type="http://schemas.openxmlformats.org/officeDocument/2006/relationships/hyperlink" Target="https://en.wikipedia.org/wiki/Enceladus" TargetMode="External"/><Relationship Id="rId101" Type="http://schemas.openxmlformats.org/officeDocument/2006/relationships/hyperlink" Target="https://en.wikipedia.org/wiki/Proteus_(moon)" TargetMode="External"/><Relationship Id="rId122" Type="http://schemas.openxmlformats.org/officeDocument/2006/relationships/hyperlink" Target="https://en.wikipedia.org/wiki/C-type_asteroids" TargetMode="External"/><Relationship Id="rId130" Type="http://schemas.openxmlformats.org/officeDocument/2006/relationships/hyperlink" Target="https://en.wikipedia.org/wiki/List_of_Solar_System_objects_by_size" TargetMode="External"/><Relationship Id="rId135" Type="http://schemas.openxmlformats.org/officeDocument/2006/relationships/hyperlink" Target="https://en.wikipedia.org/wiki/31_Euphrosyne" TargetMode="External"/><Relationship Id="rId143" Type="http://schemas.openxmlformats.org/officeDocument/2006/relationships/hyperlink" Target="https://en.wikipedia.org/wiki/List_of_Solar_System_objects_by_size" TargetMode="External"/><Relationship Id="rId148" Type="http://schemas.openxmlformats.org/officeDocument/2006/relationships/hyperlink" Target="https://en.wikipedia.org/wiki/19_Fortuna" TargetMode="External"/><Relationship Id="rId151" Type="http://schemas.openxmlformats.org/officeDocument/2006/relationships/hyperlink" Target="https://en.wikipedia.org/wiki/Moons_of_Saturn" TargetMode="External"/><Relationship Id="rId156" Type="http://schemas.openxmlformats.org/officeDocument/2006/relationships/hyperlink" Target="https://en.wikipedia.org/wiki/Resonant_KBO" TargetMode="External"/><Relationship Id="rId164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Saturn" TargetMode="External"/><Relationship Id="rId9" Type="http://schemas.openxmlformats.org/officeDocument/2006/relationships/hyperlink" Target="https://en.wikipedia.org/wiki/Gravity_of_Earth" TargetMode="External"/><Relationship Id="rId13" Type="http://schemas.openxmlformats.org/officeDocument/2006/relationships/hyperlink" Target="https://en.wikipedia.org/wiki/Mercury_(planet)" TargetMode="External"/><Relationship Id="rId18" Type="http://schemas.openxmlformats.org/officeDocument/2006/relationships/hyperlink" Target="https://en.wikipedia.org/wiki/Callisto_(moon)" TargetMode="External"/><Relationship Id="rId39" Type="http://schemas.openxmlformats.org/officeDocument/2006/relationships/hyperlink" Target="https://en.wikipedia.org/wiki/Oberon_(moon)" TargetMode="External"/><Relationship Id="rId109" Type="http://schemas.openxmlformats.org/officeDocument/2006/relationships/hyperlink" Target="https://en.wikipedia.org/wiki/704_Interamnia" TargetMode="External"/><Relationship Id="rId34" Type="http://schemas.openxmlformats.org/officeDocument/2006/relationships/hyperlink" Target="https://en.wikipedia.org/wiki/List_of_Solar_System_objects_by_size" TargetMode="External"/><Relationship Id="rId50" Type="http://schemas.openxmlformats.org/officeDocument/2006/relationships/hyperlink" Target="https://en.wikipedia.org/wiki/List_of_Solar_System_objects_by_size" TargetMode="External"/><Relationship Id="rId55" Type="http://schemas.openxmlformats.org/officeDocument/2006/relationships/hyperlink" Target="https://en.wikipedia.org/wiki/List_of_Solar_System_objects_by_size" TargetMode="External"/><Relationship Id="rId76" Type="http://schemas.openxmlformats.org/officeDocument/2006/relationships/hyperlink" Target="https://en.wikipedia.org/wiki/Dwarf_planet" TargetMode="External"/><Relationship Id="rId97" Type="http://schemas.openxmlformats.org/officeDocument/2006/relationships/hyperlink" Target="https://en.wikipedia.org/wiki/(55637)_2002_UX25" TargetMode="External"/><Relationship Id="rId104" Type="http://schemas.openxmlformats.org/officeDocument/2006/relationships/hyperlink" Target="https://en.wikipedia.org/wiki/(119979)_2002_WC19" TargetMode="External"/><Relationship Id="rId120" Type="http://schemas.openxmlformats.org/officeDocument/2006/relationships/hyperlink" Target="https://en.wikipedia.org/wiki/M-type_asteroids" TargetMode="External"/><Relationship Id="rId125" Type="http://schemas.openxmlformats.org/officeDocument/2006/relationships/hyperlink" Target="https://en.wikipedia.org/wiki/Moons_of_Haumea" TargetMode="External"/><Relationship Id="rId141" Type="http://schemas.openxmlformats.org/officeDocument/2006/relationships/hyperlink" Target="https://en.wikipedia.org/wiki/C-type_asteroids" TargetMode="External"/><Relationship Id="rId146" Type="http://schemas.openxmlformats.org/officeDocument/2006/relationships/hyperlink" Target="https://en.wikipedia.org/wiki/13_Egeria" TargetMode="External"/><Relationship Id="rId7" Type="http://schemas.openxmlformats.org/officeDocument/2006/relationships/hyperlink" Target="https://en.wikipedia.org/wiki/Uranus" TargetMode="External"/><Relationship Id="rId71" Type="http://schemas.openxmlformats.org/officeDocument/2006/relationships/hyperlink" Target="https://en.wikipedia.org/wiki/Moon_of_Saturn" TargetMode="External"/><Relationship Id="rId92" Type="http://schemas.openxmlformats.org/officeDocument/2006/relationships/hyperlink" Target="https://en.wikipedia.org/wiki/B-type_asteroid" TargetMode="External"/><Relationship Id="rId162" Type="http://schemas.openxmlformats.org/officeDocument/2006/relationships/hyperlink" Target="https://en.wikipedia.org/wiki/Moons_of_Saturn" TargetMode="External"/><Relationship Id="rId2" Type="http://schemas.openxmlformats.org/officeDocument/2006/relationships/hyperlink" Target="https://en.wikipedia.org/wiki/List_of_Solar_System_objects_by_size" TargetMode="External"/><Relationship Id="rId29" Type="http://schemas.openxmlformats.org/officeDocument/2006/relationships/hyperlink" Target="https://en.wikipedia.org/wiki/List_of_Solar_System_objects_by_size" TargetMode="External"/><Relationship Id="rId24" Type="http://schemas.openxmlformats.org/officeDocument/2006/relationships/hyperlink" Target="https://en.wikipedia.org/wiki/List_of_Solar_System_objects_by_size" TargetMode="External"/><Relationship Id="rId40" Type="http://schemas.openxmlformats.org/officeDocument/2006/relationships/hyperlink" Target="https://en.wikipedia.org/wiki/List_of_Solar_System_objects_by_size" TargetMode="External"/><Relationship Id="rId45" Type="http://schemas.openxmlformats.org/officeDocument/2006/relationships/hyperlink" Target="https://en.wikipedia.org/wiki/Iapetus_(moon)" TargetMode="External"/><Relationship Id="rId66" Type="http://schemas.openxmlformats.org/officeDocument/2006/relationships/hyperlink" Target="https://en.wikipedia.org/wiki/Moon_of_Saturn" TargetMode="External"/><Relationship Id="rId87" Type="http://schemas.openxmlformats.org/officeDocument/2006/relationships/hyperlink" Target="https://en.wikipedia.org/wiki/174567_Varda" TargetMode="External"/><Relationship Id="rId110" Type="http://schemas.openxmlformats.org/officeDocument/2006/relationships/hyperlink" Target="https://en.wikipedia.org/wiki/F-type_asteroids" TargetMode="External"/><Relationship Id="rId115" Type="http://schemas.openxmlformats.org/officeDocument/2006/relationships/hyperlink" Target="https://en.wikipedia.org/wiki/Plutino" TargetMode="External"/><Relationship Id="rId131" Type="http://schemas.openxmlformats.org/officeDocument/2006/relationships/hyperlink" Target="https://en.wikipedia.org/wiki/7_Iris" TargetMode="External"/><Relationship Id="rId136" Type="http://schemas.openxmlformats.org/officeDocument/2006/relationships/hyperlink" Target="https://en.wikipedia.org/w/index.php?title=2001_QC298&amp;action=edit&amp;redlink=1" TargetMode="External"/><Relationship Id="rId157" Type="http://schemas.openxmlformats.org/officeDocument/2006/relationships/hyperlink" Target="https://en.wikipedia.org/wiki/48_Doris" TargetMode="External"/><Relationship Id="rId61" Type="http://schemas.openxmlformats.org/officeDocument/2006/relationships/hyperlink" Target="https://en.wikipedia.org/wiki/120347_Salacia" TargetMode="External"/><Relationship Id="rId82" Type="http://schemas.openxmlformats.org/officeDocument/2006/relationships/hyperlink" Target="https://en.wikipedia.org/wiki/Moon_of_Jupiter" TargetMode="External"/><Relationship Id="rId152" Type="http://schemas.openxmlformats.org/officeDocument/2006/relationships/hyperlink" Target="https://en.wikipedia.org/wiki/List_of_Solar_System_objects_by_size" TargetMode="External"/><Relationship Id="rId19" Type="http://schemas.openxmlformats.org/officeDocument/2006/relationships/hyperlink" Target="https://en.wikipedia.org/wiki/Io_(moon)" TargetMode="External"/><Relationship Id="rId14" Type="http://schemas.openxmlformats.org/officeDocument/2006/relationships/hyperlink" Target="https://en.wikipedia.org/wiki/Ganymede_(moon)" TargetMode="External"/><Relationship Id="rId30" Type="http://schemas.openxmlformats.org/officeDocument/2006/relationships/hyperlink" Target="https://en.wikipedia.org/wiki/Makemake" TargetMode="External"/><Relationship Id="rId35" Type="http://schemas.openxmlformats.org/officeDocument/2006/relationships/hyperlink" Target="https://en.wikipedia.org/wiki/Ellipsoid" TargetMode="External"/><Relationship Id="rId56" Type="http://schemas.openxmlformats.org/officeDocument/2006/relationships/hyperlink" Target="https://en.wikipedia.org/wiki/List_of_Solar_System_objects_by_size" TargetMode="External"/><Relationship Id="rId77" Type="http://schemas.openxmlformats.org/officeDocument/2006/relationships/hyperlink" Target="https://en.wikipedia.org/wiki/Moon_of_Neptune" TargetMode="External"/><Relationship Id="rId100" Type="http://schemas.openxmlformats.org/officeDocument/2006/relationships/hyperlink" Target="https://en.wikipedia.org/wiki/Miranda_(moon)" TargetMode="External"/><Relationship Id="rId105" Type="http://schemas.openxmlformats.org/officeDocument/2006/relationships/hyperlink" Target="https://en.wikipedia.org/wiki/Mimas_(moon)" TargetMode="External"/><Relationship Id="rId126" Type="http://schemas.openxmlformats.org/officeDocument/2006/relationships/hyperlink" Target="https://en.wikipedia.org/wiki/88_Thisbe" TargetMode="External"/><Relationship Id="rId147" Type="http://schemas.openxmlformats.org/officeDocument/2006/relationships/hyperlink" Target="https://en.wikipedia.org/wiki/G-type_asteroids" TargetMode="External"/><Relationship Id="rId8" Type="http://schemas.openxmlformats.org/officeDocument/2006/relationships/hyperlink" Target="https://en.wikipedia.org/wiki/Earth" TargetMode="External"/><Relationship Id="rId51" Type="http://schemas.openxmlformats.org/officeDocument/2006/relationships/hyperlink" Target="https://en.wikipedia.org/wiki/Ariel_(moon)" TargetMode="External"/><Relationship Id="rId72" Type="http://schemas.openxmlformats.org/officeDocument/2006/relationships/hyperlink" Target="https://en.wikipedia.org/wiki/Moon_of_Saturn" TargetMode="External"/><Relationship Id="rId93" Type="http://schemas.openxmlformats.org/officeDocument/2006/relationships/hyperlink" Target="https://en.wikipedia.org/wiki/List_of_Solar_System_objects_by_size" TargetMode="External"/><Relationship Id="rId98" Type="http://schemas.openxmlformats.org/officeDocument/2006/relationships/hyperlink" Target="https://en.wikipedia.org/wiki/Minor-planet_moon" TargetMode="External"/><Relationship Id="rId121" Type="http://schemas.openxmlformats.org/officeDocument/2006/relationships/hyperlink" Target="https://en.wikipedia.org/wiki/52_Europa" TargetMode="External"/><Relationship Id="rId142" Type="http://schemas.openxmlformats.org/officeDocument/2006/relationships/hyperlink" Target="https://en.wikipedia.org/wiki/79360_Sila%E2%80%93Nunam" TargetMode="External"/><Relationship Id="rId163" Type="http://schemas.openxmlformats.org/officeDocument/2006/relationships/hyperlink" Target="https://en.wikipedia.org/wiki/65489_Ceto" TargetMode="External"/><Relationship Id="rId3" Type="http://schemas.openxmlformats.org/officeDocument/2006/relationships/hyperlink" Target="https://en.wikipedia.org/wiki/Jupiter" TargetMode="External"/><Relationship Id="rId25" Type="http://schemas.openxmlformats.org/officeDocument/2006/relationships/hyperlink" Target="https://en.wikipedia.org/wiki/Eris_(dwarf_planet)" TargetMode="External"/><Relationship Id="rId46" Type="http://schemas.openxmlformats.org/officeDocument/2006/relationships/hyperlink" Target="https://en.wikipedia.org/wiki/(225088)_2007_OR10" TargetMode="External"/><Relationship Id="rId67" Type="http://schemas.openxmlformats.org/officeDocument/2006/relationships/hyperlink" Target="https://en.wikipedia.org/wiki/Moon_of_Uranus" TargetMode="External"/><Relationship Id="rId116" Type="http://schemas.openxmlformats.org/officeDocument/2006/relationships/hyperlink" Target="https://en.wikipedia.org/wiki/3_Juno" TargetMode="External"/><Relationship Id="rId137" Type="http://schemas.openxmlformats.org/officeDocument/2006/relationships/hyperlink" Target="https://en.wikipedia.org/wiki/Cubewano" TargetMode="External"/><Relationship Id="rId158" Type="http://schemas.openxmlformats.org/officeDocument/2006/relationships/hyperlink" Target="https://en.wikipedia.org/wiki/C-type_asteroids" TargetMode="External"/><Relationship Id="rId20" Type="http://schemas.openxmlformats.org/officeDocument/2006/relationships/hyperlink" Target="https://en.wikipedia.org/wiki/Moon" TargetMode="External"/><Relationship Id="rId41" Type="http://schemas.openxmlformats.org/officeDocument/2006/relationships/hyperlink" Target="https://en.wikipedia.org/wiki/List_of_Solar_System_objects_by_size" TargetMode="External"/><Relationship Id="rId62" Type="http://schemas.openxmlformats.org/officeDocument/2006/relationships/hyperlink" Target="https://en.wikipedia.org/wiki/List_of_Solar_System_objects_by_size" TargetMode="External"/><Relationship Id="rId83" Type="http://schemas.openxmlformats.org/officeDocument/2006/relationships/hyperlink" Target="https://en.wikipedia.org/wiki/Star" TargetMode="External"/><Relationship Id="rId88" Type="http://schemas.openxmlformats.org/officeDocument/2006/relationships/hyperlink" Target="https://en.wikipedia.org/wiki/Ilmar%C3%AB_(moon)" TargetMode="External"/><Relationship Id="rId111" Type="http://schemas.openxmlformats.org/officeDocument/2006/relationships/hyperlink" Target="https://en.wikipedia.org/wiki/15_Eunomia" TargetMode="External"/><Relationship Id="rId132" Type="http://schemas.openxmlformats.org/officeDocument/2006/relationships/hyperlink" Target="https://en.wikipedia.org/wiki/S-type_asteroids" TargetMode="External"/><Relationship Id="rId153" Type="http://schemas.openxmlformats.org/officeDocument/2006/relationships/hyperlink" Target="https://en.wikipedia.org/wiki/624_Hektor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List_of_Solar_System_objects_by_size" TargetMode="External"/><Relationship Id="rId21" Type="http://schemas.openxmlformats.org/officeDocument/2006/relationships/hyperlink" Target="https://en.wikipedia.org/wiki/Triton_(moon)" TargetMode="External"/><Relationship Id="rId42" Type="http://schemas.openxmlformats.org/officeDocument/2006/relationships/hyperlink" Target="https://en.wikipedia.org/wiki/List_of_Solar_System_objects_by_size" TargetMode="External"/><Relationship Id="rId47" Type="http://schemas.openxmlformats.org/officeDocument/2006/relationships/hyperlink" Target="https://en.wikipedia.org/wiki/50000_Quaoar" TargetMode="External"/><Relationship Id="rId63" Type="http://schemas.openxmlformats.org/officeDocument/2006/relationships/hyperlink" Target="https://en.wikipedia.org/wiki/20000_Varuna" TargetMode="External"/><Relationship Id="rId68" Type="http://schemas.openxmlformats.org/officeDocument/2006/relationships/hyperlink" Target="https://en.wikipedia.org/wiki/(55637)_2002_UX25" TargetMode="External"/><Relationship Id="rId84" Type="http://schemas.openxmlformats.org/officeDocument/2006/relationships/hyperlink" Target="https://en.wikipedia.org/wiki/87_Sylvia" TargetMode="External"/><Relationship Id="rId89" Type="http://schemas.openxmlformats.org/officeDocument/2006/relationships/hyperlink" Target="https://en.wikipedia.org/wiki/107_Camilla" TargetMode="External"/><Relationship Id="rId7" Type="http://schemas.openxmlformats.org/officeDocument/2006/relationships/hyperlink" Target="https://en.wikipedia.org/wiki/Uranus" TargetMode="External"/><Relationship Id="rId71" Type="http://schemas.openxmlformats.org/officeDocument/2006/relationships/hyperlink" Target="https://en.wikipedia.org/wiki/Proteus_(moon)" TargetMode="External"/><Relationship Id="rId92" Type="http://schemas.openxmlformats.org/officeDocument/2006/relationships/hyperlink" Target="https://en.wikipedia.org/wiki/324_Bamberga" TargetMode="External"/><Relationship Id="rId2" Type="http://schemas.openxmlformats.org/officeDocument/2006/relationships/hyperlink" Target="https://en.wikipedia.org/wiki/List_of_Solar_System_objects_by_size" TargetMode="External"/><Relationship Id="rId16" Type="http://schemas.openxmlformats.org/officeDocument/2006/relationships/hyperlink" Target="https://en.wikipedia.org/wiki/List_of_Solar_System_objects_by_size" TargetMode="External"/><Relationship Id="rId29" Type="http://schemas.openxmlformats.org/officeDocument/2006/relationships/hyperlink" Target="https://en.wikipedia.org/wiki/Makemake" TargetMode="External"/><Relationship Id="rId11" Type="http://schemas.openxmlformats.org/officeDocument/2006/relationships/hyperlink" Target="https://en.wikipedia.org/wiki/Mars" TargetMode="External"/><Relationship Id="rId24" Type="http://schemas.openxmlformats.org/officeDocument/2006/relationships/hyperlink" Target="https://en.wikipedia.org/wiki/Eris_(dwarf_planet)" TargetMode="External"/><Relationship Id="rId32" Type="http://schemas.openxmlformats.org/officeDocument/2006/relationships/hyperlink" Target="https://en.wikipedia.org/wiki/List_of_Solar_System_objects_by_size" TargetMode="External"/><Relationship Id="rId37" Type="http://schemas.openxmlformats.org/officeDocument/2006/relationships/hyperlink" Target="https://en.wikipedia.org/wiki/Oberon_(moon)" TargetMode="External"/><Relationship Id="rId40" Type="http://schemas.openxmlformats.org/officeDocument/2006/relationships/hyperlink" Target="https://en.wikipedia.org/wiki/Rhea_(moon)" TargetMode="External"/><Relationship Id="rId45" Type="http://schemas.openxmlformats.org/officeDocument/2006/relationships/hyperlink" Target="https://en.wikipedia.org/wiki/List_of_Solar_System_objects_by_size" TargetMode="External"/><Relationship Id="rId53" Type="http://schemas.openxmlformats.org/officeDocument/2006/relationships/hyperlink" Target="https://en.wikipedia.org/wiki/List_of_Solar_System_objects_by_size" TargetMode="External"/><Relationship Id="rId58" Type="http://schemas.openxmlformats.org/officeDocument/2006/relationships/hyperlink" Target="https://en.wikipedia.org/wiki/List_of_Solar_System_objects_by_size" TargetMode="External"/><Relationship Id="rId66" Type="http://schemas.openxmlformats.org/officeDocument/2006/relationships/hyperlink" Target="https://en.wikipedia.org/wiki/2_Pallas" TargetMode="External"/><Relationship Id="rId74" Type="http://schemas.openxmlformats.org/officeDocument/2006/relationships/hyperlink" Target="https://en.wikipedia.org/wiki/Mimas_(moon)" TargetMode="External"/><Relationship Id="rId79" Type="http://schemas.openxmlformats.org/officeDocument/2006/relationships/hyperlink" Target="https://en.wikipedia.org/wiki/3_Juno" TargetMode="External"/><Relationship Id="rId87" Type="http://schemas.openxmlformats.org/officeDocument/2006/relationships/hyperlink" Target="https://en.wikipedia.org/wiki/31_Euphrosyne" TargetMode="External"/><Relationship Id="rId102" Type="http://schemas.openxmlformats.org/officeDocument/2006/relationships/printerSettings" Target="../printerSettings/printerSettings2.bin"/><Relationship Id="rId5" Type="http://schemas.openxmlformats.org/officeDocument/2006/relationships/hyperlink" Target="https://en.wiktionary.org/wiki/without" TargetMode="External"/><Relationship Id="rId61" Type="http://schemas.openxmlformats.org/officeDocument/2006/relationships/hyperlink" Target="https://en.wikipedia.org/wiki/List_of_Solar_System_objects_by_size" TargetMode="External"/><Relationship Id="rId82" Type="http://schemas.openxmlformats.org/officeDocument/2006/relationships/hyperlink" Target="https://en.wikipedia.org/wiki/Hi%27iaka_(moon)" TargetMode="External"/><Relationship Id="rId90" Type="http://schemas.openxmlformats.org/officeDocument/2006/relationships/hyperlink" Target="https://en.wikipedia.org/wiki/451_Patientia" TargetMode="External"/><Relationship Id="rId95" Type="http://schemas.openxmlformats.org/officeDocument/2006/relationships/hyperlink" Target="https://en.wikipedia.org/wiki/Phoebe_(moon)" TargetMode="External"/><Relationship Id="rId19" Type="http://schemas.openxmlformats.org/officeDocument/2006/relationships/hyperlink" Target="https://en.wikipedia.org/wiki/Moon" TargetMode="External"/><Relationship Id="rId14" Type="http://schemas.openxmlformats.org/officeDocument/2006/relationships/hyperlink" Target="https://en.wikipedia.org/wiki/Titan_(moon)" TargetMode="External"/><Relationship Id="rId22" Type="http://schemas.openxmlformats.org/officeDocument/2006/relationships/hyperlink" Target="https://en.wikipedia.org/wiki/List_of_Solar_System_objects_by_size" TargetMode="External"/><Relationship Id="rId27" Type="http://schemas.openxmlformats.org/officeDocument/2006/relationships/hyperlink" Target="https://en.wikipedia.org/wiki/Pluto" TargetMode="External"/><Relationship Id="rId30" Type="http://schemas.openxmlformats.org/officeDocument/2006/relationships/hyperlink" Target="https://en.wikipedia.org/wiki/List_of_Solar_System_objects_by_size" TargetMode="External"/><Relationship Id="rId35" Type="http://schemas.openxmlformats.org/officeDocument/2006/relationships/hyperlink" Target="https://en.wikipedia.org/wiki/List_of_Solar_System_objects_by_size" TargetMode="External"/><Relationship Id="rId43" Type="http://schemas.openxmlformats.org/officeDocument/2006/relationships/hyperlink" Target="https://en.wikipedia.org/wiki/Iapetus_(moon)" TargetMode="External"/><Relationship Id="rId48" Type="http://schemas.openxmlformats.org/officeDocument/2006/relationships/hyperlink" Target="https://en.wikipedia.org/wiki/List_of_Solar_System_objects_by_size" TargetMode="External"/><Relationship Id="rId56" Type="http://schemas.openxmlformats.org/officeDocument/2006/relationships/hyperlink" Target="https://en.wikipedia.org/wiki/List_of_Solar_System_objects_by_size" TargetMode="External"/><Relationship Id="rId64" Type="http://schemas.openxmlformats.org/officeDocument/2006/relationships/hyperlink" Target="https://en.wikipedia.org/wiki/174567_Varda" TargetMode="External"/><Relationship Id="rId69" Type="http://schemas.openxmlformats.org/officeDocument/2006/relationships/hyperlink" Target="https://en.wikipedia.org/wiki/Enceladus" TargetMode="External"/><Relationship Id="rId77" Type="http://schemas.openxmlformats.org/officeDocument/2006/relationships/hyperlink" Target="https://en.wikipedia.org/wiki/15_Eunomia" TargetMode="External"/><Relationship Id="rId100" Type="http://schemas.openxmlformats.org/officeDocument/2006/relationships/hyperlink" Target="https://en.wikipedia.org/wiki/Hyperion_(moon)" TargetMode="External"/><Relationship Id="rId8" Type="http://schemas.openxmlformats.org/officeDocument/2006/relationships/hyperlink" Target="https://en.wikipedia.org/wiki/Earth" TargetMode="External"/><Relationship Id="rId51" Type="http://schemas.openxmlformats.org/officeDocument/2006/relationships/hyperlink" Target="https://en.wikipedia.org/wiki/Dione_(moon)" TargetMode="External"/><Relationship Id="rId72" Type="http://schemas.openxmlformats.org/officeDocument/2006/relationships/hyperlink" Target="https://en.wikipedia.org/wiki/Vanth_(moon)" TargetMode="External"/><Relationship Id="rId80" Type="http://schemas.openxmlformats.org/officeDocument/2006/relationships/hyperlink" Target="https://en.wikipedia.org/wiki/16_Psyche" TargetMode="External"/><Relationship Id="rId85" Type="http://schemas.openxmlformats.org/officeDocument/2006/relationships/hyperlink" Target="https://en.wikipedia.org/wiki/7_Iris" TargetMode="External"/><Relationship Id="rId93" Type="http://schemas.openxmlformats.org/officeDocument/2006/relationships/hyperlink" Target="https://en.wikipedia.org/wiki/13_Egeria" TargetMode="External"/><Relationship Id="rId98" Type="http://schemas.openxmlformats.org/officeDocument/2006/relationships/hyperlink" Target="https://en.wikipedia.org/wiki/48_Doris" TargetMode="External"/><Relationship Id="rId3" Type="http://schemas.openxmlformats.org/officeDocument/2006/relationships/hyperlink" Target="https://en.wikipedia.org/wiki/Jupiter" TargetMode="External"/><Relationship Id="rId12" Type="http://schemas.openxmlformats.org/officeDocument/2006/relationships/hyperlink" Target="https://en.wikipedia.org/wiki/Mercury_(planet)" TargetMode="External"/><Relationship Id="rId17" Type="http://schemas.openxmlformats.org/officeDocument/2006/relationships/hyperlink" Target="https://en.wikipedia.org/wiki/Callisto_(moon)" TargetMode="External"/><Relationship Id="rId25" Type="http://schemas.openxmlformats.org/officeDocument/2006/relationships/hyperlink" Target="https://en.wikipedia.org/wiki/List_of_Solar_System_objects_by_size" TargetMode="External"/><Relationship Id="rId33" Type="http://schemas.openxmlformats.org/officeDocument/2006/relationships/hyperlink" Target="https://en.wikipedia.org/wiki/List_of_Solar_System_objects_by_size" TargetMode="External"/><Relationship Id="rId38" Type="http://schemas.openxmlformats.org/officeDocument/2006/relationships/hyperlink" Target="https://en.wikipedia.org/wiki/List_of_Solar_System_objects_by_size" TargetMode="External"/><Relationship Id="rId46" Type="http://schemas.openxmlformats.org/officeDocument/2006/relationships/hyperlink" Target="https://en.wikipedia.org/wiki/Charon_(moon)" TargetMode="External"/><Relationship Id="rId59" Type="http://schemas.openxmlformats.org/officeDocument/2006/relationships/hyperlink" Target="https://en.wikipedia.org/wiki/120347_Salacia" TargetMode="External"/><Relationship Id="rId67" Type="http://schemas.openxmlformats.org/officeDocument/2006/relationships/hyperlink" Target="https://en.wikipedia.org/wiki/229762_G%C7%83k%C3%BAn%C7%81%CA%BCh%C3%B2md%C3%ADm%C3%A0" TargetMode="External"/><Relationship Id="rId103" Type="http://schemas.openxmlformats.org/officeDocument/2006/relationships/drawing" Target="../drawings/drawing2.xml"/><Relationship Id="rId20" Type="http://schemas.openxmlformats.org/officeDocument/2006/relationships/hyperlink" Target="https://en.wikipedia.org/wiki/Europa_(moon)" TargetMode="External"/><Relationship Id="rId41" Type="http://schemas.openxmlformats.org/officeDocument/2006/relationships/hyperlink" Target="https://en.wikipedia.org/wiki/List_of_Solar_System_objects_by_size" TargetMode="External"/><Relationship Id="rId54" Type="http://schemas.openxmlformats.org/officeDocument/2006/relationships/hyperlink" Target="https://en.wikipedia.org/wiki/List_of_Solar_System_objects_by_size" TargetMode="External"/><Relationship Id="rId62" Type="http://schemas.openxmlformats.org/officeDocument/2006/relationships/hyperlink" Target="https://en.wikipedia.org/wiki/10_Hygiea" TargetMode="External"/><Relationship Id="rId70" Type="http://schemas.openxmlformats.org/officeDocument/2006/relationships/hyperlink" Target="https://en.wikipedia.org/wiki/Miranda_(moon)" TargetMode="External"/><Relationship Id="rId75" Type="http://schemas.openxmlformats.org/officeDocument/2006/relationships/hyperlink" Target="https://en.wikipedia.org/wiki/511_Davida" TargetMode="External"/><Relationship Id="rId83" Type="http://schemas.openxmlformats.org/officeDocument/2006/relationships/hyperlink" Target="https://en.wikipedia.org/wiki/88_Thisbe" TargetMode="External"/><Relationship Id="rId88" Type="http://schemas.openxmlformats.org/officeDocument/2006/relationships/hyperlink" Target="https://en.wikipedia.org/w/index.php?title=2001_QC298&amp;action=edit&amp;redlink=1" TargetMode="External"/><Relationship Id="rId91" Type="http://schemas.openxmlformats.org/officeDocument/2006/relationships/hyperlink" Target="https://en.wikipedia.org/wiki/79360_Sila%E2%80%93Nunam" TargetMode="External"/><Relationship Id="rId96" Type="http://schemas.openxmlformats.org/officeDocument/2006/relationships/hyperlink" Target="https://en.wikipedia.org/wiki/624_Hektor" TargetMode="External"/><Relationship Id="rId1" Type="http://schemas.openxmlformats.org/officeDocument/2006/relationships/hyperlink" Target="https://en.wikipedia.org/wiki/Sun" TargetMode="External"/><Relationship Id="rId6" Type="http://schemas.openxmlformats.org/officeDocument/2006/relationships/hyperlink" Target="https://en.wikipedia.org/wiki/Neptune" TargetMode="External"/><Relationship Id="rId15" Type="http://schemas.openxmlformats.org/officeDocument/2006/relationships/hyperlink" Target="https://en.wikipedia.org/wiki/List_of_Solar_System_objects_by_size" TargetMode="External"/><Relationship Id="rId23" Type="http://schemas.openxmlformats.org/officeDocument/2006/relationships/hyperlink" Target="https://en.wikipedia.org/wiki/List_of_Solar_System_objects_by_size" TargetMode="External"/><Relationship Id="rId28" Type="http://schemas.openxmlformats.org/officeDocument/2006/relationships/hyperlink" Target="https://en.wikipedia.org/wiki/List_of_Solar_System_objects_by_size" TargetMode="External"/><Relationship Id="rId36" Type="http://schemas.openxmlformats.org/officeDocument/2006/relationships/hyperlink" Target="https://en.wikipedia.org/wiki/List_of_Solar_System_objects_by_size" TargetMode="External"/><Relationship Id="rId49" Type="http://schemas.openxmlformats.org/officeDocument/2006/relationships/hyperlink" Target="https://en.wikipedia.org/wiki/Ariel_(moon)" TargetMode="External"/><Relationship Id="rId57" Type="http://schemas.openxmlformats.org/officeDocument/2006/relationships/hyperlink" Target="https://en.wikipedia.org/wiki/Tethys_(moon)" TargetMode="External"/><Relationship Id="rId10" Type="http://schemas.openxmlformats.org/officeDocument/2006/relationships/hyperlink" Target="https://en.wikipedia.org/wiki/Venus" TargetMode="External"/><Relationship Id="rId31" Type="http://schemas.openxmlformats.org/officeDocument/2006/relationships/hyperlink" Target="https://en.wikipedia.org/wiki/Haumea" TargetMode="External"/><Relationship Id="rId44" Type="http://schemas.openxmlformats.org/officeDocument/2006/relationships/hyperlink" Target="https://en.wikipedia.org/wiki/(225088)_2007_OR10" TargetMode="External"/><Relationship Id="rId52" Type="http://schemas.openxmlformats.org/officeDocument/2006/relationships/hyperlink" Target="https://en.wikipedia.org/wiki/Ceres_(dwarf_planet)" TargetMode="External"/><Relationship Id="rId60" Type="http://schemas.openxmlformats.org/officeDocument/2006/relationships/hyperlink" Target="https://en.wikipedia.org/wiki/List_of_Solar_System_objects_by_size" TargetMode="External"/><Relationship Id="rId65" Type="http://schemas.openxmlformats.org/officeDocument/2006/relationships/hyperlink" Target="https://en.wikipedia.org/wiki/4_Vesta" TargetMode="External"/><Relationship Id="rId73" Type="http://schemas.openxmlformats.org/officeDocument/2006/relationships/hyperlink" Target="https://en.wikipedia.org/wiki/(119979)_2002_WC19" TargetMode="External"/><Relationship Id="rId78" Type="http://schemas.openxmlformats.org/officeDocument/2006/relationships/hyperlink" Target="https://en.wikipedia.org/wiki/(144897)_2004_UX10" TargetMode="External"/><Relationship Id="rId81" Type="http://schemas.openxmlformats.org/officeDocument/2006/relationships/hyperlink" Target="https://en.wikipedia.org/wiki/52_Europa" TargetMode="External"/><Relationship Id="rId86" Type="http://schemas.openxmlformats.org/officeDocument/2006/relationships/hyperlink" Target="https://en.wikipedia.org/wiki/65_Cybele" TargetMode="External"/><Relationship Id="rId94" Type="http://schemas.openxmlformats.org/officeDocument/2006/relationships/hyperlink" Target="https://en.wikipedia.org/wiki/19_Fortuna" TargetMode="External"/><Relationship Id="rId99" Type="http://schemas.openxmlformats.org/officeDocument/2006/relationships/hyperlink" Target="https://en.wikipedia.org/wiki/45_Eugenia" TargetMode="External"/><Relationship Id="rId101" Type="http://schemas.openxmlformats.org/officeDocument/2006/relationships/hyperlink" Target="https://en.wikipedia.org/wiki/65489_Ceto" TargetMode="External"/><Relationship Id="rId4" Type="http://schemas.openxmlformats.org/officeDocument/2006/relationships/hyperlink" Target="https://en.wikipedia.org/wiki/Saturn" TargetMode="External"/><Relationship Id="rId9" Type="http://schemas.openxmlformats.org/officeDocument/2006/relationships/hyperlink" Target="https://en.wikipedia.org/wiki/Gravity_of_Earth" TargetMode="External"/><Relationship Id="rId13" Type="http://schemas.openxmlformats.org/officeDocument/2006/relationships/hyperlink" Target="https://en.wikipedia.org/wiki/Ganymede_(moon)" TargetMode="External"/><Relationship Id="rId18" Type="http://schemas.openxmlformats.org/officeDocument/2006/relationships/hyperlink" Target="https://en.wikipedia.org/wiki/Io_(moon)" TargetMode="External"/><Relationship Id="rId39" Type="http://schemas.openxmlformats.org/officeDocument/2006/relationships/hyperlink" Target="https://en.wikipedia.org/wiki/List_of_Solar_System_objects_by_size" TargetMode="External"/><Relationship Id="rId34" Type="http://schemas.openxmlformats.org/officeDocument/2006/relationships/hyperlink" Target="https://en.wikipedia.org/wiki/Titania_(moon)" TargetMode="External"/><Relationship Id="rId50" Type="http://schemas.openxmlformats.org/officeDocument/2006/relationships/hyperlink" Target="https://en.wikipedia.org/wiki/Umbriel_(moon)" TargetMode="External"/><Relationship Id="rId55" Type="http://schemas.openxmlformats.org/officeDocument/2006/relationships/hyperlink" Target="https://en.wikipedia.org/wiki/90482_Orcus" TargetMode="External"/><Relationship Id="rId76" Type="http://schemas.openxmlformats.org/officeDocument/2006/relationships/hyperlink" Target="https://en.wikipedia.org/wiki/704_Interamnia" TargetMode="External"/><Relationship Id="rId97" Type="http://schemas.openxmlformats.org/officeDocument/2006/relationships/hyperlink" Target="https://en.wikipedia.org/wiki/(26308)_1998_SM1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119BE-DB3A-4E54-B585-C2329DB454E2}">
  <dimension ref="A1:O158"/>
  <sheetViews>
    <sheetView topLeftCell="A92" workbookViewId="0">
      <selection activeCell="A100" sqref="A100:G158"/>
    </sheetView>
  </sheetViews>
  <sheetFormatPr defaultRowHeight="14.5" x14ac:dyDescent="0.35"/>
  <cols>
    <col min="1" max="1" width="9.1796875" customWidth="1"/>
    <col min="3" max="3" width="14.1796875" customWidth="1"/>
    <col min="5" max="5" width="12.26953125" bestFit="1" customWidth="1"/>
    <col min="7" max="7" width="15.54296875" bestFit="1" customWidth="1"/>
  </cols>
  <sheetData>
    <row r="1" spans="1:15" x14ac:dyDescent="0.35">
      <c r="A1" s="29" t="s">
        <v>151</v>
      </c>
    </row>
    <row r="2" spans="1:15" x14ac:dyDescent="0.35">
      <c r="A2" s="29"/>
    </row>
    <row r="3" spans="1:15" x14ac:dyDescent="0.35">
      <c r="A3" s="30" t="s">
        <v>152</v>
      </c>
      <c r="B3" s="30" t="s">
        <v>153</v>
      </c>
      <c r="C3" s="30" t="s">
        <v>154</v>
      </c>
      <c r="D3" s="30"/>
      <c r="E3" s="30" t="s">
        <v>156</v>
      </c>
      <c r="F3" s="30"/>
      <c r="G3" s="30" t="s">
        <v>158</v>
      </c>
      <c r="H3" s="30"/>
      <c r="I3" s="30" t="s">
        <v>160</v>
      </c>
      <c r="J3" s="30" t="s">
        <v>162</v>
      </c>
      <c r="K3" s="30"/>
      <c r="L3" s="30"/>
      <c r="M3" s="30"/>
      <c r="N3" s="30"/>
      <c r="O3" s="30"/>
    </row>
    <row r="4" spans="1:15" x14ac:dyDescent="0.35">
      <c r="A4" s="30"/>
      <c r="B4" s="30"/>
      <c r="C4" s="30" t="s">
        <v>155</v>
      </c>
      <c r="D4" s="30" t="s">
        <v>16</v>
      </c>
      <c r="E4" s="30" t="s">
        <v>157</v>
      </c>
      <c r="F4" s="30" t="s">
        <v>16</v>
      </c>
      <c r="G4" s="30" t="s">
        <v>159</v>
      </c>
      <c r="H4" s="30" t="s">
        <v>16</v>
      </c>
      <c r="I4" s="30" t="s">
        <v>161</v>
      </c>
      <c r="J4" s="30" t="s">
        <v>163</v>
      </c>
      <c r="K4" s="30" t="s">
        <v>16</v>
      </c>
      <c r="L4" s="30" t="s">
        <v>164</v>
      </c>
      <c r="M4" s="30" t="s">
        <v>165</v>
      </c>
      <c r="N4" s="30" t="s">
        <v>166</v>
      </c>
      <c r="O4" s="30" t="s">
        <v>167</v>
      </c>
    </row>
    <row r="5" spans="1:15" ht="15" thickBot="1" x14ac:dyDescent="0.4"/>
    <row r="6" spans="1:15" x14ac:dyDescent="0.35">
      <c r="A6" s="433" t="s">
        <v>0</v>
      </c>
      <c r="B6" s="409"/>
      <c r="C6" s="433" t="s">
        <v>1</v>
      </c>
      <c r="D6" s="435">
        <v>109.3</v>
      </c>
      <c r="E6" s="427">
        <v>1414300000</v>
      </c>
      <c r="F6" s="427">
        <v>1305700</v>
      </c>
      <c r="G6" s="427">
        <v>1988550000</v>
      </c>
      <c r="H6" s="431">
        <v>333000</v>
      </c>
      <c r="I6" s="429">
        <v>1.4079999999999999</v>
      </c>
      <c r="J6" s="429">
        <v>274</v>
      </c>
      <c r="K6" s="429">
        <v>27.94</v>
      </c>
      <c r="L6" s="433" t="s">
        <v>2</v>
      </c>
      <c r="M6" s="429" t="s">
        <v>3</v>
      </c>
      <c r="N6" s="429">
        <v>1</v>
      </c>
      <c r="O6" s="429" t="s">
        <v>4</v>
      </c>
    </row>
    <row r="7" spans="1:15" ht="15" thickBot="1" x14ac:dyDescent="0.4">
      <c r="A7" s="434"/>
      <c r="B7" s="410"/>
      <c r="C7" s="434"/>
      <c r="D7" s="436"/>
      <c r="E7" s="428"/>
      <c r="F7" s="428"/>
      <c r="G7" s="428"/>
      <c r="H7" s="432"/>
      <c r="I7" s="430"/>
      <c r="J7" s="430"/>
      <c r="K7" s="430"/>
      <c r="L7" s="434"/>
      <c r="M7" s="430"/>
      <c r="N7" s="430"/>
      <c r="O7" s="430"/>
    </row>
    <row r="8" spans="1:15" ht="55.5" customHeight="1" x14ac:dyDescent="0.35">
      <c r="A8" s="423" t="s">
        <v>5</v>
      </c>
      <c r="B8" s="409"/>
      <c r="C8" s="417" t="s">
        <v>6</v>
      </c>
      <c r="D8" s="417">
        <v>10.97</v>
      </c>
      <c r="E8" s="425">
        <v>1431280</v>
      </c>
      <c r="F8" s="425">
        <v>1321</v>
      </c>
      <c r="G8" s="425">
        <v>1898600</v>
      </c>
      <c r="H8" s="417">
        <v>317.83</v>
      </c>
      <c r="I8" s="417">
        <v>1.3260000000000001</v>
      </c>
      <c r="J8" s="417">
        <v>24.79</v>
      </c>
      <c r="K8" s="417">
        <v>2.528</v>
      </c>
      <c r="L8" s="419" t="s">
        <v>7</v>
      </c>
      <c r="M8" s="417" t="s">
        <v>3</v>
      </c>
      <c r="N8" s="417">
        <v>2</v>
      </c>
      <c r="O8" s="417" t="s">
        <v>4</v>
      </c>
    </row>
    <row r="9" spans="1:15" ht="15" thickBot="1" x14ac:dyDescent="0.4">
      <c r="A9" s="424"/>
      <c r="B9" s="410"/>
      <c r="C9" s="418"/>
      <c r="D9" s="418"/>
      <c r="E9" s="426"/>
      <c r="F9" s="426"/>
      <c r="G9" s="426"/>
      <c r="H9" s="418"/>
      <c r="I9" s="418"/>
      <c r="J9" s="418"/>
      <c r="K9" s="418"/>
      <c r="L9" s="420"/>
      <c r="M9" s="418"/>
      <c r="N9" s="418"/>
      <c r="O9" s="418"/>
    </row>
    <row r="10" spans="1:15" ht="40.5" customHeight="1" x14ac:dyDescent="0.35">
      <c r="A10" s="423" t="s">
        <v>8</v>
      </c>
      <c r="B10" s="409"/>
      <c r="C10" s="1" t="s">
        <v>9</v>
      </c>
      <c r="D10" s="417">
        <v>9.14</v>
      </c>
      <c r="E10" s="425">
        <v>827130</v>
      </c>
      <c r="F10" s="417">
        <v>764</v>
      </c>
      <c r="G10" s="425">
        <v>568460</v>
      </c>
      <c r="H10" s="417">
        <v>95.162000000000006</v>
      </c>
      <c r="I10" s="417">
        <v>0.68700000000000006</v>
      </c>
      <c r="J10" s="417">
        <v>10.445</v>
      </c>
      <c r="K10" s="417">
        <v>1.0649999999999999</v>
      </c>
      <c r="L10" s="419" t="s">
        <v>7</v>
      </c>
      <c r="M10" s="417" t="s">
        <v>3</v>
      </c>
      <c r="N10" s="417">
        <v>3</v>
      </c>
      <c r="O10" s="417" t="s">
        <v>4</v>
      </c>
    </row>
    <row r="11" spans="1:15" ht="15" thickBot="1" x14ac:dyDescent="0.4">
      <c r="A11" s="424"/>
      <c r="B11" s="410"/>
      <c r="C11" s="2" t="s">
        <v>10</v>
      </c>
      <c r="D11" s="418"/>
      <c r="E11" s="426"/>
      <c r="F11" s="418"/>
      <c r="G11" s="426"/>
      <c r="H11" s="418"/>
      <c r="I11" s="418"/>
      <c r="J11" s="418"/>
      <c r="K11" s="418"/>
      <c r="L11" s="420"/>
      <c r="M11" s="418"/>
      <c r="N11" s="418"/>
      <c r="O11" s="418"/>
    </row>
    <row r="12" spans="1:15" ht="41.25" customHeight="1" x14ac:dyDescent="0.35">
      <c r="A12" s="423" t="s">
        <v>11</v>
      </c>
      <c r="B12" s="409"/>
      <c r="C12" s="417" t="s">
        <v>12</v>
      </c>
      <c r="D12" s="417">
        <v>3.8650000000000002</v>
      </c>
      <c r="E12" s="425">
        <v>62540</v>
      </c>
      <c r="F12" s="417">
        <v>57.7</v>
      </c>
      <c r="G12" s="425">
        <v>102430</v>
      </c>
      <c r="H12" s="417">
        <v>17.146999999999998</v>
      </c>
      <c r="I12" s="417">
        <v>1.6379999999999999</v>
      </c>
      <c r="J12" s="417">
        <v>11.15</v>
      </c>
      <c r="K12" s="417">
        <v>1.137</v>
      </c>
      <c r="L12" s="419" t="s">
        <v>13</v>
      </c>
      <c r="M12" s="417" t="s">
        <v>3</v>
      </c>
      <c r="N12" s="417">
        <v>5</v>
      </c>
      <c r="O12" s="417">
        <v>1846</v>
      </c>
    </row>
    <row r="13" spans="1:15" ht="15" thickBot="1" x14ac:dyDescent="0.4">
      <c r="A13" s="424"/>
      <c r="B13" s="410"/>
      <c r="C13" s="418"/>
      <c r="D13" s="418"/>
      <c r="E13" s="426"/>
      <c r="F13" s="418"/>
      <c r="G13" s="426"/>
      <c r="H13" s="418"/>
      <c r="I13" s="418"/>
      <c r="J13" s="418"/>
      <c r="K13" s="418"/>
      <c r="L13" s="420"/>
      <c r="M13" s="418"/>
      <c r="N13" s="418"/>
      <c r="O13" s="418"/>
    </row>
    <row r="14" spans="1:15" ht="41.25" customHeight="1" x14ac:dyDescent="0.35">
      <c r="A14" s="423" t="s">
        <v>14</v>
      </c>
      <c r="B14" s="409"/>
      <c r="C14" s="417" t="s">
        <v>15</v>
      </c>
      <c r="D14" s="417">
        <v>3.9809999999999999</v>
      </c>
      <c r="E14" s="425">
        <v>68340</v>
      </c>
      <c r="F14" s="417">
        <v>63.1</v>
      </c>
      <c r="G14" s="425">
        <v>86832</v>
      </c>
      <c r="H14" s="417">
        <v>14.536</v>
      </c>
      <c r="I14" s="417">
        <v>1.27</v>
      </c>
      <c r="J14" s="417">
        <v>8.69</v>
      </c>
      <c r="K14" s="417">
        <v>0.88600000000000001</v>
      </c>
      <c r="L14" s="419" t="s">
        <v>13</v>
      </c>
      <c r="M14" s="417" t="s">
        <v>3</v>
      </c>
      <c r="N14" s="417">
        <v>4</v>
      </c>
      <c r="O14" s="417">
        <v>1781</v>
      </c>
    </row>
    <row r="15" spans="1:15" ht="15" thickBot="1" x14ac:dyDescent="0.4">
      <c r="A15" s="424"/>
      <c r="B15" s="410"/>
      <c r="C15" s="418"/>
      <c r="D15" s="418"/>
      <c r="E15" s="426"/>
      <c r="F15" s="418"/>
      <c r="G15" s="426"/>
      <c r="H15" s="418"/>
      <c r="I15" s="418"/>
      <c r="J15" s="418"/>
      <c r="K15" s="418"/>
      <c r="L15" s="420"/>
      <c r="M15" s="418"/>
      <c r="N15" s="418"/>
      <c r="O15" s="418"/>
    </row>
    <row r="16" spans="1:15" ht="27" customHeight="1" x14ac:dyDescent="0.35">
      <c r="A16" s="415" t="s">
        <v>16</v>
      </c>
      <c r="B16" s="409"/>
      <c r="C16" s="411" t="s">
        <v>17</v>
      </c>
      <c r="D16" s="411">
        <v>1</v>
      </c>
      <c r="E16" s="421">
        <v>1083.21</v>
      </c>
      <c r="F16" s="411">
        <v>1</v>
      </c>
      <c r="G16" s="421">
        <v>5973.6</v>
      </c>
      <c r="H16" s="411">
        <v>1</v>
      </c>
      <c r="I16" s="411">
        <v>5.5140000000000002</v>
      </c>
      <c r="J16" s="415">
        <v>9.8066499999999994</v>
      </c>
      <c r="K16" s="411">
        <v>1</v>
      </c>
      <c r="L16" s="413" t="s">
        <v>18</v>
      </c>
      <c r="M16" s="415" t="s">
        <v>19</v>
      </c>
      <c r="N16" s="411">
        <v>6</v>
      </c>
      <c r="O16" s="411" t="s">
        <v>4</v>
      </c>
    </row>
    <row r="17" spans="1:15" ht="15" thickBot="1" x14ac:dyDescent="0.4">
      <c r="A17" s="416"/>
      <c r="B17" s="410"/>
      <c r="C17" s="412"/>
      <c r="D17" s="412"/>
      <c r="E17" s="422"/>
      <c r="F17" s="412"/>
      <c r="G17" s="422"/>
      <c r="H17" s="412"/>
      <c r="I17" s="412"/>
      <c r="J17" s="416"/>
      <c r="K17" s="412"/>
      <c r="L17" s="414"/>
      <c r="M17" s="416"/>
      <c r="N17" s="412"/>
      <c r="O17" s="412"/>
    </row>
    <row r="18" spans="1:15" x14ac:dyDescent="0.35">
      <c r="A18" s="415" t="s">
        <v>20</v>
      </c>
      <c r="B18" s="409"/>
      <c r="C18" s="3" t="s">
        <v>21</v>
      </c>
      <c r="D18" s="411">
        <v>0.94989999999999997</v>
      </c>
      <c r="E18" s="411">
        <v>928.43</v>
      </c>
      <c r="F18" s="411">
        <v>0.85699999999999998</v>
      </c>
      <c r="G18" s="421">
        <v>4868.5</v>
      </c>
      <c r="H18" s="411">
        <v>0.81499999999999995</v>
      </c>
      <c r="I18" s="411">
        <v>5.2430000000000003</v>
      </c>
      <c r="J18" s="411">
        <v>8.8719999999999999</v>
      </c>
      <c r="K18" s="411">
        <v>0.90500000000000003</v>
      </c>
      <c r="L18" s="413" t="s">
        <v>18</v>
      </c>
      <c r="M18" s="411" t="s">
        <v>3</v>
      </c>
      <c r="N18" s="411">
        <v>7</v>
      </c>
      <c r="O18" s="411" t="s">
        <v>4</v>
      </c>
    </row>
    <row r="19" spans="1:15" ht="15" thickBot="1" x14ac:dyDescent="0.4">
      <c r="A19" s="416"/>
      <c r="B19" s="410"/>
      <c r="C19" s="4" t="s">
        <v>22</v>
      </c>
      <c r="D19" s="412"/>
      <c r="E19" s="412"/>
      <c r="F19" s="412"/>
      <c r="G19" s="422"/>
      <c r="H19" s="412"/>
      <c r="I19" s="412"/>
      <c r="J19" s="412"/>
      <c r="K19" s="412"/>
      <c r="L19" s="414"/>
      <c r="M19" s="412"/>
      <c r="N19" s="412"/>
      <c r="O19" s="412"/>
    </row>
    <row r="20" spans="1:15" ht="27" customHeight="1" x14ac:dyDescent="0.35">
      <c r="A20" s="415" t="s">
        <v>23</v>
      </c>
      <c r="B20" s="409"/>
      <c r="C20" s="411" t="s">
        <v>24</v>
      </c>
      <c r="D20" s="411">
        <v>0.53200000000000003</v>
      </c>
      <c r="E20" s="411">
        <v>163.18</v>
      </c>
      <c r="F20" s="411">
        <v>0.151</v>
      </c>
      <c r="G20" s="411">
        <v>641.85</v>
      </c>
      <c r="H20" s="411">
        <v>0.107</v>
      </c>
      <c r="I20" s="411" t="s">
        <v>25</v>
      </c>
      <c r="J20" s="411">
        <v>3.7210000000000001</v>
      </c>
      <c r="K20" s="411">
        <v>0.379</v>
      </c>
      <c r="L20" s="413" t="s">
        <v>18</v>
      </c>
      <c r="M20" s="411" t="s">
        <v>3</v>
      </c>
      <c r="N20" s="411">
        <v>8</v>
      </c>
      <c r="O20" s="411" t="s">
        <v>4</v>
      </c>
    </row>
    <row r="21" spans="1:15" ht="15" thickBot="1" x14ac:dyDescent="0.4">
      <c r="A21" s="416"/>
      <c r="B21" s="410"/>
      <c r="C21" s="412"/>
      <c r="D21" s="412"/>
      <c r="E21" s="412"/>
      <c r="F21" s="412"/>
      <c r="G21" s="412"/>
      <c r="H21" s="412"/>
      <c r="I21" s="412"/>
      <c r="J21" s="412"/>
      <c r="K21" s="412"/>
      <c r="L21" s="414"/>
      <c r="M21" s="412"/>
      <c r="N21" s="412"/>
      <c r="O21" s="412"/>
    </row>
    <row r="22" spans="1:15" ht="27" customHeight="1" x14ac:dyDescent="0.35">
      <c r="A22" s="415" t="s">
        <v>26</v>
      </c>
      <c r="B22" s="409"/>
      <c r="C22" s="411" t="s">
        <v>27</v>
      </c>
      <c r="D22" s="411">
        <v>0.38290000000000002</v>
      </c>
      <c r="E22" s="411">
        <v>60.83</v>
      </c>
      <c r="F22" s="411">
        <v>5.62E-2</v>
      </c>
      <c r="G22" s="411">
        <v>330.2</v>
      </c>
      <c r="H22" s="411">
        <v>5.5300000000000002E-2</v>
      </c>
      <c r="I22" s="411">
        <v>5.4269999999999996</v>
      </c>
      <c r="J22" s="411">
        <v>3.7</v>
      </c>
      <c r="K22" s="411">
        <v>0.377</v>
      </c>
      <c r="L22" s="413" t="s">
        <v>18</v>
      </c>
      <c r="M22" s="411" t="s">
        <v>3</v>
      </c>
      <c r="N22" s="411">
        <v>11</v>
      </c>
      <c r="O22" s="411" t="s">
        <v>4</v>
      </c>
    </row>
    <row r="23" spans="1:15" ht="15" thickBot="1" x14ac:dyDescent="0.4">
      <c r="A23" s="416"/>
      <c r="B23" s="410"/>
      <c r="C23" s="412"/>
      <c r="D23" s="412"/>
      <c r="E23" s="412"/>
      <c r="F23" s="412"/>
      <c r="G23" s="412"/>
      <c r="H23" s="412"/>
      <c r="I23" s="412"/>
      <c r="J23" s="412"/>
      <c r="K23" s="412"/>
      <c r="L23" s="414"/>
      <c r="M23" s="412"/>
      <c r="N23" s="412"/>
      <c r="O23" s="412"/>
    </row>
    <row r="24" spans="1:15" ht="29.5" thickBot="1" x14ac:dyDescent="0.4">
      <c r="A24" s="5" t="s">
        <v>28</v>
      </c>
      <c r="B24" s="409"/>
      <c r="C24" s="403" t="s">
        <v>30</v>
      </c>
      <c r="D24" s="403">
        <v>0.41349999999999998</v>
      </c>
      <c r="E24" s="403">
        <v>76.3</v>
      </c>
      <c r="F24" s="403">
        <v>7.0400000000000004E-2</v>
      </c>
      <c r="G24" s="403">
        <v>148.19999999999999</v>
      </c>
      <c r="H24" s="403">
        <v>2.4799999999999999E-2</v>
      </c>
      <c r="I24" s="403">
        <v>1.9359999999999999</v>
      </c>
      <c r="J24" s="403">
        <v>1.4279999999999999</v>
      </c>
      <c r="K24" s="403">
        <v>0.14599999999999999</v>
      </c>
      <c r="L24" s="405" t="s">
        <v>31</v>
      </c>
      <c r="M24" s="403" t="s">
        <v>3</v>
      </c>
      <c r="N24" s="403">
        <v>9</v>
      </c>
      <c r="O24" s="403">
        <v>1610</v>
      </c>
    </row>
    <row r="25" spans="1:15" ht="15" thickBot="1" x14ac:dyDescent="0.4">
      <c r="A25" s="6" t="s">
        <v>29</v>
      </c>
      <c r="B25" s="409"/>
      <c r="C25" s="404"/>
      <c r="D25" s="404"/>
      <c r="E25" s="404"/>
      <c r="F25" s="404"/>
      <c r="G25" s="404"/>
      <c r="H25" s="404"/>
      <c r="I25" s="404"/>
      <c r="J25" s="404"/>
      <c r="K25" s="404"/>
      <c r="L25" s="406"/>
      <c r="M25" s="404"/>
      <c r="N25" s="404"/>
      <c r="O25" s="404"/>
    </row>
    <row r="26" spans="1:15" ht="15" thickBot="1" x14ac:dyDescent="0.4">
      <c r="A26" s="7" t="s">
        <v>32</v>
      </c>
      <c r="B26" s="409"/>
      <c r="C26" s="9" t="s">
        <v>34</v>
      </c>
      <c r="D26" s="387" t="s">
        <v>36</v>
      </c>
      <c r="E26" s="385">
        <v>71.5</v>
      </c>
      <c r="F26" s="385">
        <v>6.5799999999999997E-2</v>
      </c>
      <c r="G26" s="385">
        <v>134.5</v>
      </c>
      <c r="H26" s="385">
        <v>2.2499999999999999E-2</v>
      </c>
      <c r="I26" s="385" t="s">
        <v>37</v>
      </c>
      <c r="J26" s="385">
        <v>1.3540000000000001</v>
      </c>
      <c r="K26" s="385">
        <v>0.13800000000000001</v>
      </c>
      <c r="L26" s="387" t="s">
        <v>38</v>
      </c>
      <c r="M26" s="385" t="s">
        <v>3</v>
      </c>
      <c r="N26" s="385">
        <v>10</v>
      </c>
      <c r="O26" s="385">
        <v>1655</v>
      </c>
    </row>
    <row r="27" spans="1:15" ht="15" thickBot="1" x14ac:dyDescent="0.4">
      <c r="A27" s="8" t="s">
        <v>33</v>
      </c>
      <c r="B27" s="409"/>
      <c r="C27" s="10" t="s">
        <v>35</v>
      </c>
      <c r="D27" s="388"/>
      <c r="E27" s="386"/>
      <c r="F27" s="386"/>
      <c r="G27" s="386"/>
      <c r="H27" s="386"/>
      <c r="I27" s="386"/>
      <c r="J27" s="386"/>
      <c r="K27" s="386"/>
      <c r="L27" s="388"/>
      <c r="M27" s="386"/>
      <c r="N27" s="386"/>
      <c r="O27" s="386"/>
    </row>
    <row r="28" spans="1:15" x14ac:dyDescent="0.35">
      <c r="A28" s="5" t="s">
        <v>39</v>
      </c>
      <c r="B28" s="409"/>
      <c r="C28" s="403" t="s">
        <v>41</v>
      </c>
      <c r="D28" s="403">
        <v>0.37830000000000003</v>
      </c>
      <c r="E28" s="403">
        <v>58.65</v>
      </c>
      <c r="F28" s="403">
        <v>5.4100000000000002E-2</v>
      </c>
      <c r="G28" s="403">
        <v>107.6</v>
      </c>
      <c r="H28" s="403">
        <v>1.7999999999999999E-2</v>
      </c>
      <c r="I28" s="403" t="s">
        <v>42</v>
      </c>
      <c r="J28" s="403">
        <v>1.23603</v>
      </c>
      <c r="K28" s="403">
        <v>0.126</v>
      </c>
      <c r="L28" s="405" t="s">
        <v>31</v>
      </c>
      <c r="M28" s="403" t="s">
        <v>3</v>
      </c>
      <c r="N28" s="403">
        <v>12</v>
      </c>
      <c r="O28" s="403">
        <v>1610</v>
      </c>
    </row>
    <row r="29" spans="1:15" ht="15" thickBot="1" x14ac:dyDescent="0.4">
      <c r="A29" s="6" t="s">
        <v>40</v>
      </c>
      <c r="B29" s="410"/>
      <c r="C29" s="404"/>
      <c r="D29" s="404"/>
      <c r="E29" s="404"/>
      <c r="F29" s="404"/>
      <c r="G29" s="404"/>
      <c r="H29" s="404"/>
      <c r="I29" s="404"/>
      <c r="J29" s="404"/>
      <c r="K29" s="404"/>
      <c r="L29" s="406"/>
      <c r="M29" s="404"/>
      <c r="N29" s="404"/>
      <c r="O29" s="404"/>
    </row>
    <row r="30" spans="1:15" ht="15" thickBot="1" x14ac:dyDescent="0.4">
      <c r="A30" s="5" t="s">
        <v>43</v>
      </c>
      <c r="B30" s="409"/>
      <c r="C30" s="403" t="s">
        <v>45</v>
      </c>
      <c r="D30" s="403">
        <v>0.28589999999999999</v>
      </c>
      <c r="E30" s="403">
        <v>25.32</v>
      </c>
      <c r="F30" s="403">
        <v>2.3400000000000001E-2</v>
      </c>
      <c r="G30" s="403">
        <v>89.3</v>
      </c>
      <c r="H30" s="403">
        <v>1.4999999999999999E-2</v>
      </c>
      <c r="I30" s="403" t="s">
        <v>46</v>
      </c>
      <c r="J30" s="403">
        <v>1.7969999999999999</v>
      </c>
      <c r="K30" s="403">
        <v>0.183</v>
      </c>
      <c r="L30" s="405" t="s">
        <v>31</v>
      </c>
      <c r="M30" s="403" t="s">
        <v>3</v>
      </c>
      <c r="N30" s="403">
        <v>13</v>
      </c>
      <c r="O30" s="403">
        <v>1610</v>
      </c>
    </row>
    <row r="31" spans="1:15" ht="15" thickBot="1" x14ac:dyDescent="0.4">
      <c r="A31" s="6" t="s">
        <v>44</v>
      </c>
      <c r="B31" s="409"/>
      <c r="C31" s="404"/>
      <c r="D31" s="404"/>
      <c r="E31" s="404"/>
      <c r="F31" s="404"/>
      <c r="G31" s="404"/>
      <c r="H31" s="404"/>
      <c r="I31" s="404"/>
      <c r="J31" s="404"/>
      <c r="K31" s="404"/>
      <c r="L31" s="406"/>
      <c r="M31" s="404"/>
      <c r="N31" s="404"/>
      <c r="O31" s="404"/>
    </row>
    <row r="32" spans="1:15" ht="15" thickBot="1" x14ac:dyDescent="0.4">
      <c r="A32" s="11" t="s">
        <v>47</v>
      </c>
      <c r="B32" s="409"/>
      <c r="C32" s="407">
        <v>1737.1</v>
      </c>
      <c r="D32" s="407">
        <v>0.2727</v>
      </c>
      <c r="E32" s="407">
        <v>21.957999999999998</v>
      </c>
      <c r="F32" s="407">
        <v>2.0299999999999999E-2</v>
      </c>
      <c r="G32" s="407">
        <v>73.5</v>
      </c>
      <c r="H32" s="407">
        <v>1.23E-2</v>
      </c>
      <c r="I32" s="407">
        <v>3.3464</v>
      </c>
      <c r="J32" s="407">
        <v>1.625</v>
      </c>
      <c r="K32" s="407">
        <v>0.16600000000000001</v>
      </c>
      <c r="L32" s="407" t="s">
        <v>49</v>
      </c>
      <c r="M32" s="407" t="s">
        <v>3</v>
      </c>
      <c r="N32" s="407">
        <v>14</v>
      </c>
      <c r="O32" s="407" t="s">
        <v>4</v>
      </c>
    </row>
    <row r="33" spans="1:15" ht="15" thickBot="1" x14ac:dyDescent="0.4">
      <c r="A33" s="12" t="s">
        <v>48</v>
      </c>
      <c r="B33" s="409"/>
      <c r="C33" s="408"/>
      <c r="D33" s="408"/>
      <c r="E33" s="408"/>
      <c r="F33" s="408"/>
      <c r="G33" s="408"/>
      <c r="H33" s="408"/>
      <c r="I33" s="408"/>
      <c r="J33" s="408"/>
      <c r="K33" s="408"/>
      <c r="L33" s="408"/>
      <c r="M33" s="408"/>
      <c r="N33" s="408"/>
      <c r="O33" s="408"/>
    </row>
    <row r="34" spans="1:15" ht="15" thickBot="1" x14ac:dyDescent="0.4">
      <c r="A34" s="5" t="s">
        <v>50</v>
      </c>
      <c r="B34" s="409"/>
      <c r="C34" s="403" t="s">
        <v>52</v>
      </c>
      <c r="D34" s="403">
        <v>0.245</v>
      </c>
      <c r="E34" s="403">
        <v>15.93</v>
      </c>
      <c r="F34" s="403">
        <v>1.47E-2</v>
      </c>
      <c r="G34" s="403">
        <v>48</v>
      </c>
      <c r="H34" s="403">
        <v>8.0350000000000005E-3</v>
      </c>
      <c r="I34" s="403" t="s">
        <v>53</v>
      </c>
      <c r="J34" s="403">
        <v>1.3160000000000001</v>
      </c>
      <c r="K34" s="403">
        <v>0.13400000000000001</v>
      </c>
      <c r="L34" s="405" t="s">
        <v>31</v>
      </c>
      <c r="M34" s="403" t="s">
        <v>3</v>
      </c>
      <c r="N34" s="403">
        <v>15</v>
      </c>
      <c r="O34" s="403">
        <v>1610</v>
      </c>
    </row>
    <row r="35" spans="1:15" ht="15" thickBot="1" x14ac:dyDescent="0.4">
      <c r="A35" s="6" t="s">
        <v>51</v>
      </c>
      <c r="B35" s="409"/>
      <c r="C35" s="404"/>
      <c r="D35" s="404"/>
      <c r="E35" s="404"/>
      <c r="F35" s="404"/>
      <c r="G35" s="404"/>
      <c r="H35" s="404"/>
      <c r="I35" s="404"/>
      <c r="J35" s="404"/>
      <c r="K35" s="404"/>
      <c r="L35" s="406"/>
      <c r="M35" s="404"/>
      <c r="N35" s="404"/>
      <c r="O35" s="404"/>
    </row>
    <row r="36" spans="1:15" ht="15" thickBot="1" x14ac:dyDescent="0.4">
      <c r="A36" s="13" t="s">
        <v>54</v>
      </c>
      <c r="B36" s="409"/>
      <c r="C36" s="401" t="s">
        <v>56</v>
      </c>
      <c r="D36" s="401" t="s">
        <v>57</v>
      </c>
      <c r="E36" s="399">
        <v>10.38</v>
      </c>
      <c r="F36" s="399">
        <v>9.5999999999999992E-3</v>
      </c>
      <c r="G36" s="399">
        <v>21.5</v>
      </c>
      <c r="H36" s="399">
        <v>3.5990000000000002E-3</v>
      </c>
      <c r="I36" s="399">
        <v>2.0609999999999999</v>
      </c>
      <c r="J36" s="399">
        <v>0.78200000000000003</v>
      </c>
      <c r="K36" s="399">
        <v>7.9699999999999993E-2</v>
      </c>
      <c r="L36" s="401" t="s">
        <v>58</v>
      </c>
      <c r="M36" s="399" t="s">
        <v>3</v>
      </c>
      <c r="N36" s="399">
        <v>16</v>
      </c>
      <c r="O36" s="399">
        <v>1846</v>
      </c>
    </row>
    <row r="37" spans="1:15" ht="15" thickBot="1" x14ac:dyDescent="0.4">
      <c r="A37" s="14" t="s">
        <v>55</v>
      </c>
      <c r="B37" s="409"/>
      <c r="C37" s="402"/>
      <c r="D37" s="402"/>
      <c r="E37" s="400"/>
      <c r="F37" s="400"/>
      <c r="G37" s="400"/>
      <c r="H37" s="400"/>
      <c r="I37" s="400"/>
      <c r="J37" s="400"/>
      <c r="K37" s="400"/>
      <c r="L37" s="402"/>
      <c r="M37" s="400"/>
      <c r="N37" s="400"/>
      <c r="O37" s="400"/>
    </row>
    <row r="38" spans="1:15" ht="41.25" customHeight="1" thickBot="1" x14ac:dyDescent="0.4">
      <c r="A38" s="15" t="s">
        <v>59</v>
      </c>
      <c r="B38" s="440"/>
      <c r="C38" s="377" t="s">
        <v>60</v>
      </c>
      <c r="D38" s="383" t="s">
        <v>61</v>
      </c>
      <c r="E38" s="377">
        <v>6.59</v>
      </c>
      <c r="F38" s="377">
        <v>6.1000000000000004E-3</v>
      </c>
      <c r="G38" s="383" t="s">
        <v>62</v>
      </c>
      <c r="H38" s="377">
        <v>2.8E-3</v>
      </c>
      <c r="I38" s="377" t="s">
        <v>63</v>
      </c>
      <c r="J38" s="377">
        <v>0.82399999999999995</v>
      </c>
      <c r="K38" s="377">
        <v>8.4000000000000005E-2</v>
      </c>
      <c r="L38" s="379" t="s">
        <v>64</v>
      </c>
      <c r="M38" s="377" t="s">
        <v>3</v>
      </c>
      <c r="N38" s="377">
        <v>18</v>
      </c>
      <c r="O38" s="377">
        <v>2003</v>
      </c>
    </row>
    <row r="39" spans="1:15" ht="15" thickBot="1" x14ac:dyDescent="0.4">
      <c r="A39" s="16">
        <v>136199</v>
      </c>
      <c r="B39" s="440"/>
      <c r="C39" s="378"/>
      <c r="D39" s="384"/>
      <c r="E39" s="378"/>
      <c r="F39" s="378"/>
      <c r="G39" s="384"/>
      <c r="H39" s="378"/>
      <c r="I39" s="378"/>
      <c r="J39" s="378"/>
      <c r="K39" s="378"/>
      <c r="L39" s="380"/>
      <c r="M39" s="378"/>
      <c r="N39" s="378"/>
      <c r="O39" s="378"/>
    </row>
    <row r="40" spans="1:15" ht="41.25" customHeight="1" thickBot="1" x14ac:dyDescent="0.4">
      <c r="A40" s="15" t="s">
        <v>65</v>
      </c>
      <c r="B40" s="409"/>
      <c r="C40" s="383" t="s">
        <v>66</v>
      </c>
      <c r="D40" s="377">
        <v>0.186</v>
      </c>
      <c r="E40" s="377">
        <v>7.0570000000000004</v>
      </c>
      <c r="F40" s="377">
        <v>6.5100000000000002E-3</v>
      </c>
      <c r="G40" s="377">
        <v>13.105</v>
      </c>
      <c r="H40" s="377">
        <v>2.2000000000000001E-3</v>
      </c>
      <c r="I40" s="377" t="s">
        <v>67</v>
      </c>
      <c r="J40" s="377">
        <v>0.62</v>
      </c>
      <c r="K40" s="377">
        <v>6.3E-2</v>
      </c>
      <c r="L40" s="379" t="s">
        <v>68</v>
      </c>
      <c r="M40" s="377" t="s">
        <v>3</v>
      </c>
      <c r="N40" s="377">
        <v>17</v>
      </c>
      <c r="O40" s="377">
        <v>1930</v>
      </c>
    </row>
    <row r="41" spans="1:15" ht="15" thickBot="1" x14ac:dyDescent="0.4">
      <c r="A41" s="16">
        <v>134340</v>
      </c>
      <c r="B41" s="409"/>
      <c r="C41" s="384"/>
      <c r="D41" s="378"/>
      <c r="E41" s="378"/>
      <c r="F41" s="378"/>
      <c r="G41" s="378"/>
      <c r="H41" s="378"/>
      <c r="I41" s="378"/>
      <c r="J41" s="378"/>
      <c r="K41" s="378"/>
      <c r="L41" s="380"/>
      <c r="M41" s="378"/>
      <c r="N41" s="378"/>
      <c r="O41" s="378"/>
    </row>
    <row r="42" spans="1:15" ht="29.5" thickBot="1" x14ac:dyDescent="0.4">
      <c r="A42" s="15" t="s">
        <v>69</v>
      </c>
      <c r="B42" s="409"/>
      <c r="C42" s="17" t="s">
        <v>70</v>
      </c>
      <c r="D42" s="377">
        <v>0.112</v>
      </c>
      <c r="E42" s="377">
        <v>1.53</v>
      </c>
      <c r="F42" s="377">
        <v>1.4E-3</v>
      </c>
      <c r="G42" s="377">
        <v>4.4000000000000004</v>
      </c>
      <c r="H42" s="377">
        <v>7.3700000000000002E-4</v>
      </c>
      <c r="I42" s="377" t="s">
        <v>72</v>
      </c>
      <c r="J42" s="377">
        <v>0.56999999999999995</v>
      </c>
      <c r="K42" s="377">
        <v>5.8099999999999999E-2</v>
      </c>
      <c r="L42" s="379" t="s">
        <v>73</v>
      </c>
      <c r="M42" s="377" t="s">
        <v>74</v>
      </c>
      <c r="N42" s="377">
        <v>24</v>
      </c>
      <c r="O42" s="377">
        <v>2005</v>
      </c>
    </row>
    <row r="43" spans="1:15" ht="15" thickBot="1" x14ac:dyDescent="0.4">
      <c r="A43" s="16">
        <v>136472</v>
      </c>
      <c r="B43" s="409"/>
      <c r="C43" s="18" t="s">
        <v>71</v>
      </c>
      <c r="D43" s="378"/>
      <c r="E43" s="378"/>
      <c r="F43" s="378"/>
      <c r="G43" s="378"/>
      <c r="H43" s="378"/>
      <c r="I43" s="378"/>
      <c r="J43" s="378"/>
      <c r="K43" s="378"/>
      <c r="L43" s="380"/>
      <c r="M43" s="378"/>
      <c r="N43" s="378"/>
      <c r="O43" s="378"/>
    </row>
    <row r="44" spans="1:15" ht="29.5" thickBot="1" x14ac:dyDescent="0.4">
      <c r="A44" s="15" t="s">
        <v>75</v>
      </c>
      <c r="B44" s="409"/>
      <c r="C44" s="377" t="s">
        <v>76</v>
      </c>
      <c r="D44" s="377"/>
      <c r="E44" s="383" t="s">
        <v>77</v>
      </c>
      <c r="F44" s="377">
        <v>2.2000000000000001E-3</v>
      </c>
      <c r="G44" s="383" t="s">
        <v>78</v>
      </c>
      <c r="H44" s="377">
        <v>6.6E-4</v>
      </c>
      <c r="I44" s="377" t="s">
        <v>79</v>
      </c>
      <c r="J44" s="377">
        <v>0.40100000000000002</v>
      </c>
      <c r="K44" s="377">
        <v>4.0899999999999999E-2</v>
      </c>
      <c r="L44" s="15" t="s">
        <v>80</v>
      </c>
      <c r="M44" s="17" t="s">
        <v>74</v>
      </c>
      <c r="N44" s="377">
        <v>19</v>
      </c>
      <c r="O44" s="377">
        <v>2004</v>
      </c>
    </row>
    <row r="45" spans="1:15" ht="44" thickBot="1" x14ac:dyDescent="0.4">
      <c r="A45" s="19">
        <v>136108</v>
      </c>
      <c r="B45" s="409"/>
      <c r="C45" s="397"/>
      <c r="D45" s="397"/>
      <c r="E45" s="398"/>
      <c r="F45" s="397"/>
      <c r="G45" s="398"/>
      <c r="H45" s="397"/>
      <c r="I45" s="397"/>
      <c r="J45" s="397"/>
      <c r="K45" s="397"/>
      <c r="L45" s="20" t="s">
        <v>81</v>
      </c>
      <c r="M45" s="20" t="s">
        <v>83</v>
      </c>
      <c r="N45" s="397"/>
      <c r="O45" s="397"/>
    </row>
    <row r="46" spans="1:15" ht="28.5" thickBot="1" x14ac:dyDescent="0.4">
      <c r="A46" s="16"/>
      <c r="B46" s="409"/>
      <c r="C46" s="378"/>
      <c r="D46" s="378"/>
      <c r="E46" s="384"/>
      <c r="F46" s="378"/>
      <c r="G46" s="384"/>
      <c r="H46" s="378"/>
      <c r="I46" s="378"/>
      <c r="J46" s="378"/>
      <c r="K46" s="378"/>
      <c r="L46" s="21" t="s">
        <v>82</v>
      </c>
      <c r="M46" s="16"/>
      <c r="N46" s="378"/>
      <c r="O46" s="378"/>
    </row>
    <row r="47" spans="1:15" ht="15" thickBot="1" x14ac:dyDescent="0.4">
      <c r="A47" s="22" t="s">
        <v>84</v>
      </c>
      <c r="B47" s="409"/>
      <c r="C47" s="391" t="s">
        <v>86</v>
      </c>
      <c r="D47" s="391" t="s">
        <v>87</v>
      </c>
      <c r="E47" s="389">
        <v>2.06</v>
      </c>
      <c r="F47" s="389">
        <v>1.9E-3</v>
      </c>
      <c r="G47" s="389">
        <v>3.5259999999999998</v>
      </c>
      <c r="H47" s="389">
        <v>5.9000000000000003E-4</v>
      </c>
      <c r="I47" s="389" t="s">
        <v>88</v>
      </c>
      <c r="J47" s="389">
        <v>0.378</v>
      </c>
      <c r="K47" s="389">
        <v>3.85E-2</v>
      </c>
      <c r="L47" s="391" t="s">
        <v>89</v>
      </c>
      <c r="M47" s="389" t="s">
        <v>74</v>
      </c>
      <c r="N47" s="389">
        <v>20</v>
      </c>
      <c r="O47" s="389">
        <v>1787</v>
      </c>
    </row>
    <row r="48" spans="1:15" ht="15" thickBot="1" x14ac:dyDescent="0.4">
      <c r="A48" s="23" t="s">
        <v>85</v>
      </c>
      <c r="B48" s="409"/>
      <c r="C48" s="392"/>
      <c r="D48" s="392"/>
      <c r="E48" s="390"/>
      <c r="F48" s="390"/>
      <c r="G48" s="390"/>
      <c r="H48" s="390"/>
      <c r="I48" s="390"/>
      <c r="J48" s="390"/>
      <c r="K48" s="390"/>
      <c r="L48" s="392"/>
      <c r="M48" s="390"/>
      <c r="N48" s="390"/>
      <c r="O48" s="390"/>
    </row>
    <row r="49" spans="1:15" ht="15" thickBot="1" x14ac:dyDescent="0.4">
      <c r="A49" s="22" t="s">
        <v>90</v>
      </c>
      <c r="B49" s="409"/>
      <c r="C49" s="391" t="s">
        <v>92</v>
      </c>
      <c r="D49" s="391" t="s">
        <v>93</v>
      </c>
      <c r="E49" s="389">
        <v>1.85</v>
      </c>
      <c r="F49" s="389">
        <v>1.6999999999999999E-3</v>
      </c>
      <c r="G49" s="389">
        <v>3.0139999999999998</v>
      </c>
      <c r="H49" s="389">
        <v>5.0000000000000001E-4</v>
      </c>
      <c r="I49" s="389" t="s">
        <v>94</v>
      </c>
      <c r="J49" s="389">
        <v>0.34699999999999998</v>
      </c>
      <c r="K49" s="389">
        <v>3.5000000000000003E-2</v>
      </c>
      <c r="L49" s="391" t="s">
        <v>89</v>
      </c>
      <c r="M49" s="389" t="s">
        <v>74</v>
      </c>
      <c r="N49" s="389">
        <v>22</v>
      </c>
      <c r="O49" s="389">
        <v>1787</v>
      </c>
    </row>
    <row r="50" spans="1:15" ht="15" thickBot="1" x14ac:dyDescent="0.4">
      <c r="A50" s="23" t="s">
        <v>91</v>
      </c>
      <c r="B50" s="409"/>
      <c r="C50" s="392"/>
      <c r="D50" s="392"/>
      <c r="E50" s="390"/>
      <c r="F50" s="390"/>
      <c r="G50" s="390"/>
      <c r="H50" s="390"/>
      <c r="I50" s="390"/>
      <c r="J50" s="390"/>
      <c r="K50" s="390"/>
      <c r="L50" s="392"/>
      <c r="M50" s="390"/>
      <c r="N50" s="390"/>
      <c r="O50" s="390"/>
    </row>
    <row r="51" spans="1:15" ht="15" thickBot="1" x14ac:dyDescent="0.4">
      <c r="A51" s="7" t="s">
        <v>95</v>
      </c>
      <c r="B51" s="409"/>
      <c r="C51" s="387" t="s">
        <v>97</v>
      </c>
      <c r="D51" s="387" t="s">
        <v>98</v>
      </c>
      <c r="E51" s="385">
        <v>1.87</v>
      </c>
      <c r="F51" s="385">
        <v>1.6999999999999999E-3</v>
      </c>
      <c r="G51" s="385">
        <v>2.3166000000000002</v>
      </c>
      <c r="H51" s="385">
        <v>3.8999999999999999E-4</v>
      </c>
      <c r="I51" s="385" t="s">
        <v>99</v>
      </c>
      <c r="J51" s="385">
        <v>0.26</v>
      </c>
      <c r="K51" s="385">
        <v>2.7E-2</v>
      </c>
      <c r="L51" s="387" t="s">
        <v>38</v>
      </c>
      <c r="M51" s="9" t="s">
        <v>74</v>
      </c>
      <c r="N51" s="385">
        <v>21</v>
      </c>
      <c r="O51" s="385">
        <v>1672</v>
      </c>
    </row>
    <row r="52" spans="1:15" ht="28.5" thickBot="1" x14ac:dyDescent="0.4">
      <c r="A52" s="8" t="s">
        <v>96</v>
      </c>
      <c r="B52" s="409"/>
      <c r="C52" s="388"/>
      <c r="D52" s="388"/>
      <c r="E52" s="386"/>
      <c r="F52" s="386"/>
      <c r="G52" s="386"/>
      <c r="H52" s="386"/>
      <c r="I52" s="386"/>
      <c r="J52" s="386"/>
      <c r="K52" s="386"/>
      <c r="L52" s="388"/>
      <c r="M52" s="24" t="s">
        <v>100</v>
      </c>
      <c r="N52" s="386"/>
      <c r="O52" s="386"/>
    </row>
    <row r="53" spans="1:15" ht="15" thickBot="1" x14ac:dyDescent="0.4">
      <c r="A53" s="7" t="s">
        <v>101</v>
      </c>
      <c r="B53" s="409"/>
      <c r="C53" s="385" t="s">
        <v>103</v>
      </c>
      <c r="D53" s="385">
        <v>0.1153</v>
      </c>
      <c r="E53" s="385">
        <v>1.66</v>
      </c>
      <c r="F53" s="385">
        <v>1.5E-3</v>
      </c>
      <c r="G53" s="385">
        <v>1.9739</v>
      </c>
      <c r="H53" s="385">
        <v>3.3E-4</v>
      </c>
      <c r="I53" s="385" t="s">
        <v>104</v>
      </c>
      <c r="J53" s="385">
        <v>0.223</v>
      </c>
      <c r="K53" s="385">
        <v>2.2700000000000001E-2</v>
      </c>
      <c r="L53" s="387" t="s">
        <v>38</v>
      </c>
      <c r="M53" s="385" t="s">
        <v>105</v>
      </c>
      <c r="N53" s="385">
        <v>23</v>
      </c>
      <c r="O53" s="385">
        <v>1671</v>
      </c>
    </row>
    <row r="54" spans="1:15" ht="15" thickBot="1" x14ac:dyDescent="0.4">
      <c r="A54" s="8" t="s">
        <v>102</v>
      </c>
      <c r="B54" s="409"/>
      <c r="C54" s="386"/>
      <c r="D54" s="386"/>
      <c r="E54" s="386"/>
      <c r="F54" s="386"/>
      <c r="G54" s="386"/>
      <c r="H54" s="386"/>
      <c r="I54" s="386"/>
      <c r="J54" s="386"/>
      <c r="K54" s="386"/>
      <c r="L54" s="388"/>
      <c r="M54" s="386"/>
      <c r="N54" s="386"/>
      <c r="O54" s="386"/>
    </row>
    <row r="55" spans="1:15" ht="29.5" thickBot="1" x14ac:dyDescent="0.4">
      <c r="A55" s="15" t="s">
        <v>106</v>
      </c>
      <c r="B55" s="439"/>
      <c r="C55" s="383" t="s">
        <v>107</v>
      </c>
      <c r="D55" s="377">
        <v>9.8299999999999998E-2</v>
      </c>
      <c r="E55" s="377">
        <v>1.03</v>
      </c>
      <c r="F55" s="377">
        <v>8.9999999999999998E-4</v>
      </c>
      <c r="G55" s="377">
        <v>1.75</v>
      </c>
      <c r="H55" s="377">
        <v>2.9E-4</v>
      </c>
      <c r="I55" s="377" t="s">
        <v>108</v>
      </c>
      <c r="J55" s="377">
        <v>0.3</v>
      </c>
      <c r="K55" s="377">
        <v>3.0599999999999999E-2</v>
      </c>
      <c r="L55" s="383" t="s">
        <v>109</v>
      </c>
      <c r="M55" s="381" t="s">
        <v>110</v>
      </c>
      <c r="N55" s="377">
        <v>25</v>
      </c>
      <c r="O55" s="377">
        <v>2007</v>
      </c>
    </row>
    <row r="56" spans="1:15" ht="15" thickBot="1" x14ac:dyDescent="0.4">
      <c r="A56" s="16">
        <v>225088</v>
      </c>
      <c r="B56" s="439"/>
      <c r="C56" s="384"/>
      <c r="D56" s="378"/>
      <c r="E56" s="378"/>
      <c r="F56" s="378"/>
      <c r="G56" s="378"/>
      <c r="H56" s="378"/>
      <c r="I56" s="378"/>
      <c r="J56" s="378"/>
      <c r="K56" s="378"/>
      <c r="L56" s="384"/>
      <c r="M56" s="382"/>
      <c r="N56" s="378"/>
      <c r="O56" s="378"/>
    </row>
    <row r="57" spans="1:15" ht="15" thickBot="1" x14ac:dyDescent="0.4">
      <c r="A57" s="25" t="s">
        <v>111</v>
      </c>
      <c r="B57" s="409"/>
      <c r="C57" s="393" t="s">
        <v>113</v>
      </c>
      <c r="D57" s="393">
        <v>9.5100000000000004E-2</v>
      </c>
      <c r="E57" s="393">
        <v>0.93200000000000005</v>
      </c>
      <c r="F57" s="393">
        <v>8.9999999999999998E-4</v>
      </c>
      <c r="G57" s="393">
        <v>1.52</v>
      </c>
      <c r="H57" s="393">
        <v>2.5000000000000001E-4</v>
      </c>
      <c r="I57" s="393" t="s">
        <v>114</v>
      </c>
      <c r="J57" s="393">
        <v>0.28799999999999998</v>
      </c>
      <c r="K57" s="393">
        <v>2.9399999999999999E-2</v>
      </c>
      <c r="L57" s="395" t="s">
        <v>115</v>
      </c>
      <c r="M57" s="393" t="s">
        <v>74</v>
      </c>
      <c r="N57" s="393">
        <v>26</v>
      </c>
      <c r="O57" s="393">
        <v>1978</v>
      </c>
    </row>
    <row r="58" spans="1:15" ht="15" thickBot="1" x14ac:dyDescent="0.4">
      <c r="A58" s="26" t="s">
        <v>112</v>
      </c>
      <c r="B58" s="409"/>
      <c r="C58" s="394"/>
      <c r="D58" s="394"/>
      <c r="E58" s="394"/>
      <c r="F58" s="394"/>
      <c r="G58" s="394"/>
      <c r="H58" s="394"/>
      <c r="I58" s="394"/>
      <c r="J58" s="394"/>
      <c r="K58" s="394"/>
      <c r="L58" s="396"/>
      <c r="M58" s="394"/>
      <c r="N58" s="394"/>
      <c r="O58" s="394"/>
    </row>
    <row r="59" spans="1:15" ht="15" thickBot="1" x14ac:dyDescent="0.4">
      <c r="A59" s="15" t="s">
        <v>116</v>
      </c>
      <c r="B59" s="409"/>
      <c r="C59" s="377" t="s">
        <v>117</v>
      </c>
      <c r="D59" s="377">
        <v>8.7099999999999997E-2</v>
      </c>
      <c r="E59" s="377">
        <v>0.71599999999999997</v>
      </c>
      <c r="F59" s="377">
        <v>6.9999999999999999E-4</v>
      </c>
      <c r="G59" s="377" t="s">
        <v>118</v>
      </c>
      <c r="H59" s="377">
        <v>2.0000000000000001E-4</v>
      </c>
      <c r="I59" s="383" t="s">
        <v>119</v>
      </c>
      <c r="J59" s="377">
        <v>0.3</v>
      </c>
      <c r="K59" s="377">
        <v>3.0599999999999999E-2</v>
      </c>
      <c r="L59" s="379" t="s">
        <v>120</v>
      </c>
      <c r="M59" s="381" t="s">
        <v>110</v>
      </c>
      <c r="N59" s="377">
        <v>30</v>
      </c>
      <c r="O59" s="377">
        <v>2002</v>
      </c>
    </row>
    <row r="60" spans="1:15" ht="15" thickBot="1" x14ac:dyDescent="0.4">
      <c r="A60" s="16">
        <v>50000</v>
      </c>
      <c r="B60" s="409"/>
      <c r="C60" s="378"/>
      <c r="D60" s="378"/>
      <c r="E60" s="378"/>
      <c r="F60" s="378"/>
      <c r="G60" s="378"/>
      <c r="H60" s="378"/>
      <c r="I60" s="384"/>
      <c r="J60" s="378"/>
      <c r="K60" s="378"/>
      <c r="L60" s="380"/>
      <c r="M60" s="382"/>
      <c r="N60" s="378"/>
      <c r="O60" s="378"/>
    </row>
    <row r="61" spans="1:15" ht="15" thickBot="1" x14ac:dyDescent="0.4">
      <c r="A61" s="22" t="s">
        <v>121</v>
      </c>
      <c r="B61" s="409"/>
      <c r="C61" s="389" t="s">
        <v>123</v>
      </c>
      <c r="D61" s="389">
        <v>9.0899999999999995E-2</v>
      </c>
      <c r="E61" s="389">
        <v>0.81</v>
      </c>
      <c r="F61" s="389">
        <v>6.9999999999999999E-4</v>
      </c>
      <c r="G61" s="389">
        <v>1.35</v>
      </c>
      <c r="H61" s="389">
        <v>2.2599999999999999E-4</v>
      </c>
      <c r="I61" s="389" t="s">
        <v>124</v>
      </c>
      <c r="J61" s="389">
        <v>0.26900000000000002</v>
      </c>
      <c r="K61" s="389">
        <v>2.7E-2</v>
      </c>
      <c r="L61" s="391" t="s">
        <v>89</v>
      </c>
      <c r="M61" s="389" t="s">
        <v>74</v>
      </c>
      <c r="N61" s="389">
        <v>28</v>
      </c>
      <c r="O61" s="389">
        <v>1851</v>
      </c>
    </row>
    <row r="62" spans="1:15" ht="15" thickBot="1" x14ac:dyDescent="0.4">
      <c r="A62" s="23" t="s">
        <v>122</v>
      </c>
      <c r="B62" s="409"/>
      <c r="C62" s="390"/>
      <c r="D62" s="390"/>
      <c r="E62" s="390"/>
      <c r="F62" s="390"/>
      <c r="G62" s="390"/>
      <c r="H62" s="390"/>
      <c r="I62" s="390"/>
      <c r="J62" s="390"/>
      <c r="K62" s="390"/>
      <c r="L62" s="392"/>
      <c r="M62" s="390"/>
      <c r="N62" s="390"/>
      <c r="O62" s="390"/>
    </row>
    <row r="63" spans="1:15" ht="15" thickBot="1" x14ac:dyDescent="0.4">
      <c r="A63" s="22" t="s">
        <v>125</v>
      </c>
      <c r="B63" s="409"/>
      <c r="C63" s="389" t="s">
        <v>127</v>
      </c>
      <c r="D63" s="389">
        <v>9.1800000000000007E-2</v>
      </c>
      <c r="E63" s="389">
        <v>0.84</v>
      </c>
      <c r="F63" s="389">
        <v>8.0000000000000004E-4</v>
      </c>
      <c r="G63" s="389">
        <v>1.2</v>
      </c>
      <c r="H63" s="389">
        <v>2.0000000000000001E-4</v>
      </c>
      <c r="I63" s="389" t="s">
        <v>128</v>
      </c>
      <c r="J63" s="389">
        <v>0.23400000000000001</v>
      </c>
      <c r="K63" s="389">
        <v>2.4E-2</v>
      </c>
      <c r="L63" s="391" t="s">
        <v>89</v>
      </c>
      <c r="M63" s="389" t="s">
        <v>74</v>
      </c>
      <c r="N63" s="389">
        <v>27</v>
      </c>
      <c r="O63" s="389">
        <v>1851</v>
      </c>
    </row>
    <row r="64" spans="1:15" ht="15" thickBot="1" x14ac:dyDescent="0.4">
      <c r="A64" s="23" t="s">
        <v>126</v>
      </c>
      <c r="B64" s="409"/>
      <c r="C64" s="390"/>
      <c r="D64" s="390"/>
      <c r="E64" s="390"/>
      <c r="F64" s="390"/>
      <c r="G64" s="390"/>
      <c r="H64" s="390"/>
      <c r="I64" s="390"/>
      <c r="J64" s="390"/>
      <c r="K64" s="390"/>
      <c r="L64" s="392"/>
      <c r="M64" s="390"/>
      <c r="N64" s="390"/>
      <c r="O64" s="390"/>
    </row>
    <row r="65" spans="1:15" ht="15" thickBot="1" x14ac:dyDescent="0.4">
      <c r="A65" s="7" t="s">
        <v>129</v>
      </c>
      <c r="B65" s="409"/>
      <c r="C65" s="385" t="s">
        <v>131</v>
      </c>
      <c r="D65" s="385">
        <v>8.8099999999999998E-2</v>
      </c>
      <c r="E65" s="385">
        <v>0.73</v>
      </c>
      <c r="F65" s="385">
        <v>6.9999999999999999E-4</v>
      </c>
      <c r="G65" s="385">
        <v>1.0960000000000001</v>
      </c>
      <c r="H65" s="385">
        <v>1.83E-4</v>
      </c>
      <c r="I65" s="385" t="s">
        <v>132</v>
      </c>
      <c r="J65" s="385">
        <v>0.23200000000000001</v>
      </c>
      <c r="K65" s="385">
        <v>2.3699999999999999E-2</v>
      </c>
      <c r="L65" s="387" t="s">
        <v>38</v>
      </c>
      <c r="M65" s="385" t="s">
        <v>105</v>
      </c>
      <c r="N65" s="385">
        <v>29</v>
      </c>
      <c r="O65" s="385">
        <v>1684</v>
      </c>
    </row>
    <row r="66" spans="1:15" ht="15" thickBot="1" x14ac:dyDescent="0.4">
      <c r="A66" s="8" t="s">
        <v>130</v>
      </c>
      <c r="B66" s="409"/>
      <c r="C66" s="386"/>
      <c r="D66" s="386"/>
      <c r="E66" s="386"/>
      <c r="F66" s="386"/>
      <c r="G66" s="386"/>
      <c r="H66" s="386"/>
      <c r="I66" s="386"/>
      <c r="J66" s="386"/>
      <c r="K66" s="386"/>
      <c r="L66" s="388"/>
      <c r="M66" s="386"/>
      <c r="N66" s="386"/>
      <c r="O66" s="386"/>
    </row>
    <row r="67" spans="1:15" ht="41.25" customHeight="1" thickBot="1" x14ac:dyDescent="0.4">
      <c r="A67" s="15" t="s">
        <v>133</v>
      </c>
      <c r="B67" s="409"/>
      <c r="C67" s="383" t="s">
        <v>134</v>
      </c>
      <c r="D67" s="377">
        <v>7.4200000000000002E-2</v>
      </c>
      <c r="E67" s="377">
        <v>0.433</v>
      </c>
      <c r="F67" s="377">
        <v>4.0000000000000002E-4</v>
      </c>
      <c r="G67" s="383" t="s">
        <v>135</v>
      </c>
      <c r="H67" s="377">
        <v>1.5699999999999999E-4</v>
      </c>
      <c r="I67" s="377">
        <v>2.17</v>
      </c>
      <c r="J67" s="377">
        <v>0.28000000000000003</v>
      </c>
      <c r="K67" s="377">
        <v>2.9000000000000001E-2</v>
      </c>
      <c r="L67" s="379" t="s">
        <v>136</v>
      </c>
      <c r="M67" s="377" t="s">
        <v>3</v>
      </c>
      <c r="N67" s="377">
        <v>33</v>
      </c>
      <c r="O67" s="377">
        <v>1801</v>
      </c>
    </row>
    <row r="68" spans="1:15" ht="15" thickBot="1" x14ac:dyDescent="0.4">
      <c r="A68" s="16">
        <v>1</v>
      </c>
      <c r="B68" s="409"/>
      <c r="C68" s="384"/>
      <c r="D68" s="378"/>
      <c r="E68" s="378"/>
      <c r="F68" s="378"/>
      <c r="G68" s="384"/>
      <c r="H68" s="378"/>
      <c r="I68" s="378"/>
      <c r="J68" s="378"/>
      <c r="K68" s="378"/>
      <c r="L68" s="380"/>
      <c r="M68" s="378"/>
      <c r="N68" s="378"/>
      <c r="O68" s="378"/>
    </row>
    <row r="69" spans="1:15" ht="15" thickBot="1" x14ac:dyDescent="0.4">
      <c r="A69" s="15" t="s">
        <v>137</v>
      </c>
      <c r="B69" s="441"/>
      <c r="C69" s="377" t="s">
        <v>138</v>
      </c>
      <c r="D69" s="377">
        <v>7.1900000000000006E-2</v>
      </c>
      <c r="E69" s="377">
        <v>0.40400000000000003</v>
      </c>
      <c r="F69" s="377">
        <v>4.0000000000000002E-4</v>
      </c>
      <c r="G69" s="377" t="s">
        <v>139</v>
      </c>
      <c r="H69" s="377">
        <v>1E-4</v>
      </c>
      <c r="I69" s="383" t="s">
        <v>140</v>
      </c>
      <c r="J69" s="377">
        <v>0.2</v>
      </c>
      <c r="K69" s="377">
        <v>2.0400000000000001E-2</v>
      </c>
      <c r="L69" s="379" t="s">
        <v>141</v>
      </c>
      <c r="M69" s="381" t="s">
        <v>110</v>
      </c>
      <c r="N69" s="377">
        <v>35</v>
      </c>
      <c r="O69" s="377">
        <v>2004</v>
      </c>
    </row>
    <row r="70" spans="1:15" ht="15" thickBot="1" x14ac:dyDescent="0.4">
      <c r="A70" s="16">
        <v>90482</v>
      </c>
      <c r="B70" s="441"/>
      <c r="C70" s="378"/>
      <c r="D70" s="378"/>
      <c r="E70" s="378"/>
      <c r="F70" s="378"/>
      <c r="G70" s="378"/>
      <c r="H70" s="378"/>
      <c r="I70" s="384"/>
      <c r="J70" s="378"/>
      <c r="K70" s="378"/>
      <c r="L70" s="380"/>
      <c r="M70" s="382"/>
      <c r="N70" s="378"/>
      <c r="O70" s="378"/>
    </row>
    <row r="71" spans="1:15" ht="15" thickBot="1" x14ac:dyDescent="0.4">
      <c r="A71" s="7" t="s">
        <v>142</v>
      </c>
      <c r="B71" s="409"/>
      <c r="C71" s="385" t="s">
        <v>144</v>
      </c>
      <c r="D71" s="385">
        <v>8.3400000000000002E-2</v>
      </c>
      <c r="E71" s="385">
        <v>0.624</v>
      </c>
      <c r="F71" s="385">
        <v>5.9999999999999995E-4</v>
      </c>
      <c r="G71" s="385">
        <v>0.61729999999999996</v>
      </c>
      <c r="H71" s="385">
        <v>1.03E-4</v>
      </c>
      <c r="I71" s="387" t="s">
        <v>145</v>
      </c>
      <c r="J71" s="385">
        <v>0.14499999999999999</v>
      </c>
      <c r="K71" s="385">
        <v>1.4999999999999999E-2</v>
      </c>
      <c r="L71" s="387" t="s">
        <v>38</v>
      </c>
      <c r="M71" s="385" t="s">
        <v>105</v>
      </c>
      <c r="N71" s="385">
        <v>31</v>
      </c>
      <c r="O71" s="385">
        <v>1684</v>
      </c>
    </row>
    <row r="72" spans="1:15" ht="15" thickBot="1" x14ac:dyDescent="0.4">
      <c r="A72" s="8" t="s">
        <v>143</v>
      </c>
      <c r="B72" s="409"/>
      <c r="C72" s="386"/>
      <c r="D72" s="386"/>
      <c r="E72" s="386"/>
      <c r="F72" s="386"/>
      <c r="G72" s="386"/>
      <c r="H72" s="386"/>
      <c r="I72" s="388"/>
      <c r="J72" s="386"/>
      <c r="K72" s="386"/>
      <c r="L72" s="388"/>
      <c r="M72" s="386"/>
      <c r="N72" s="386"/>
      <c r="O72" s="386"/>
    </row>
    <row r="73" spans="1:15" ht="15" thickBot="1" x14ac:dyDescent="0.4">
      <c r="A73" s="15" t="s">
        <v>146</v>
      </c>
      <c r="B73" s="409"/>
      <c r="C73" s="377" t="s">
        <v>147</v>
      </c>
      <c r="D73" s="377">
        <v>6.6699999999999995E-2</v>
      </c>
      <c r="E73" s="377">
        <v>0.3261</v>
      </c>
      <c r="F73" s="377">
        <v>2.9999999999999997E-4</v>
      </c>
      <c r="G73" s="383" t="s">
        <v>148</v>
      </c>
      <c r="H73" s="377">
        <v>7.2999999999999999E-5</v>
      </c>
      <c r="I73" s="17" t="s">
        <v>149</v>
      </c>
      <c r="J73" s="377">
        <v>0.16200000000000001</v>
      </c>
      <c r="K73" s="377">
        <v>1.6500000000000001E-2</v>
      </c>
      <c r="L73" s="379" t="s">
        <v>120</v>
      </c>
      <c r="M73" s="381" t="s">
        <v>110</v>
      </c>
      <c r="N73" s="377">
        <v>36</v>
      </c>
      <c r="O73" s="377">
        <v>200</v>
      </c>
    </row>
    <row r="74" spans="1:15" ht="15" thickBot="1" x14ac:dyDescent="0.4">
      <c r="A74" s="16">
        <v>120347</v>
      </c>
      <c r="B74" s="409"/>
      <c r="C74" s="378"/>
      <c r="D74" s="378"/>
      <c r="E74" s="378"/>
      <c r="F74" s="378"/>
      <c r="G74" s="384"/>
      <c r="H74" s="378"/>
      <c r="I74" s="18" t="s">
        <v>150</v>
      </c>
      <c r="J74" s="378"/>
      <c r="K74" s="378"/>
      <c r="L74" s="380"/>
      <c r="M74" s="382"/>
      <c r="N74" s="378"/>
      <c r="O74" s="378"/>
    </row>
    <row r="76" spans="1:15" ht="15" thickBot="1" x14ac:dyDescent="0.4"/>
    <row r="77" spans="1:15" ht="29.25" customHeight="1" x14ac:dyDescent="0.35">
      <c r="A77" s="31" t="s">
        <v>169</v>
      </c>
      <c r="B77" s="437"/>
      <c r="C77" s="377" t="s">
        <v>170</v>
      </c>
      <c r="D77" s="377" t="s">
        <v>171</v>
      </c>
      <c r="E77" s="377" t="s">
        <v>172</v>
      </c>
      <c r="F77" s="442" t="s">
        <v>173</v>
      </c>
      <c r="G77" s="444" t="s">
        <v>174</v>
      </c>
      <c r="H77" s="446" t="s">
        <v>175</v>
      </c>
    </row>
    <row r="78" spans="1:15" ht="15" thickBot="1" x14ac:dyDescent="0.4">
      <c r="A78" s="32">
        <v>10</v>
      </c>
      <c r="B78" s="438"/>
      <c r="C78" s="378"/>
      <c r="D78" s="378"/>
      <c r="E78" s="378"/>
      <c r="F78" s="443"/>
      <c r="G78" s="445"/>
      <c r="H78" s="447"/>
    </row>
    <row r="79" spans="1:15" x14ac:dyDescent="0.35">
      <c r="A79" s="31" t="s">
        <v>176</v>
      </c>
      <c r="B79" s="441"/>
      <c r="C79" s="27" t="s">
        <v>177</v>
      </c>
      <c r="D79" s="377">
        <v>3.7</v>
      </c>
      <c r="E79" s="377">
        <v>0.99</v>
      </c>
      <c r="F79" s="444" t="s">
        <v>179</v>
      </c>
      <c r="G79" s="444" t="s">
        <v>180</v>
      </c>
      <c r="H79" s="446" t="s">
        <v>181</v>
      </c>
    </row>
    <row r="80" spans="1:15" ht="15" thickBot="1" x14ac:dyDescent="0.4">
      <c r="A80" s="32">
        <v>20000</v>
      </c>
      <c r="B80" s="448"/>
      <c r="C80" s="28" t="s">
        <v>178</v>
      </c>
      <c r="D80" s="378"/>
      <c r="E80" s="378"/>
      <c r="F80" s="445"/>
      <c r="G80" s="445"/>
      <c r="H80" s="447"/>
    </row>
    <row r="81" spans="1:8" x14ac:dyDescent="0.35">
      <c r="A81" s="31" t="s">
        <v>182</v>
      </c>
      <c r="B81" s="441"/>
      <c r="C81" s="377" t="s">
        <v>183</v>
      </c>
      <c r="D81" s="377" t="s">
        <v>184</v>
      </c>
      <c r="E81" s="27" t="s">
        <v>185</v>
      </c>
      <c r="F81" s="442" t="s">
        <v>187</v>
      </c>
      <c r="G81" s="444" t="s">
        <v>188</v>
      </c>
      <c r="H81" s="446" t="s">
        <v>189</v>
      </c>
    </row>
    <row r="82" spans="1:8" ht="15" thickBot="1" x14ac:dyDescent="0.4">
      <c r="A82" s="32">
        <v>174567</v>
      </c>
      <c r="B82" s="448"/>
      <c r="C82" s="378"/>
      <c r="D82" s="378"/>
      <c r="E82" s="28" t="s">
        <v>186</v>
      </c>
      <c r="F82" s="443"/>
      <c r="G82" s="445"/>
      <c r="H82" s="447"/>
    </row>
    <row r="83" spans="1:8" ht="112.5" customHeight="1" x14ac:dyDescent="0.35">
      <c r="A83" s="31" t="s">
        <v>190</v>
      </c>
      <c r="B83" s="409"/>
      <c r="C83" s="377" t="s">
        <v>191</v>
      </c>
      <c r="D83" s="377">
        <v>2.59</v>
      </c>
      <c r="E83" s="377">
        <v>3.46</v>
      </c>
      <c r="F83" s="442" t="s">
        <v>192</v>
      </c>
      <c r="G83" s="444" t="s">
        <v>193</v>
      </c>
      <c r="H83" s="446" t="s">
        <v>194</v>
      </c>
    </row>
    <row r="84" spans="1:8" ht="15" thickBot="1" x14ac:dyDescent="0.4">
      <c r="A84" s="32">
        <v>4</v>
      </c>
      <c r="B84" s="410"/>
      <c r="C84" s="378"/>
      <c r="D84" s="378"/>
      <c r="E84" s="378"/>
      <c r="F84" s="443"/>
      <c r="G84" s="445"/>
      <c r="H84" s="447"/>
    </row>
    <row r="85" spans="1:8" ht="29.25" customHeight="1" x14ac:dyDescent="0.35">
      <c r="A85" s="31" t="s">
        <v>195</v>
      </c>
      <c r="B85" s="409"/>
      <c r="C85" s="377" t="s">
        <v>196</v>
      </c>
      <c r="D85" s="377" t="s">
        <v>197</v>
      </c>
      <c r="E85" s="377" t="s">
        <v>198</v>
      </c>
      <c r="F85" s="442" t="s">
        <v>199</v>
      </c>
      <c r="G85" s="442" t="s">
        <v>200</v>
      </c>
      <c r="H85" s="446" t="s">
        <v>201</v>
      </c>
    </row>
    <row r="86" spans="1:8" ht="15" thickBot="1" x14ac:dyDescent="0.4">
      <c r="A86" s="32">
        <v>2</v>
      </c>
      <c r="B86" s="410"/>
      <c r="C86" s="378"/>
      <c r="D86" s="378"/>
      <c r="E86" s="378"/>
      <c r="F86" s="443"/>
      <c r="G86" s="443"/>
      <c r="H86" s="447"/>
    </row>
    <row r="87" spans="1:8" ht="29" x14ac:dyDescent="0.35">
      <c r="A87" s="31" t="s">
        <v>202</v>
      </c>
      <c r="B87" s="409"/>
      <c r="C87" s="27" t="s">
        <v>203</v>
      </c>
      <c r="D87" s="377" t="s">
        <v>205</v>
      </c>
      <c r="E87" s="377" t="s">
        <v>206</v>
      </c>
      <c r="F87" s="442" t="s">
        <v>207</v>
      </c>
      <c r="G87" s="442" t="s">
        <v>208</v>
      </c>
      <c r="H87" s="446" t="s">
        <v>209</v>
      </c>
    </row>
    <row r="88" spans="1:8" ht="15" thickBot="1" x14ac:dyDescent="0.4">
      <c r="A88" s="32">
        <v>229762</v>
      </c>
      <c r="B88" s="410"/>
      <c r="C88" s="28" t="s">
        <v>204</v>
      </c>
      <c r="D88" s="378"/>
      <c r="E88" s="378"/>
      <c r="F88" s="443"/>
      <c r="G88" s="443"/>
      <c r="H88" s="447"/>
    </row>
    <row r="89" spans="1:8" ht="29" x14ac:dyDescent="0.35">
      <c r="A89" s="31" t="s">
        <v>210</v>
      </c>
      <c r="B89" s="449"/>
      <c r="C89" s="377" t="s">
        <v>211</v>
      </c>
      <c r="D89" s="377" t="s">
        <v>212</v>
      </c>
      <c r="E89" s="377" t="s">
        <v>213</v>
      </c>
      <c r="F89" s="442" t="s">
        <v>187</v>
      </c>
      <c r="G89" s="444" t="s">
        <v>188</v>
      </c>
      <c r="H89" s="446" t="s">
        <v>214</v>
      </c>
    </row>
    <row r="90" spans="1:8" ht="15" thickBot="1" x14ac:dyDescent="0.4">
      <c r="A90" s="32">
        <v>55637</v>
      </c>
      <c r="B90" s="450"/>
      <c r="C90" s="378"/>
      <c r="D90" s="378"/>
      <c r="E90" s="378"/>
      <c r="F90" s="443"/>
      <c r="G90" s="445"/>
      <c r="H90" s="447"/>
    </row>
    <row r="91" spans="1:8" ht="69.75" customHeight="1" x14ac:dyDescent="0.35">
      <c r="A91" s="33" t="s">
        <v>215</v>
      </c>
      <c r="B91" s="409"/>
      <c r="C91" s="385" t="s">
        <v>217</v>
      </c>
      <c r="D91" s="385" t="s">
        <v>218</v>
      </c>
      <c r="E91" s="385" t="s">
        <v>219</v>
      </c>
      <c r="F91" s="451" t="s">
        <v>38</v>
      </c>
      <c r="G91" s="451" t="s">
        <v>220</v>
      </c>
      <c r="H91" s="453" t="s">
        <v>221</v>
      </c>
    </row>
    <row r="92" spans="1:8" ht="15" thickBot="1" x14ac:dyDescent="0.4">
      <c r="A92" s="34" t="s">
        <v>216</v>
      </c>
      <c r="B92" s="410"/>
      <c r="C92" s="386"/>
      <c r="D92" s="386"/>
      <c r="E92" s="386"/>
      <c r="F92" s="452"/>
      <c r="G92" s="452"/>
      <c r="H92" s="454"/>
    </row>
    <row r="93" spans="1:8" x14ac:dyDescent="0.35">
      <c r="A93" s="35" t="s">
        <v>222</v>
      </c>
      <c r="B93" s="409"/>
      <c r="C93" s="389" t="s">
        <v>224</v>
      </c>
      <c r="D93" s="389" t="s">
        <v>225</v>
      </c>
      <c r="E93" s="389" t="s">
        <v>226</v>
      </c>
      <c r="F93" s="455" t="s">
        <v>89</v>
      </c>
      <c r="G93" s="455" t="s">
        <v>74</v>
      </c>
      <c r="H93" s="457" t="s">
        <v>227</v>
      </c>
    </row>
    <row r="94" spans="1:8" ht="15" thickBot="1" x14ac:dyDescent="0.4">
      <c r="A94" s="36" t="s">
        <v>223</v>
      </c>
      <c r="B94" s="410"/>
      <c r="C94" s="390"/>
      <c r="D94" s="390"/>
      <c r="E94" s="390"/>
      <c r="F94" s="456"/>
      <c r="G94" s="456"/>
      <c r="H94" s="458"/>
    </row>
    <row r="95" spans="1:8" x14ac:dyDescent="0.35">
      <c r="A95" s="37" t="s">
        <v>228</v>
      </c>
      <c r="B95" s="409"/>
      <c r="C95" s="399" t="s">
        <v>230</v>
      </c>
      <c r="D95" s="399">
        <v>0.44</v>
      </c>
      <c r="E95" s="399" t="s">
        <v>231</v>
      </c>
      <c r="F95" s="459" t="s">
        <v>58</v>
      </c>
      <c r="G95" s="459" t="s">
        <v>232</v>
      </c>
      <c r="H95" s="461" t="s">
        <v>233</v>
      </c>
    </row>
    <row r="96" spans="1:8" ht="23.5" thickBot="1" x14ac:dyDescent="0.4">
      <c r="A96" s="38" t="s">
        <v>229</v>
      </c>
      <c r="B96" s="410"/>
      <c r="C96" s="400"/>
      <c r="D96" s="400"/>
      <c r="E96" s="400"/>
      <c r="F96" s="460"/>
      <c r="G96" s="460"/>
      <c r="H96" s="462"/>
    </row>
    <row r="97" spans="1:8" ht="29.25" customHeight="1" x14ac:dyDescent="0.35">
      <c r="A97" s="39" t="s">
        <v>234</v>
      </c>
      <c r="B97" s="441"/>
      <c r="C97" s="463" t="s">
        <v>236</v>
      </c>
      <c r="D97" s="463" t="s">
        <v>237</v>
      </c>
      <c r="E97" s="463" t="s">
        <v>238</v>
      </c>
      <c r="F97" s="465" t="s">
        <v>239</v>
      </c>
      <c r="G97" s="467" t="s">
        <v>188</v>
      </c>
      <c r="H97" s="469" t="s">
        <v>240</v>
      </c>
    </row>
    <row r="98" spans="1:8" ht="15" thickBot="1" x14ac:dyDescent="0.4">
      <c r="A98" s="40" t="s">
        <v>235</v>
      </c>
      <c r="B98" s="448"/>
      <c r="C98" s="464"/>
      <c r="D98" s="464"/>
      <c r="E98" s="464"/>
      <c r="F98" s="466"/>
      <c r="G98" s="468"/>
      <c r="H98" s="470"/>
    </row>
    <row r="99" spans="1:8" ht="15" thickBot="1" x14ac:dyDescent="0.4"/>
    <row r="100" spans="1:8" ht="29" x14ac:dyDescent="0.35">
      <c r="A100" s="31" t="s">
        <v>243</v>
      </c>
      <c r="B100" s="439"/>
      <c r="C100" s="377" t="s">
        <v>244</v>
      </c>
      <c r="D100" s="377" t="s">
        <v>245</v>
      </c>
      <c r="E100" s="472" t="s">
        <v>246</v>
      </c>
      <c r="F100" s="444" t="s">
        <v>188</v>
      </c>
      <c r="G100" s="446" t="s">
        <v>247</v>
      </c>
    </row>
    <row r="101" spans="1:8" ht="15" thickBot="1" x14ac:dyDescent="0.4">
      <c r="A101" s="32">
        <v>119979</v>
      </c>
      <c r="B101" s="471"/>
      <c r="C101" s="378"/>
      <c r="D101" s="378"/>
      <c r="E101" s="473"/>
      <c r="F101" s="445"/>
      <c r="G101" s="447"/>
    </row>
    <row r="102" spans="1:8" ht="169.5" customHeight="1" x14ac:dyDescent="0.35">
      <c r="A102" s="33" t="s">
        <v>248</v>
      </c>
      <c r="B102" s="409"/>
      <c r="C102" s="385" t="s">
        <v>250</v>
      </c>
      <c r="D102" s="385" t="s">
        <v>251</v>
      </c>
      <c r="E102" s="474" t="s">
        <v>38</v>
      </c>
      <c r="F102" s="451" t="s">
        <v>252</v>
      </c>
      <c r="G102" s="453" t="s">
        <v>221</v>
      </c>
    </row>
    <row r="103" spans="1:8" ht="15" thickBot="1" x14ac:dyDescent="0.4">
      <c r="A103" s="34" t="s">
        <v>249</v>
      </c>
      <c r="B103" s="410"/>
      <c r="C103" s="386"/>
      <c r="D103" s="386"/>
      <c r="E103" s="475"/>
      <c r="F103" s="452"/>
      <c r="G103" s="454"/>
    </row>
    <row r="104" spans="1:8" ht="29.25" customHeight="1" x14ac:dyDescent="0.35">
      <c r="A104" s="31" t="s">
        <v>253</v>
      </c>
      <c r="B104" s="409"/>
      <c r="C104" s="377" t="s">
        <v>254</v>
      </c>
      <c r="D104" s="377" t="s">
        <v>255</v>
      </c>
      <c r="E104" s="442" t="s">
        <v>173</v>
      </c>
      <c r="F104" s="444" t="s">
        <v>256</v>
      </c>
      <c r="G104" s="446" t="s">
        <v>257</v>
      </c>
    </row>
    <row r="105" spans="1:8" ht="15" thickBot="1" x14ac:dyDescent="0.4">
      <c r="A105" s="32">
        <v>511</v>
      </c>
      <c r="B105" s="410"/>
      <c r="C105" s="378"/>
      <c r="D105" s="378"/>
      <c r="E105" s="443"/>
      <c r="F105" s="445"/>
      <c r="G105" s="447"/>
    </row>
    <row r="106" spans="1:8" ht="29" x14ac:dyDescent="0.35">
      <c r="A106" s="31" t="s">
        <v>258</v>
      </c>
      <c r="B106" s="476"/>
      <c r="C106" s="377" t="s">
        <v>259</v>
      </c>
      <c r="D106" s="377" t="s">
        <v>260</v>
      </c>
      <c r="E106" s="442" t="s">
        <v>261</v>
      </c>
      <c r="F106" s="444" t="s">
        <v>188</v>
      </c>
      <c r="G106" s="446" t="s">
        <v>262</v>
      </c>
    </row>
    <row r="107" spans="1:8" ht="15" thickBot="1" x14ac:dyDescent="0.4">
      <c r="A107" s="32">
        <v>704</v>
      </c>
      <c r="B107" s="477"/>
      <c r="C107" s="378"/>
      <c r="D107" s="378"/>
      <c r="E107" s="443"/>
      <c r="F107" s="445"/>
      <c r="G107" s="447"/>
    </row>
    <row r="108" spans="1:8" ht="29.25" customHeight="1" x14ac:dyDescent="0.35">
      <c r="A108" s="31" t="s">
        <v>263</v>
      </c>
      <c r="B108" s="409"/>
      <c r="C108" s="377" t="s">
        <v>264</v>
      </c>
      <c r="D108" s="377" t="s">
        <v>265</v>
      </c>
      <c r="E108" s="442" t="s">
        <v>266</v>
      </c>
      <c r="F108" s="442" t="s">
        <v>267</v>
      </c>
      <c r="G108" s="446" t="s">
        <v>268</v>
      </c>
    </row>
    <row r="109" spans="1:8" ht="15" thickBot="1" x14ac:dyDescent="0.4">
      <c r="A109" s="32">
        <v>15</v>
      </c>
      <c r="B109" s="410"/>
      <c r="C109" s="378"/>
      <c r="D109" s="378"/>
      <c r="E109" s="443"/>
      <c r="F109" s="443"/>
      <c r="G109" s="447"/>
    </row>
    <row r="110" spans="1:8" ht="29" x14ac:dyDescent="0.35">
      <c r="A110" s="31" t="s">
        <v>269</v>
      </c>
      <c r="B110" s="478"/>
      <c r="C110" s="377" t="s">
        <v>270</v>
      </c>
      <c r="D110" s="377" t="s">
        <v>271</v>
      </c>
      <c r="E110" s="442" t="s">
        <v>272</v>
      </c>
      <c r="F110" s="444" t="s">
        <v>188</v>
      </c>
      <c r="G110" s="446" t="s">
        <v>273</v>
      </c>
    </row>
    <row r="111" spans="1:8" ht="15" thickBot="1" x14ac:dyDescent="0.4">
      <c r="A111" s="32">
        <v>144897</v>
      </c>
      <c r="B111" s="479"/>
      <c r="C111" s="378"/>
      <c r="D111" s="378"/>
      <c r="E111" s="443"/>
      <c r="F111" s="445"/>
      <c r="G111" s="447"/>
    </row>
    <row r="112" spans="1:8" ht="29.25" customHeight="1" x14ac:dyDescent="0.35">
      <c r="A112" s="31" t="s">
        <v>274</v>
      </c>
      <c r="B112" s="409"/>
      <c r="C112" s="377" t="s">
        <v>275</v>
      </c>
      <c r="D112" s="377" t="s">
        <v>276</v>
      </c>
      <c r="E112" s="442" t="s">
        <v>266</v>
      </c>
      <c r="F112" s="442" t="s">
        <v>267</v>
      </c>
      <c r="G112" s="446" t="s">
        <v>262</v>
      </c>
    </row>
    <row r="113" spans="1:7" ht="15" thickBot="1" x14ac:dyDescent="0.4">
      <c r="A113" s="32">
        <v>3</v>
      </c>
      <c r="B113" s="410"/>
      <c r="C113" s="378"/>
      <c r="D113" s="378"/>
      <c r="E113" s="443"/>
      <c r="F113" s="443"/>
      <c r="G113" s="447"/>
    </row>
    <row r="114" spans="1:7" ht="29.25" customHeight="1" x14ac:dyDescent="0.35">
      <c r="A114" s="31" t="s">
        <v>277</v>
      </c>
      <c r="B114" s="409"/>
      <c r="C114" s="377">
        <v>116.667</v>
      </c>
      <c r="D114" s="377" t="s">
        <v>278</v>
      </c>
      <c r="E114" s="442" t="s">
        <v>279</v>
      </c>
      <c r="F114" s="444" t="s">
        <v>256</v>
      </c>
      <c r="G114" s="446" t="s">
        <v>280</v>
      </c>
    </row>
    <row r="115" spans="1:7" ht="15" thickBot="1" x14ac:dyDescent="0.4">
      <c r="A115" s="32">
        <v>16</v>
      </c>
      <c r="B115" s="410"/>
      <c r="C115" s="378"/>
      <c r="D115" s="378"/>
      <c r="E115" s="443"/>
      <c r="F115" s="445"/>
      <c r="G115" s="447"/>
    </row>
    <row r="116" spans="1:7" ht="29.25" customHeight="1" x14ac:dyDescent="0.35">
      <c r="A116" s="31" t="s">
        <v>50</v>
      </c>
      <c r="B116" s="409"/>
      <c r="C116" s="377" t="s">
        <v>281</v>
      </c>
      <c r="D116" s="377" t="s">
        <v>282</v>
      </c>
      <c r="E116" s="442" t="s">
        <v>173</v>
      </c>
      <c r="F116" s="442" t="s">
        <v>267</v>
      </c>
      <c r="G116" s="446" t="s">
        <v>283</v>
      </c>
    </row>
    <row r="117" spans="1:7" ht="15" thickBot="1" x14ac:dyDescent="0.4">
      <c r="A117" s="32">
        <v>52</v>
      </c>
      <c r="B117" s="410"/>
      <c r="C117" s="378"/>
      <c r="D117" s="378"/>
      <c r="E117" s="443"/>
      <c r="F117" s="443"/>
      <c r="G117" s="447"/>
    </row>
    <row r="118" spans="1:7" x14ac:dyDescent="0.35">
      <c r="A118" s="73" t="s">
        <v>284</v>
      </c>
      <c r="B118" s="409"/>
      <c r="C118" s="480" t="s">
        <v>286</v>
      </c>
      <c r="D118" s="480" t="s">
        <v>287</v>
      </c>
      <c r="E118" s="482" t="s">
        <v>288</v>
      </c>
      <c r="F118" s="484" t="s">
        <v>188</v>
      </c>
      <c r="G118" s="486" t="s">
        <v>289</v>
      </c>
    </row>
    <row r="119" spans="1:7" ht="15" thickBot="1" x14ac:dyDescent="0.4">
      <c r="A119" s="74" t="s">
        <v>285</v>
      </c>
      <c r="B119" s="410"/>
      <c r="C119" s="481"/>
      <c r="D119" s="481"/>
      <c r="E119" s="483"/>
      <c r="F119" s="485"/>
      <c r="G119" s="487"/>
    </row>
    <row r="120" spans="1:7" ht="29.25" customHeight="1" x14ac:dyDescent="0.35">
      <c r="A120" s="31" t="s">
        <v>290</v>
      </c>
      <c r="B120" s="409"/>
      <c r="C120" s="377" t="s">
        <v>291</v>
      </c>
      <c r="D120" s="377" t="s">
        <v>292</v>
      </c>
      <c r="E120" s="442" t="s">
        <v>199</v>
      </c>
      <c r="F120" s="442" t="s">
        <v>293</v>
      </c>
      <c r="G120" s="446" t="s">
        <v>294</v>
      </c>
    </row>
    <row r="121" spans="1:7" ht="15" thickBot="1" x14ac:dyDescent="0.4">
      <c r="A121" s="32">
        <v>88</v>
      </c>
      <c r="B121" s="410"/>
      <c r="C121" s="378"/>
      <c r="D121" s="378"/>
      <c r="E121" s="443"/>
      <c r="F121" s="443"/>
      <c r="G121" s="447"/>
    </row>
    <row r="122" spans="1:7" ht="29.25" customHeight="1" x14ac:dyDescent="0.35">
      <c r="A122" s="31" t="s">
        <v>295</v>
      </c>
      <c r="B122" s="409"/>
      <c r="C122" s="377" t="s">
        <v>296</v>
      </c>
      <c r="D122" s="377" t="s">
        <v>297</v>
      </c>
      <c r="E122" s="444" t="s">
        <v>298</v>
      </c>
      <c r="F122" s="442" t="s">
        <v>267</v>
      </c>
      <c r="G122" s="446" t="s">
        <v>299</v>
      </c>
    </row>
    <row r="123" spans="1:7" ht="15" thickBot="1" x14ac:dyDescent="0.4">
      <c r="A123" s="32">
        <v>87</v>
      </c>
      <c r="B123" s="410"/>
      <c r="C123" s="378"/>
      <c r="D123" s="378"/>
      <c r="E123" s="445"/>
      <c r="F123" s="443"/>
      <c r="G123" s="447"/>
    </row>
    <row r="124" spans="1:7" ht="29.25" customHeight="1" x14ac:dyDescent="0.35">
      <c r="A124" s="31" t="s">
        <v>300</v>
      </c>
      <c r="B124" s="409"/>
      <c r="C124" s="377" t="s">
        <v>301</v>
      </c>
      <c r="D124" s="377" t="s">
        <v>302</v>
      </c>
      <c r="E124" s="442" t="s">
        <v>266</v>
      </c>
      <c r="F124" s="444" t="s">
        <v>256</v>
      </c>
      <c r="G124" s="446" t="s">
        <v>303</v>
      </c>
    </row>
    <row r="125" spans="1:7" ht="15" thickBot="1" x14ac:dyDescent="0.4">
      <c r="A125" s="32">
        <v>7</v>
      </c>
      <c r="B125" s="410"/>
      <c r="C125" s="378"/>
      <c r="D125" s="378"/>
      <c r="E125" s="443"/>
      <c r="F125" s="445"/>
      <c r="G125" s="447"/>
    </row>
    <row r="126" spans="1:7" ht="29.25" customHeight="1" x14ac:dyDescent="0.35">
      <c r="A126" s="31" t="s">
        <v>304</v>
      </c>
      <c r="B126" s="409"/>
      <c r="C126" s="377" t="s">
        <v>305</v>
      </c>
      <c r="D126" s="377" t="s">
        <v>306</v>
      </c>
      <c r="E126" s="442" t="s">
        <v>307</v>
      </c>
      <c r="F126" s="444" t="s">
        <v>256</v>
      </c>
      <c r="G126" s="446" t="s">
        <v>308</v>
      </c>
    </row>
    <row r="127" spans="1:7" ht="15" thickBot="1" x14ac:dyDescent="0.4">
      <c r="A127" s="32">
        <v>65</v>
      </c>
      <c r="B127" s="410"/>
      <c r="C127" s="378"/>
      <c r="D127" s="378"/>
      <c r="E127" s="443"/>
      <c r="F127" s="445"/>
      <c r="G127" s="447"/>
    </row>
    <row r="128" spans="1:7" ht="29" x14ac:dyDescent="0.35">
      <c r="A128" s="31" t="s">
        <v>309</v>
      </c>
      <c r="B128" s="409"/>
      <c r="C128" s="377" t="s">
        <v>310</v>
      </c>
      <c r="D128" s="377" t="s">
        <v>311</v>
      </c>
      <c r="E128" s="444" t="s">
        <v>312</v>
      </c>
      <c r="F128" s="444" t="s">
        <v>256</v>
      </c>
      <c r="G128" s="446" t="s">
        <v>283</v>
      </c>
    </row>
    <row r="129" spans="1:7" ht="15" thickBot="1" x14ac:dyDescent="0.4">
      <c r="A129" s="32">
        <v>31</v>
      </c>
      <c r="B129" s="410"/>
      <c r="C129" s="378"/>
      <c r="D129" s="378"/>
      <c r="E129" s="445"/>
      <c r="F129" s="445"/>
      <c r="G129" s="447"/>
    </row>
    <row r="130" spans="1:7" x14ac:dyDescent="0.35">
      <c r="A130" s="442" t="s">
        <v>313</v>
      </c>
      <c r="B130" s="478"/>
      <c r="C130" s="27" t="s">
        <v>314</v>
      </c>
      <c r="D130" s="377" t="s">
        <v>316</v>
      </c>
      <c r="E130" s="442" t="s">
        <v>317</v>
      </c>
      <c r="F130" s="444" t="s">
        <v>188</v>
      </c>
      <c r="G130" s="446" t="s">
        <v>318</v>
      </c>
    </row>
    <row r="131" spans="1:7" ht="15" thickBot="1" x14ac:dyDescent="0.4">
      <c r="A131" s="443"/>
      <c r="B131" s="479"/>
      <c r="C131" s="28" t="s">
        <v>315</v>
      </c>
      <c r="D131" s="378"/>
      <c r="E131" s="443"/>
      <c r="F131" s="445"/>
      <c r="G131" s="447"/>
    </row>
    <row r="132" spans="1:7" ht="29.25" customHeight="1" x14ac:dyDescent="0.35">
      <c r="A132" s="31" t="s">
        <v>319</v>
      </c>
      <c r="B132" s="409"/>
      <c r="C132" s="377" t="s">
        <v>320</v>
      </c>
      <c r="D132" s="377" t="s">
        <v>321</v>
      </c>
      <c r="E132" s="444" t="s">
        <v>322</v>
      </c>
      <c r="F132" s="442" t="s">
        <v>293</v>
      </c>
      <c r="G132" s="446" t="s">
        <v>262</v>
      </c>
    </row>
    <row r="133" spans="1:7" ht="15" thickBot="1" x14ac:dyDescent="0.4">
      <c r="A133" s="32">
        <v>107</v>
      </c>
      <c r="B133" s="410"/>
      <c r="C133" s="378"/>
      <c r="D133" s="378"/>
      <c r="E133" s="445"/>
      <c r="F133" s="443"/>
      <c r="G133" s="447"/>
    </row>
    <row r="134" spans="1:7" ht="29.25" customHeight="1" x14ac:dyDescent="0.35">
      <c r="A134" s="31" t="s">
        <v>323</v>
      </c>
      <c r="B134" s="478"/>
      <c r="C134" s="377" t="s">
        <v>324</v>
      </c>
      <c r="D134" s="377" t="s">
        <v>325</v>
      </c>
      <c r="E134" s="442" t="s">
        <v>173</v>
      </c>
      <c r="F134" s="444" t="s">
        <v>256</v>
      </c>
      <c r="G134" s="446" t="s">
        <v>262</v>
      </c>
    </row>
    <row r="135" spans="1:7" ht="15" thickBot="1" x14ac:dyDescent="0.4">
      <c r="A135" s="32">
        <v>451</v>
      </c>
      <c r="B135" s="479"/>
      <c r="C135" s="378"/>
      <c r="D135" s="378"/>
      <c r="E135" s="443"/>
      <c r="F135" s="445"/>
      <c r="G135" s="447"/>
    </row>
    <row r="136" spans="1:7" x14ac:dyDescent="0.35">
      <c r="A136" s="31" t="s">
        <v>326</v>
      </c>
      <c r="B136" s="478"/>
      <c r="C136" s="27" t="s">
        <v>327</v>
      </c>
      <c r="D136" s="377" t="s">
        <v>329</v>
      </c>
      <c r="E136" s="472" t="s">
        <v>120</v>
      </c>
      <c r="F136" s="444" t="s">
        <v>188</v>
      </c>
      <c r="G136" s="383" t="s">
        <v>330</v>
      </c>
    </row>
    <row r="137" spans="1:7" ht="15" thickBot="1" x14ac:dyDescent="0.4">
      <c r="A137" s="32">
        <v>79360</v>
      </c>
      <c r="B137" s="479"/>
      <c r="C137" s="28" t="s">
        <v>328</v>
      </c>
      <c r="D137" s="378"/>
      <c r="E137" s="473"/>
      <c r="F137" s="445"/>
      <c r="G137" s="384"/>
    </row>
    <row r="138" spans="1:7" ht="29" x14ac:dyDescent="0.35">
      <c r="A138" s="31" t="s">
        <v>331</v>
      </c>
      <c r="B138" s="409"/>
      <c r="C138" s="377" t="s">
        <v>332</v>
      </c>
      <c r="D138" s="377" t="s">
        <v>333</v>
      </c>
      <c r="E138" s="442" t="s">
        <v>173</v>
      </c>
      <c r="F138" s="444" t="s">
        <v>256</v>
      </c>
      <c r="G138" s="446" t="s">
        <v>262</v>
      </c>
    </row>
    <row r="139" spans="1:7" ht="15" thickBot="1" x14ac:dyDescent="0.4">
      <c r="A139" s="32">
        <v>324</v>
      </c>
      <c r="B139" s="410"/>
      <c r="C139" s="378"/>
      <c r="D139" s="378"/>
      <c r="E139" s="443"/>
      <c r="F139" s="445"/>
      <c r="G139" s="447"/>
    </row>
    <row r="140" spans="1:7" ht="29.25" customHeight="1" x14ac:dyDescent="0.35">
      <c r="A140" s="31" t="s">
        <v>334</v>
      </c>
      <c r="B140" s="409"/>
      <c r="C140" s="377" t="s">
        <v>335</v>
      </c>
      <c r="D140" s="377" t="s">
        <v>336</v>
      </c>
      <c r="E140" s="442" t="s">
        <v>337</v>
      </c>
      <c r="F140" s="444" t="s">
        <v>256</v>
      </c>
      <c r="G140" s="446" t="s">
        <v>294</v>
      </c>
    </row>
    <row r="141" spans="1:7" ht="15" thickBot="1" x14ac:dyDescent="0.4">
      <c r="A141" s="32">
        <v>13</v>
      </c>
      <c r="B141" s="410"/>
      <c r="C141" s="378"/>
      <c r="D141" s="378"/>
      <c r="E141" s="443"/>
      <c r="F141" s="445"/>
      <c r="G141" s="447"/>
    </row>
    <row r="142" spans="1:7" ht="29.25" customHeight="1" x14ac:dyDescent="0.35">
      <c r="A142" s="31" t="s">
        <v>338</v>
      </c>
      <c r="B142" s="478"/>
      <c r="C142" s="377" t="s">
        <v>339</v>
      </c>
      <c r="D142" s="377" t="s">
        <v>340</v>
      </c>
      <c r="E142" s="442" t="s">
        <v>337</v>
      </c>
      <c r="F142" s="444" t="s">
        <v>256</v>
      </c>
      <c r="G142" s="446" t="s">
        <v>294</v>
      </c>
    </row>
    <row r="143" spans="1:7" ht="15" thickBot="1" x14ac:dyDescent="0.4">
      <c r="A143" s="32">
        <v>19</v>
      </c>
      <c r="B143" s="479"/>
      <c r="C143" s="378"/>
      <c r="D143" s="378"/>
      <c r="E143" s="443"/>
      <c r="F143" s="445"/>
      <c r="G143" s="447"/>
    </row>
    <row r="144" spans="1:7" x14ac:dyDescent="0.35">
      <c r="A144" s="33" t="s">
        <v>341</v>
      </c>
      <c r="B144" s="409"/>
      <c r="C144" s="385" t="s">
        <v>343</v>
      </c>
      <c r="D144" s="385" t="s">
        <v>344</v>
      </c>
      <c r="E144" s="474" t="s">
        <v>38</v>
      </c>
      <c r="F144" s="474" t="s">
        <v>345</v>
      </c>
      <c r="G144" s="453" t="s">
        <v>346</v>
      </c>
    </row>
    <row r="145" spans="1:7" x14ac:dyDescent="0.35">
      <c r="A145" s="75" t="s">
        <v>342</v>
      </c>
      <c r="B145" s="488"/>
      <c r="C145" s="489"/>
      <c r="D145" s="489"/>
      <c r="E145" s="490"/>
      <c r="F145" s="490"/>
      <c r="G145" s="491"/>
    </row>
    <row r="146" spans="1:7" ht="15" thickBot="1" x14ac:dyDescent="0.4">
      <c r="A146" s="34"/>
      <c r="B146" s="410"/>
      <c r="C146" s="386"/>
      <c r="D146" s="386"/>
      <c r="E146" s="475"/>
      <c r="F146" s="475"/>
      <c r="G146" s="454"/>
    </row>
    <row r="147" spans="1:7" ht="44.25" customHeight="1" x14ac:dyDescent="0.35">
      <c r="A147" s="76" t="s">
        <v>347</v>
      </c>
      <c r="B147" s="409"/>
      <c r="C147" s="492" t="s">
        <v>348</v>
      </c>
      <c r="D147" s="492" t="s">
        <v>349</v>
      </c>
      <c r="E147" s="494" t="s">
        <v>350</v>
      </c>
      <c r="F147" s="496" t="s">
        <v>351</v>
      </c>
      <c r="G147" s="498" t="s">
        <v>352</v>
      </c>
    </row>
    <row r="148" spans="1:7" ht="15" thickBot="1" x14ac:dyDescent="0.4">
      <c r="A148" s="77">
        <v>624</v>
      </c>
      <c r="B148" s="410"/>
      <c r="C148" s="493"/>
      <c r="D148" s="493"/>
      <c r="E148" s="495"/>
      <c r="F148" s="497"/>
      <c r="G148" s="499"/>
    </row>
    <row r="149" spans="1:7" ht="29" x14ac:dyDescent="0.35">
      <c r="A149" s="33" t="s">
        <v>353</v>
      </c>
      <c r="B149" s="440"/>
      <c r="C149" s="385" t="s">
        <v>354</v>
      </c>
      <c r="D149" s="385" t="s">
        <v>355</v>
      </c>
      <c r="E149" s="474" t="s">
        <v>356</v>
      </c>
      <c r="F149" s="451" t="s">
        <v>256</v>
      </c>
      <c r="G149" s="453" t="s">
        <v>357</v>
      </c>
    </row>
    <row r="150" spans="1:7" ht="15" thickBot="1" x14ac:dyDescent="0.4">
      <c r="A150" s="34">
        <v>26308</v>
      </c>
      <c r="B150" s="500"/>
      <c r="C150" s="386"/>
      <c r="D150" s="386"/>
      <c r="E150" s="475"/>
      <c r="F150" s="452"/>
      <c r="G150" s="454"/>
    </row>
    <row r="151" spans="1:7" ht="29.25" customHeight="1" x14ac:dyDescent="0.35">
      <c r="A151" s="31" t="s">
        <v>358</v>
      </c>
      <c r="B151" s="409"/>
      <c r="C151" s="377" t="s">
        <v>359</v>
      </c>
      <c r="D151" s="377" t="s">
        <v>360</v>
      </c>
      <c r="E151" s="442" t="s">
        <v>173</v>
      </c>
      <c r="F151" s="444" t="s">
        <v>256</v>
      </c>
      <c r="G151" s="446" t="s">
        <v>262</v>
      </c>
    </row>
    <row r="152" spans="1:7" ht="15" thickBot="1" x14ac:dyDescent="0.4">
      <c r="A152" s="32">
        <v>48</v>
      </c>
      <c r="B152" s="410"/>
      <c r="C152" s="378"/>
      <c r="D152" s="378"/>
      <c r="E152" s="443"/>
      <c r="F152" s="445"/>
      <c r="G152" s="447"/>
    </row>
    <row r="153" spans="1:7" ht="29.25" customHeight="1" x14ac:dyDescent="0.35">
      <c r="A153" s="31" t="s">
        <v>361</v>
      </c>
      <c r="B153" s="478"/>
      <c r="C153" s="377" t="s">
        <v>362</v>
      </c>
      <c r="D153" s="377" t="s">
        <v>363</v>
      </c>
      <c r="E153" s="444" t="s">
        <v>364</v>
      </c>
      <c r="F153" s="442" t="s">
        <v>267</v>
      </c>
      <c r="G153" s="446" t="s">
        <v>365</v>
      </c>
    </row>
    <row r="154" spans="1:7" ht="15" thickBot="1" x14ac:dyDescent="0.4">
      <c r="A154" s="32">
        <v>45</v>
      </c>
      <c r="B154" s="479"/>
      <c r="C154" s="378"/>
      <c r="D154" s="378"/>
      <c r="E154" s="445"/>
      <c r="F154" s="443"/>
      <c r="G154" s="447"/>
    </row>
    <row r="155" spans="1:7" x14ac:dyDescent="0.35">
      <c r="A155" s="33" t="s">
        <v>366</v>
      </c>
      <c r="B155" s="409"/>
      <c r="C155" s="385" t="s">
        <v>368</v>
      </c>
      <c r="D155" s="385" t="s">
        <v>369</v>
      </c>
      <c r="E155" s="474" t="s">
        <v>38</v>
      </c>
      <c r="F155" s="451" t="s">
        <v>256</v>
      </c>
      <c r="G155" s="453" t="s">
        <v>346</v>
      </c>
    </row>
    <row r="156" spans="1:7" ht="15" thickBot="1" x14ac:dyDescent="0.4">
      <c r="A156" s="34" t="s">
        <v>367</v>
      </c>
      <c r="B156" s="410"/>
      <c r="C156" s="386"/>
      <c r="D156" s="386"/>
      <c r="E156" s="475"/>
      <c r="F156" s="452"/>
      <c r="G156" s="454"/>
    </row>
    <row r="157" spans="1:7" x14ac:dyDescent="0.35">
      <c r="A157" s="31" t="s">
        <v>370</v>
      </c>
      <c r="B157" s="441"/>
      <c r="C157" s="377" t="s">
        <v>371</v>
      </c>
      <c r="D157" s="377" t="s">
        <v>372</v>
      </c>
      <c r="E157" s="444" t="s">
        <v>373</v>
      </c>
      <c r="F157" s="444" t="s">
        <v>188</v>
      </c>
      <c r="G157" s="446" t="s">
        <v>374</v>
      </c>
    </row>
    <row r="158" spans="1:7" ht="15" thickBot="1" x14ac:dyDescent="0.4">
      <c r="A158" s="32">
        <v>65489</v>
      </c>
      <c r="B158" s="448"/>
      <c r="C158" s="378"/>
      <c r="D158" s="378"/>
      <c r="E158" s="445"/>
      <c r="F158" s="445"/>
      <c r="G158" s="447"/>
    </row>
  </sheetData>
  <mergeCells count="724">
    <mergeCell ref="B155:B156"/>
    <mergeCell ref="C155:C156"/>
    <mergeCell ref="D155:D156"/>
    <mergeCell ref="E155:E156"/>
    <mergeCell ref="F155:F156"/>
    <mergeCell ref="G155:G156"/>
    <mergeCell ref="B157:B158"/>
    <mergeCell ref="C157:C158"/>
    <mergeCell ref="D157:D158"/>
    <mergeCell ref="E157:E158"/>
    <mergeCell ref="F157:F158"/>
    <mergeCell ref="G157:G158"/>
    <mergeCell ref="B151:B152"/>
    <mergeCell ref="C151:C152"/>
    <mergeCell ref="D151:D152"/>
    <mergeCell ref="E151:E152"/>
    <mergeCell ref="F151:F152"/>
    <mergeCell ref="G151:G152"/>
    <mergeCell ref="B153:B154"/>
    <mergeCell ref="C153:C154"/>
    <mergeCell ref="D153:D154"/>
    <mergeCell ref="E153:E154"/>
    <mergeCell ref="F153:F154"/>
    <mergeCell ref="G153:G154"/>
    <mergeCell ref="B147:B148"/>
    <mergeCell ref="C147:C148"/>
    <mergeCell ref="D147:D148"/>
    <mergeCell ref="E147:E148"/>
    <mergeCell ref="F147:F148"/>
    <mergeCell ref="G147:G148"/>
    <mergeCell ref="B149:B150"/>
    <mergeCell ref="C149:C150"/>
    <mergeCell ref="D149:D150"/>
    <mergeCell ref="E149:E150"/>
    <mergeCell ref="F149:F150"/>
    <mergeCell ref="G149:G150"/>
    <mergeCell ref="B142:B143"/>
    <mergeCell ref="C142:C143"/>
    <mergeCell ref="D142:D143"/>
    <mergeCell ref="E142:E143"/>
    <mergeCell ref="F142:F143"/>
    <mergeCell ref="G142:G143"/>
    <mergeCell ref="B144:B146"/>
    <mergeCell ref="C144:C146"/>
    <mergeCell ref="D144:D146"/>
    <mergeCell ref="E144:E146"/>
    <mergeCell ref="F144:F146"/>
    <mergeCell ref="G144:G146"/>
    <mergeCell ref="B138:B139"/>
    <mergeCell ref="C138:C139"/>
    <mergeCell ref="D138:D139"/>
    <mergeCell ref="E138:E139"/>
    <mergeCell ref="F138:F139"/>
    <mergeCell ref="G138:G139"/>
    <mergeCell ref="B140:B141"/>
    <mergeCell ref="C140:C141"/>
    <mergeCell ref="D140:D141"/>
    <mergeCell ref="E140:E141"/>
    <mergeCell ref="F140:F141"/>
    <mergeCell ref="G140:G141"/>
    <mergeCell ref="B134:B135"/>
    <mergeCell ref="C134:C135"/>
    <mergeCell ref="D134:D135"/>
    <mergeCell ref="E134:E135"/>
    <mergeCell ref="F134:F135"/>
    <mergeCell ref="G134:G135"/>
    <mergeCell ref="B136:B137"/>
    <mergeCell ref="D136:D137"/>
    <mergeCell ref="E136:E137"/>
    <mergeCell ref="F136:F137"/>
    <mergeCell ref="G136:G137"/>
    <mergeCell ref="A130:A131"/>
    <mergeCell ref="B130:B131"/>
    <mergeCell ref="D130:D131"/>
    <mergeCell ref="E130:E131"/>
    <mergeCell ref="F130:F131"/>
    <mergeCell ref="G130:G131"/>
    <mergeCell ref="B132:B133"/>
    <mergeCell ref="C132:C133"/>
    <mergeCell ref="D132:D133"/>
    <mergeCell ref="E132:E133"/>
    <mergeCell ref="F132:F133"/>
    <mergeCell ref="G132:G133"/>
    <mergeCell ref="B126:B127"/>
    <mergeCell ref="C126:C127"/>
    <mergeCell ref="D126:D127"/>
    <mergeCell ref="E126:E127"/>
    <mergeCell ref="F126:F127"/>
    <mergeCell ref="G126:G127"/>
    <mergeCell ref="B128:B129"/>
    <mergeCell ref="C128:C129"/>
    <mergeCell ref="D128:D129"/>
    <mergeCell ref="E128:E129"/>
    <mergeCell ref="F128:F129"/>
    <mergeCell ref="G128:G129"/>
    <mergeCell ref="B122:B123"/>
    <mergeCell ref="C122:C123"/>
    <mergeCell ref="D122:D123"/>
    <mergeCell ref="E122:E123"/>
    <mergeCell ref="F122:F123"/>
    <mergeCell ref="G122:G123"/>
    <mergeCell ref="B124:B125"/>
    <mergeCell ref="C124:C125"/>
    <mergeCell ref="D124:D125"/>
    <mergeCell ref="E124:E125"/>
    <mergeCell ref="F124:F125"/>
    <mergeCell ref="G124:G125"/>
    <mergeCell ref="B118:B119"/>
    <mergeCell ref="C118:C119"/>
    <mergeCell ref="D118:D119"/>
    <mergeCell ref="E118:E119"/>
    <mergeCell ref="F118:F119"/>
    <mergeCell ref="G118:G119"/>
    <mergeCell ref="B120:B121"/>
    <mergeCell ref="C120:C121"/>
    <mergeCell ref="D120:D121"/>
    <mergeCell ref="E120:E121"/>
    <mergeCell ref="F120:F121"/>
    <mergeCell ref="G120:G121"/>
    <mergeCell ref="B114:B115"/>
    <mergeCell ref="C114:C115"/>
    <mergeCell ref="D114:D115"/>
    <mergeCell ref="E114:E115"/>
    <mergeCell ref="F114:F115"/>
    <mergeCell ref="G114:G115"/>
    <mergeCell ref="B116:B117"/>
    <mergeCell ref="C116:C117"/>
    <mergeCell ref="D116:D117"/>
    <mergeCell ref="E116:E117"/>
    <mergeCell ref="F116:F117"/>
    <mergeCell ref="G116:G117"/>
    <mergeCell ref="B110:B111"/>
    <mergeCell ref="C110:C111"/>
    <mergeCell ref="D110:D111"/>
    <mergeCell ref="E110:E111"/>
    <mergeCell ref="F110:F111"/>
    <mergeCell ref="G110:G111"/>
    <mergeCell ref="B112:B113"/>
    <mergeCell ref="C112:C113"/>
    <mergeCell ref="D112:D113"/>
    <mergeCell ref="E112:E113"/>
    <mergeCell ref="F112:F113"/>
    <mergeCell ref="G112:G113"/>
    <mergeCell ref="B106:B107"/>
    <mergeCell ref="C106:C107"/>
    <mergeCell ref="D106:D107"/>
    <mergeCell ref="E106:E107"/>
    <mergeCell ref="F106:F107"/>
    <mergeCell ref="G106:G107"/>
    <mergeCell ref="B108:B109"/>
    <mergeCell ref="C108:C109"/>
    <mergeCell ref="D108:D109"/>
    <mergeCell ref="E108:E109"/>
    <mergeCell ref="F108:F109"/>
    <mergeCell ref="G108:G109"/>
    <mergeCell ref="B102:B103"/>
    <mergeCell ref="C102:C103"/>
    <mergeCell ref="D102:D103"/>
    <mergeCell ref="E102:E103"/>
    <mergeCell ref="F102:F103"/>
    <mergeCell ref="G102:G103"/>
    <mergeCell ref="B104:B105"/>
    <mergeCell ref="C104:C105"/>
    <mergeCell ref="D104:D105"/>
    <mergeCell ref="E104:E105"/>
    <mergeCell ref="F104:F105"/>
    <mergeCell ref="G104:G105"/>
    <mergeCell ref="B97:B98"/>
    <mergeCell ref="C97:C98"/>
    <mergeCell ref="D97:D98"/>
    <mergeCell ref="E97:E98"/>
    <mergeCell ref="F97:F98"/>
    <mergeCell ref="G97:G98"/>
    <mergeCell ref="H97:H98"/>
    <mergeCell ref="B100:B101"/>
    <mergeCell ref="C100:C101"/>
    <mergeCell ref="D100:D101"/>
    <mergeCell ref="E100:E101"/>
    <mergeCell ref="F100:F101"/>
    <mergeCell ref="G100:G101"/>
    <mergeCell ref="B93:B94"/>
    <mergeCell ref="C93:C94"/>
    <mergeCell ref="D93:D94"/>
    <mergeCell ref="E93:E94"/>
    <mergeCell ref="F93:F94"/>
    <mergeCell ref="G93:G94"/>
    <mergeCell ref="H93:H94"/>
    <mergeCell ref="B95:B96"/>
    <mergeCell ref="C95:C96"/>
    <mergeCell ref="D95:D96"/>
    <mergeCell ref="E95:E96"/>
    <mergeCell ref="F95:F96"/>
    <mergeCell ref="G95:G96"/>
    <mergeCell ref="H95:H96"/>
    <mergeCell ref="B89:B90"/>
    <mergeCell ref="C89:C90"/>
    <mergeCell ref="D89:D90"/>
    <mergeCell ref="E89:E90"/>
    <mergeCell ref="F89:F90"/>
    <mergeCell ref="G89:G90"/>
    <mergeCell ref="H89:H90"/>
    <mergeCell ref="B91:B92"/>
    <mergeCell ref="C91:C92"/>
    <mergeCell ref="D91:D92"/>
    <mergeCell ref="E91:E92"/>
    <mergeCell ref="F91:F92"/>
    <mergeCell ref="G91:G92"/>
    <mergeCell ref="H91:H92"/>
    <mergeCell ref="B85:B86"/>
    <mergeCell ref="C85:C86"/>
    <mergeCell ref="D85:D86"/>
    <mergeCell ref="E85:E86"/>
    <mergeCell ref="F85:F86"/>
    <mergeCell ref="G85:G86"/>
    <mergeCell ref="H85:H86"/>
    <mergeCell ref="B87:B88"/>
    <mergeCell ref="D87:D88"/>
    <mergeCell ref="E87:E88"/>
    <mergeCell ref="F87:F88"/>
    <mergeCell ref="G87:G88"/>
    <mergeCell ref="H87:H88"/>
    <mergeCell ref="B81:B82"/>
    <mergeCell ref="C81:C82"/>
    <mergeCell ref="D81:D82"/>
    <mergeCell ref="F81:F82"/>
    <mergeCell ref="G81:G82"/>
    <mergeCell ref="H81:H82"/>
    <mergeCell ref="B83:B84"/>
    <mergeCell ref="C83:C84"/>
    <mergeCell ref="D83:D84"/>
    <mergeCell ref="E83:E84"/>
    <mergeCell ref="F83:F84"/>
    <mergeCell ref="G83:G84"/>
    <mergeCell ref="H83:H84"/>
    <mergeCell ref="E77:E78"/>
    <mergeCell ref="F77:F78"/>
    <mergeCell ref="G77:G78"/>
    <mergeCell ref="H77:H78"/>
    <mergeCell ref="B79:B80"/>
    <mergeCell ref="D79:D80"/>
    <mergeCell ref="E79:E80"/>
    <mergeCell ref="F79:F80"/>
    <mergeCell ref="G79:G80"/>
    <mergeCell ref="H79:H80"/>
    <mergeCell ref="B36:B37"/>
    <mergeCell ref="B34:B35"/>
    <mergeCell ref="B32:B33"/>
    <mergeCell ref="B30:B31"/>
    <mergeCell ref="B26:B27"/>
    <mergeCell ref="B24:B25"/>
    <mergeCell ref="B77:B78"/>
    <mergeCell ref="C77:C78"/>
    <mergeCell ref="D77:D78"/>
    <mergeCell ref="B55:B56"/>
    <mergeCell ref="B53:B54"/>
    <mergeCell ref="B51:B52"/>
    <mergeCell ref="B49:B50"/>
    <mergeCell ref="B47:B48"/>
    <mergeCell ref="B44:B46"/>
    <mergeCell ref="B42:B43"/>
    <mergeCell ref="B40:B41"/>
    <mergeCell ref="B38:B39"/>
    <mergeCell ref="B73:B74"/>
    <mergeCell ref="B71:B72"/>
    <mergeCell ref="B69:B70"/>
    <mergeCell ref="B67:B68"/>
    <mergeCell ref="B65:B66"/>
    <mergeCell ref="B63:B64"/>
    <mergeCell ref="B61:B62"/>
    <mergeCell ref="B59:B60"/>
    <mergeCell ref="B57:B58"/>
    <mergeCell ref="M6:M7"/>
    <mergeCell ref="N6:N7"/>
    <mergeCell ref="O6:O7"/>
    <mergeCell ref="A8:A9"/>
    <mergeCell ref="B8:B9"/>
    <mergeCell ref="C8:C9"/>
    <mergeCell ref="D8:D9"/>
    <mergeCell ref="E8:E9"/>
    <mergeCell ref="F8:F9"/>
    <mergeCell ref="G8:G9"/>
    <mergeCell ref="G6:G7"/>
    <mergeCell ref="H6:H7"/>
    <mergeCell ref="I6:I7"/>
    <mergeCell ref="J6:J7"/>
    <mergeCell ref="K6:K7"/>
    <mergeCell ref="L6:L7"/>
    <mergeCell ref="A6:A7"/>
    <mergeCell ref="B6:B7"/>
    <mergeCell ref="C6:C7"/>
    <mergeCell ref="D6:D7"/>
    <mergeCell ref="E6:E7"/>
    <mergeCell ref="F6:F7"/>
    <mergeCell ref="J10:J11"/>
    <mergeCell ref="K10:K11"/>
    <mergeCell ref="L10:L11"/>
    <mergeCell ref="M10:M11"/>
    <mergeCell ref="N10:N11"/>
    <mergeCell ref="O10:O11"/>
    <mergeCell ref="N8:N9"/>
    <mergeCell ref="O8:O9"/>
    <mergeCell ref="J8:J9"/>
    <mergeCell ref="K8:K9"/>
    <mergeCell ref="L8:L9"/>
    <mergeCell ref="M8:M9"/>
    <mergeCell ref="A10:A11"/>
    <mergeCell ref="B10:B11"/>
    <mergeCell ref="D10:D11"/>
    <mergeCell ref="E10:E11"/>
    <mergeCell ref="F10:F11"/>
    <mergeCell ref="G10:G11"/>
    <mergeCell ref="H10:H11"/>
    <mergeCell ref="I10:I11"/>
    <mergeCell ref="H8:H9"/>
    <mergeCell ref="I8:I9"/>
    <mergeCell ref="M12:M13"/>
    <mergeCell ref="N12:N13"/>
    <mergeCell ref="O12:O13"/>
    <mergeCell ref="A14:A15"/>
    <mergeCell ref="B14:B15"/>
    <mergeCell ref="C14:C15"/>
    <mergeCell ref="D14:D15"/>
    <mergeCell ref="E14:E15"/>
    <mergeCell ref="F14:F15"/>
    <mergeCell ref="G14:G15"/>
    <mergeCell ref="G12:G13"/>
    <mergeCell ref="H12:H13"/>
    <mergeCell ref="I12:I13"/>
    <mergeCell ref="J12:J13"/>
    <mergeCell ref="K12:K13"/>
    <mergeCell ref="L12:L13"/>
    <mergeCell ref="A12:A13"/>
    <mergeCell ref="B12:B13"/>
    <mergeCell ref="C12:C13"/>
    <mergeCell ref="D12:D13"/>
    <mergeCell ref="E12:E13"/>
    <mergeCell ref="F12:F13"/>
    <mergeCell ref="N14:N15"/>
    <mergeCell ref="O14:O15"/>
    <mergeCell ref="A16:A17"/>
    <mergeCell ref="B16:B17"/>
    <mergeCell ref="C16:C17"/>
    <mergeCell ref="D16:D17"/>
    <mergeCell ref="E16:E17"/>
    <mergeCell ref="F16:F17"/>
    <mergeCell ref="G16:G17"/>
    <mergeCell ref="H16:H17"/>
    <mergeCell ref="H14:H15"/>
    <mergeCell ref="I14:I15"/>
    <mergeCell ref="J14:J15"/>
    <mergeCell ref="K14:K15"/>
    <mergeCell ref="L14:L15"/>
    <mergeCell ref="M14:M15"/>
    <mergeCell ref="O16:O17"/>
    <mergeCell ref="A18:A19"/>
    <mergeCell ref="B18:B19"/>
    <mergeCell ref="D18:D19"/>
    <mergeCell ref="E18:E19"/>
    <mergeCell ref="F18:F19"/>
    <mergeCell ref="G18:G19"/>
    <mergeCell ref="H18:H19"/>
    <mergeCell ref="I18:I19"/>
    <mergeCell ref="J18:J19"/>
    <mergeCell ref="I16:I17"/>
    <mergeCell ref="J16:J17"/>
    <mergeCell ref="K16:K17"/>
    <mergeCell ref="L16:L17"/>
    <mergeCell ref="M16:M17"/>
    <mergeCell ref="N16:N17"/>
    <mergeCell ref="K18:K19"/>
    <mergeCell ref="L18:L19"/>
    <mergeCell ref="M18:M19"/>
    <mergeCell ref="N18:N19"/>
    <mergeCell ref="O18:O19"/>
    <mergeCell ref="A20:A21"/>
    <mergeCell ref="B20:B21"/>
    <mergeCell ref="C20:C21"/>
    <mergeCell ref="D20:D21"/>
    <mergeCell ref="E20:E21"/>
    <mergeCell ref="L20:L21"/>
    <mergeCell ref="M20:M21"/>
    <mergeCell ref="N20:N21"/>
    <mergeCell ref="O20:O21"/>
    <mergeCell ref="I20:I21"/>
    <mergeCell ref="J20:J21"/>
    <mergeCell ref="K20:K21"/>
    <mergeCell ref="A22:A23"/>
    <mergeCell ref="B22:B23"/>
    <mergeCell ref="C22:C23"/>
    <mergeCell ref="D22:D23"/>
    <mergeCell ref="E22:E23"/>
    <mergeCell ref="F22:F23"/>
    <mergeCell ref="F20:F21"/>
    <mergeCell ref="G20:G21"/>
    <mergeCell ref="H20:H21"/>
    <mergeCell ref="I24:I25"/>
    <mergeCell ref="J24:J25"/>
    <mergeCell ref="K24:K25"/>
    <mergeCell ref="M22:M23"/>
    <mergeCell ref="N22:N23"/>
    <mergeCell ref="O22:O23"/>
    <mergeCell ref="C24:C25"/>
    <mergeCell ref="D24:D25"/>
    <mergeCell ref="E24:E25"/>
    <mergeCell ref="F24:F25"/>
    <mergeCell ref="G24:G25"/>
    <mergeCell ref="H24:H25"/>
    <mergeCell ref="G22:G23"/>
    <mergeCell ref="H22:H23"/>
    <mergeCell ref="I22:I23"/>
    <mergeCell ref="J22:J23"/>
    <mergeCell ref="K22:K23"/>
    <mergeCell ref="L22:L23"/>
    <mergeCell ref="O24:O25"/>
    <mergeCell ref="L24:L25"/>
    <mergeCell ref="M24:M25"/>
    <mergeCell ref="N24:N25"/>
    <mergeCell ref="L26:L27"/>
    <mergeCell ref="M26:M27"/>
    <mergeCell ref="N26:N27"/>
    <mergeCell ref="O26:O27"/>
    <mergeCell ref="B28:B29"/>
    <mergeCell ref="C28:C29"/>
    <mergeCell ref="D28:D29"/>
    <mergeCell ref="E28:E29"/>
    <mergeCell ref="F28:F29"/>
    <mergeCell ref="G28:G29"/>
    <mergeCell ref="D26:D27"/>
    <mergeCell ref="E26:E27"/>
    <mergeCell ref="F26:F27"/>
    <mergeCell ref="G26:G27"/>
    <mergeCell ref="H26:H27"/>
    <mergeCell ref="I26:I27"/>
    <mergeCell ref="J26:J27"/>
    <mergeCell ref="K26:K27"/>
    <mergeCell ref="J30:J31"/>
    <mergeCell ref="K30:K31"/>
    <mergeCell ref="L30:L31"/>
    <mergeCell ref="M30:M31"/>
    <mergeCell ref="N30:N31"/>
    <mergeCell ref="O30:O31"/>
    <mergeCell ref="N28:N29"/>
    <mergeCell ref="O28:O29"/>
    <mergeCell ref="C30:C31"/>
    <mergeCell ref="D30:D31"/>
    <mergeCell ref="E30:E31"/>
    <mergeCell ref="F30:F31"/>
    <mergeCell ref="G30:G31"/>
    <mergeCell ref="H30:H31"/>
    <mergeCell ref="I30:I31"/>
    <mergeCell ref="H28:H29"/>
    <mergeCell ref="I28:I29"/>
    <mergeCell ref="J28:J29"/>
    <mergeCell ref="K28:K29"/>
    <mergeCell ref="L28:L29"/>
    <mergeCell ref="M28:M29"/>
    <mergeCell ref="C34:C35"/>
    <mergeCell ref="D34:D35"/>
    <mergeCell ref="E34:E35"/>
    <mergeCell ref="F34:F35"/>
    <mergeCell ref="G34:G35"/>
    <mergeCell ref="H34:H35"/>
    <mergeCell ref="I34:I35"/>
    <mergeCell ref="H32:H33"/>
    <mergeCell ref="I32:I33"/>
    <mergeCell ref="C32:C33"/>
    <mergeCell ref="D32:D33"/>
    <mergeCell ref="E32:E33"/>
    <mergeCell ref="F32:F33"/>
    <mergeCell ref="G32:G33"/>
    <mergeCell ref="F36:F37"/>
    <mergeCell ref="G36:G37"/>
    <mergeCell ref="J34:J35"/>
    <mergeCell ref="K34:K35"/>
    <mergeCell ref="L34:L35"/>
    <mergeCell ref="M34:M35"/>
    <mergeCell ref="N34:N35"/>
    <mergeCell ref="O34:O35"/>
    <mergeCell ref="N32:N33"/>
    <mergeCell ref="O32:O33"/>
    <mergeCell ref="J32:J33"/>
    <mergeCell ref="K32:K33"/>
    <mergeCell ref="L32:L33"/>
    <mergeCell ref="M32:M33"/>
    <mergeCell ref="J38:J39"/>
    <mergeCell ref="K38:K39"/>
    <mergeCell ref="L38:L39"/>
    <mergeCell ref="M38:M39"/>
    <mergeCell ref="N38:N39"/>
    <mergeCell ref="O38:O39"/>
    <mergeCell ref="N36:N37"/>
    <mergeCell ref="O36:O37"/>
    <mergeCell ref="C38:C39"/>
    <mergeCell ref="D38:D39"/>
    <mergeCell ref="E38:E39"/>
    <mergeCell ref="F38:F39"/>
    <mergeCell ref="G38:G39"/>
    <mergeCell ref="H38:H39"/>
    <mergeCell ref="I38:I39"/>
    <mergeCell ref="H36:H37"/>
    <mergeCell ref="I36:I37"/>
    <mergeCell ref="J36:J37"/>
    <mergeCell ref="K36:K37"/>
    <mergeCell ref="L36:L37"/>
    <mergeCell ref="M36:M37"/>
    <mergeCell ref="C36:C37"/>
    <mergeCell ref="D36:D37"/>
    <mergeCell ref="E36:E37"/>
    <mergeCell ref="O40:O41"/>
    <mergeCell ref="D42:D43"/>
    <mergeCell ref="E42:E43"/>
    <mergeCell ref="F42:F43"/>
    <mergeCell ref="G42:G43"/>
    <mergeCell ref="H42:H43"/>
    <mergeCell ref="I42:I43"/>
    <mergeCell ref="J42:J43"/>
    <mergeCell ref="H40:H41"/>
    <mergeCell ref="I40:I41"/>
    <mergeCell ref="J40:J41"/>
    <mergeCell ref="K40:K41"/>
    <mergeCell ref="L40:L41"/>
    <mergeCell ref="M40:M41"/>
    <mergeCell ref="O42:O43"/>
    <mergeCell ref="C40:C41"/>
    <mergeCell ref="D40:D41"/>
    <mergeCell ref="E40:E41"/>
    <mergeCell ref="F40:F41"/>
    <mergeCell ref="G40:G41"/>
    <mergeCell ref="K42:K43"/>
    <mergeCell ref="L42:L43"/>
    <mergeCell ref="M42:M43"/>
    <mergeCell ref="N42:N43"/>
    <mergeCell ref="N40:N41"/>
    <mergeCell ref="C44:C46"/>
    <mergeCell ref="D44:D46"/>
    <mergeCell ref="E44:E46"/>
    <mergeCell ref="F44:F46"/>
    <mergeCell ref="O44:O46"/>
    <mergeCell ref="C47:C48"/>
    <mergeCell ref="D47:D48"/>
    <mergeCell ref="E47:E48"/>
    <mergeCell ref="F47:F48"/>
    <mergeCell ref="G47:G48"/>
    <mergeCell ref="H47:H48"/>
    <mergeCell ref="I47:I48"/>
    <mergeCell ref="J47:J48"/>
    <mergeCell ref="G44:G46"/>
    <mergeCell ref="H44:H46"/>
    <mergeCell ref="I44:I46"/>
    <mergeCell ref="J44:J46"/>
    <mergeCell ref="K44:K46"/>
    <mergeCell ref="N44:N46"/>
    <mergeCell ref="K47:K48"/>
    <mergeCell ref="L47:L48"/>
    <mergeCell ref="M47:M48"/>
    <mergeCell ref="N47:N48"/>
    <mergeCell ref="O47:O48"/>
    <mergeCell ref="O51:O52"/>
    <mergeCell ref="M49:M50"/>
    <mergeCell ref="N49:N50"/>
    <mergeCell ref="O49:O50"/>
    <mergeCell ref="C51:C52"/>
    <mergeCell ref="D51:D52"/>
    <mergeCell ref="E51:E52"/>
    <mergeCell ref="F51:F52"/>
    <mergeCell ref="G51:G52"/>
    <mergeCell ref="H51:H52"/>
    <mergeCell ref="G49:G50"/>
    <mergeCell ref="H49:H50"/>
    <mergeCell ref="I49:I50"/>
    <mergeCell ref="J49:J50"/>
    <mergeCell ref="K49:K50"/>
    <mergeCell ref="L49:L50"/>
    <mergeCell ref="F53:F54"/>
    <mergeCell ref="G53:G54"/>
    <mergeCell ref="I51:I52"/>
    <mergeCell ref="J51:J52"/>
    <mergeCell ref="K51:K52"/>
    <mergeCell ref="L51:L52"/>
    <mergeCell ref="N51:N52"/>
    <mergeCell ref="C49:C50"/>
    <mergeCell ref="D49:D50"/>
    <mergeCell ref="E49:E50"/>
    <mergeCell ref="F49:F50"/>
    <mergeCell ref="J55:J56"/>
    <mergeCell ref="K55:K56"/>
    <mergeCell ref="L55:L56"/>
    <mergeCell ref="M55:M56"/>
    <mergeCell ref="N55:N56"/>
    <mergeCell ref="O55:O56"/>
    <mergeCell ref="N53:N54"/>
    <mergeCell ref="O53:O54"/>
    <mergeCell ref="C55:C56"/>
    <mergeCell ref="D55:D56"/>
    <mergeCell ref="E55:E56"/>
    <mergeCell ref="F55:F56"/>
    <mergeCell ref="G55:G56"/>
    <mergeCell ref="H55:H56"/>
    <mergeCell ref="I55:I56"/>
    <mergeCell ref="H53:H54"/>
    <mergeCell ref="I53:I54"/>
    <mergeCell ref="J53:J54"/>
    <mergeCell ref="K53:K54"/>
    <mergeCell ref="L53:L54"/>
    <mergeCell ref="M53:M54"/>
    <mergeCell ref="C53:C54"/>
    <mergeCell ref="D53:D54"/>
    <mergeCell ref="E53:E54"/>
    <mergeCell ref="C59:C60"/>
    <mergeCell ref="D59:D60"/>
    <mergeCell ref="E59:E60"/>
    <mergeCell ref="F59:F60"/>
    <mergeCell ref="G59:G60"/>
    <mergeCell ref="H59:H60"/>
    <mergeCell ref="I59:I60"/>
    <mergeCell ref="H57:H58"/>
    <mergeCell ref="I57:I58"/>
    <mergeCell ref="C57:C58"/>
    <mergeCell ref="D57:D58"/>
    <mergeCell ref="E57:E58"/>
    <mergeCell ref="F57:F58"/>
    <mergeCell ref="G57:G58"/>
    <mergeCell ref="F61:F62"/>
    <mergeCell ref="G61:G62"/>
    <mergeCell ref="J59:J60"/>
    <mergeCell ref="K59:K60"/>
    <mergeCell ref="L59:L60"/>
    <mergeCell ref="M59:M60"/>
    <mergeCell ref="N59:N60"/>
    <mergeCell ref="O59:O60"/>
    <mergeCell ref="N57:N58"/>
    <mergeCell ref="O57:O58"/>
    <mergeCell ref="J57:J58"/>
    <mergeCell ref="K57:K58"/>
    <mergeCell ref="L57:L58"/>
    <mergeCell ref="M57:M58"/>
    <mergeCell ref="J63:J64"/>
    <mergeCell ref="K63:K64"/>
    <mergeCell ref="L63:L64"/>
    <mergeCell ref="M63:M64"/>
    <mergeCell ref="N63:N64"/>
    <mergeCell ref="O63:O64"/>
    <mergeCell ref="N61:N62"/>
    <mergeCell ref="O61:O62"/>
    <mergeCell ref="C63:C64"/>
    <mergeCell ref="D63:D64"/>
    <mergeCell ref="E63:E64"/>
    <mergeCell ref="F63:F64"/>
    <mergeCell ref="G63:G64"/>
    <mergeCell ref="H63:H64"/>
    <mergeCell ref="I63:I64"/>
    <mergeCell ref="H61:H62"/>
    <mergeCell ref="I61:I62"/>
    <mergeCell ref="J61:J62"/>
    <mergeCell ref="K61:K62"/>
    <mergeCell ref="L61:L62"/>
    <mergeCell ref="M61:M62"/>
    <mergeCell ref="C61:C62"/>
    <mergeCell ref="D61:D62"/>
    <mergeCell ref="E61:E62"/>
    <mergeCell ref="C67:C68"/>
    <mergeCell ref="D67:D68"/>
    <mergeCell ref="E67:E68"/>
    <mergeCell ref="F67:F68"/>
    <mergeCell ref="G67:G68"/>
    <mergeCell ref="H67:H68"/>
    <mergeCell ref="I67:I68"/>
    <mergeCell ref="H65:H66"/>
    <mergeCell ref="I65:I66"/>
    <mergeCell ref="C65:C66"/>
    <mergeCell ref="D65:D66"/>
    <mergeCell ref="E65:E66"/>
    <mergeCell ref="F65:F66"/>
    <mergeCell ref="G65:G66"/>
    <mergeCell ref="F69:F70"/>
    <mergeCell ref="G69:G70"/>
    <mergeCell ref="J67:J68"/>
    <mergeCell ref="K67:K68"/>
    <mergeCell ref="L67:L68"/>
    <mergeCell ref="M67:M68"/>
    <mergeCell ref="N67:N68"/>
    <mergeCell ref="O67:O68"/>
    <mergeCell ref="N65:N66"/>
    <mergeCell ref="O65:O66"/>
    <mergeCell ref="J65:J66"/>
    <mergeCell ref="K65:K66"/>
    <mergeCell ref="L65:L66"/>
    <mergeCell ref="M65:M66"/>
    <mergeCell ref="J71:J72"/>
    <mergeCell ref="K71:K72"/>
    <mergeCell ref="L71:L72"/>
    <mergeCell ref="M71:M72"/>
    <mergeCell ref="N71:N72"/>
    <mergeCell ref="O71:O72"/>
    <mergeCell ref="N69:N70"/>
    <mergeCell ref="O69:O70"/>
    <mergeCell ref="C71:C72"/>
    <mergeCell ref="D71:D72"/>
    <mergeCell ref="E71:E72"/>
    <mergeCell ref="F71:F72"/>
    <mergeCell ref="G71:G72"/>
    <mergeCell ref="H71:H72"/>
    <mergeCell ref="I71:I72"/>
    <mergeCell ref="H69:H70"/>
    <mergeCell ref="I69:I70"/>
    <mergeCell ref="J69:J70"/>
    <mergeCell ref="K69:K70"/>
    <mergeCell ref="L69:L70"/>
    <mergeCell ref="M69:M70"/>
    <mergeCell ref="C69:C70"/>
    <mergeCell ref="D69:D70"/>
    <mergeCell ref="E69:E70"/>
    <mergeCell ref="O73:O74"/>
    <mergeCell ref="H73:H74"/>
    <mergeCell ref="J73:J74"/>
    <mergeCell ref="K73:K74"/>
    <mergeCell ref="L73:L74"/>
    <mergeCell ref="M73:M74"/>
    <mergeCell ref="N73:N74"/>
    <mergeCell ref="C73:C74"/>
    <mergeCell ref="D73:D74"/>
    <mergeCell ref="E73:E74"/>
    <mergeCell ref="F73:F74"/>
    <mergeCell ref="G73:G74"/>
  </mergeCells>
  <hyperlinks>
    <hyperlink ref="A6" r:id="rId1" tooltip="Sun" display="https://en.wikipedia.org/wiki/Sun" xr:uid="{74BC0817-E789-43EA-B7BA-54C506D12909}"/>
    <hyperlink ref="C6" r:id="rId2" location="cite_note-arxiv1203_4898-13" display="https://en.wikipedia.org/wiki/List_of_Solar_System_objects_by_size - cite_note-arxiv1203_4898-13" xr:uid="{4641EBB9-43FA-45A1-96C0-880946921EA7}"/>
    <hyperlink ref="A8" r:id="rId3" tooltip="Jupiter" display="https://en.wikipedia.org/wiki/Jupiter" xr:uid="{7BF2FF0F-5C35-41B0-A68F-ABCE8384E44C}"/>
    <hyperlink ref="A10" r:id="rId4" tooltip="Saturn" display="https://en.wikipedia.org/wiki/Saturn" xr:uid="{DD9442E2-BC0C-41A9-8F51-694AFBBF32FB}"/>
    <hyperlink ref="C11" r:id="rId5" tooltip="wikt:without" display="https://en.wiktionary.org/wiki/without" xr:uid="{9DA799B6-8979-48FC-BE72-2FAC7F7287E3}"/>
    <hyperlink ref="A12" r:id="rId6" tooltip="Neptune" display="https://en.wikipedia.org/wiki/Neptune" xr:uid="{A76273F0-3348-4332-A5D0-82DC26C46CB2}"/>
    <hyperlink ref="A14" r:id="rId7" tooltip="Uranus" display="https://en.wikipedia.org/wiki/Uranus" xr:uid="{7FCF6453-6596-4C06-8991-CEE84E5CF67B}"/>
    <hyperlink ref="A16" r:id="rId8" tooltip="Earth" display="https://en.wikipedia.org/wiki/Earth" xr:uid="{31F84EA5-CA5A-4E50-9B62-D7EA2D39BD85}"/>
    <hyperlink ref="J16" r:id="rId9" tooltip="Gravity of Earth" display="https://en.wikipedia.org/wiki/Gravity_of_Earth" xr:uid="{B6B370AB-2F31-4212-939B-A9BC598807DC}"/>
    <hyperlink ref="M16" r:id="rId10" location="Shape" tooltip="Earth" display="https://en.wikipedia.org/wiki/Earth - Shape" xr:uid="{B4BDC6C7-0C5C-48A1-8A14-1138BCFF751D}"/>
    <hyperlink ref="A18" r:id="rId11" tooltip="Venus" display="https://en.wikipedia.org/wiki/Venus" xr:uid="{65C1C4A5-58DE-413C-8555-175D6B396902}"/>
    <hyperlink ref="A20" r:id="rId12" tooltip="Mars" display="https://en.wikipedia.org/wiki/Mars" xr:uid="{08A501CF-D26B-4CEF-9EDE-E2BC5DC6FD68}"/>
    <hyperlink ref="A22" r:id="rId13" tooltip="Mercury (planet)" display="https://en.wikipedia.org/wiki/Mercury_(planet)" xr:uid="{DC465331-62BC-42E2-B7F1-B4EFB423347C}"/>
    <hyperlink ref="A24" r:id="rId14" tooltip="Ganymede (moon)" display="https://en.wikipedia.org/wiki/Ganymede_(moon)" xr:uid="{8463FC8D-1697-4F38-8B33-EF5B093A13E1}"/>
    <hyperlink ref="A26" r:id="rId15" tooltip="Titan (moon)" display="https://en.wikipedia.org/wiki/Titan_(moon)" xr:uid="{69186C93-7560-4D21-806C-544E729543A1}"/>
    <hyperlink ref="C27" r:id="rId16" location="cite_note-equatorial-14" display="https://en.wikipedia.org/wiki/List_of_Solar_System_objects_by_size - cite_note-equatorial-14" xr:uid="{D7A591EE-FCDA-4E89-B6B5-B146243D52B7}"/>
    <hyperlink ref="D26" r:id="rId17" location="cite_note-equatorial-14" display="https://en.wikipedia.org/wiki/List_of_Solar_System_objects_by_size - cite_note-equatorial-14" xr:uid="{27F3A657-E9FF-4AE9-8832-9E66E53371EB}"/>
    <hyperlink ref="A28" r:id="rId18" tooltip="Callisto (moon)" display="https://en.wikipedia.org/wiki/Callisto_(moon)" xr:uid="{008EABDA-8B0C-43E3-B8DD-20F92E8A10F9}"/>
    <hyperlink ref="A30" r:id="rId19" tooltip="Io (moon)" display="https://en.wikipedia.org/wiki/Io_(moon)" xr:uid="{146CDF7C-2C44-4566-9CEF-1C30BAD61801}"/>
    <hyperlink ref="A32" r:id="rId20" tooltip="Moon" display="https://en.wikipedia.org/wiki/Moon" xr:uid="{4828D736-BC90-4EDC-98B6-BADAB0FD17DF}"/>
    <hyperlink ref="A34" r:id="rId21" tooltip="Europa (moon)" display="https://en.wikipedia.org/wiki/Europa_(moon)" xr:uid="{EC0C3113-779E-4F26-B253-BE4E20699F27}"/>
    <hyperlink ref="A36" r:id="rId22" tooltip="Triton (moon)" display="https://en.wikipedia.org/wiki/Triton_(moon)" xr:uid="{6318A24D-D022-4D1F-A83D-AE83D7AE0B4E}"/>
    <hyperlink ref="C36" r:id="rId23" location="cite_note-equatorial-14" display="https://en.wikipedia.org/wiki/List_of_Solar_System_objects_by_size - cite_note-equatorial-14" xr:uid="{E5705C0A-817E-42A9-AC83-456540719F23}"/>
    <hyperlink ref="D36" r:id="rId24" location="cite_note-equatorial-14" display="https://en.wikipedia.org/wiki/List_of_Solar_System_objects_by_size - cite_note-equatorial-14" xr:uid="{6550766A-5DC4-46E6-AF79-771189C9196F}"/>
    <hyperlink ref="A38" r:id="rId25" tooltip="Eris (dwarf planet)" display="https://en.wikipedia.org/wiki/Eris_(dwarf_planet)" xr:uid="{462F07D0-EC63-4D43-A64C-EFA08D730EA4}"/>
    <hyperlink ref="D38" r:id="rId26" location="cite_note-various-16" display="https://en.wikipedia.org/wiki/List_of_Solar_System_objects_by_size - cite_note-various-16" xr:uid="{A98F64E1-3926-4C1A-8539-6D7BA8EFBAC4}"/>
    <hyperlink ref="G38" r:id="rId27" location="cite_note-Brown_Schaller_2007-18" display="https://en.wikipedia.org/wiki/List_of_Solar_System_objects_by_size - cite_note-Brown_Schaller_2007-18" xr:uid="{1AD45C26-9B54-4349-AA42-D7C013783619}"/>
    <hyperlink ref="A40" r:id="rId28" tooltip="Pluto" display="https://en.wikipedia.org/wiki/Pluto" xr:uid="{8907207B-FBC6-4EC3-ADDD-1178C9F50643}"/>
    <hyperlink ref="C40" r:id="rId29" location="cite_note-Nimmo2017-15" display="https://en.wikipedia.org/wiki/List_of_Solar_System_objects_by_size - cite_note-Nimmo2017-15" xr:uid="{6D877603-A69F-4952-AD55-4C788296CB1A}"/>
    <hyperlink ref="A42" r:id="rId30" tooltip="Makemake" display="https://en.wikipedia.org/wiki/Makemake" xr:uid="{36A1C031-E96B-441E-A040-EF3465C8DC1A}"/>
    <hyperlink ref="C43" r:id="rId31" location="cite_note-Brown2013-23" display="https://en.wikipedia.org/wiki/List_of_Solar_System_objects_by_size - cite_note-Brown2013-23" xr:uid="{FC13E50F-488A-4F16-A75C-A3EC8E2B373A}"/>
    <hyperlink ref="A44" r:id="rId32" tooltip="Haumea" display="https://en.wikipedia.org/wiki/Haumea" xr:uid="{48FEBEB1-C342-4513-8901-F5442FCC38ED}"/>
    <hyperlink ref="E44" r:id="rId33" location="cite_note-WolframVolume-20" display="https://en.wikipedia.org/wiki/List_of_Solar_System_objects_by_size - cite_note-WolframVolume-20" xr:uid="{B588FB9A-325C-42E4-BFD5-F18884E64B6C}"/>
    <hyperlink ref="G44" r:id="rId34" location="cite_note-RagozzineBrown2009-21" display="https://en.wikipedia.org/wiki/List_of_Solar_System_objects_by_size - cite_note-RagozzineBrown2009-21" xr:uid="{F1C399AA-3BE4-44BF-9543-08244CC513BF}"/>
    <hyperlink ref="M45" r:id="rId35" tooltip="Ellipsoid" display="https://en.wikipedia.org/wiki/Ellipsoid" xr:uid="{321F9DF5-3B78-43B6-8EA7-993588511C69}"/>
    <hyperlink ref="A47" r:id="rId36" tooltip="Titania (moon)" display="https://en.wikipedia.org/wiki/Titania_(moon)" xr:uid="{0B3713F4-06A0-4FF6-93E4-6B20B0BBA050}"/>
    <hyperlink ref="C47" r:id="rId37" location="cite_note-three_radii-22" display="https://en.wikipedia.org/wiki/List_of_Solar_System_objects_by_size - cite_note-three_radii-22" xr:uid="{166E6479-3F19-47D9-B909-1D7E2145074C}"/>
    <hyperlink ref="D47" r:id="rId38" location="cite_note-three_radii-22" display="https://en.wikipedia.org/wiki/List_of_Solar_System_objects_by_size - cite_note-three_radii-22" xr:uid="{0601C34E-57F8-43CD-B558-2D441C650904}"/>
    <hyperlink ref="A49" r:id="rId39" tooltip="Oberon (moon)" display="https://en.wikipedia.org/wiki/Oberon_(moon)" xr:uid="{B0795542-150F-478A-984B-398F3A41ED72}"/>
    <hyperlink ref="C49" r:id="rId40" location="cite_note-equatorial-14" display="https://en.wikipedia.org/wiki/List_of_Solar_System_objects_by_size - cite_note-equatorial-14" xr:uid="{5F9B97B8-5500-49D1-9AC4-C44AA2DEA507}"/>
    <hyperlink ref="D49" r:id="rId41" location="cite_note-equatorial-14" display="https://en.wikipedia.org/wiki/List_of_Solar_System_objects_by_size - cite_note-equatorial-14" xr:uid="{7127CCD4-5140-4EF5-8924-65BFAD960183}"/>
    <hyperlink ref="A51" r:id="rId42" tooltip="Rhea (moon)" display="https://en.wikipedia.org/wiki/Rhea_(moon)" xr:uid="{E9090DC3-91FC-4F7F-B826-514D209A4AB5}"/>
    <hyperlink ref="C51" r:id="rId43" location="cite_note-three_radii-22" display="https://en.wikipedia.org/wiki/List_of_Solar_System_objects_by_size - cite_note-three_radii-22" xr:uid="{3E997852-E8C9-412A-A0D5-816E6D9D31E3}"/>
    <hyperlink ref="D51" r:id="rId44" location="cite_note-three_radii-22" display="https://en.wikipedia.org/wiki/List_of_Solar_System_objects_by_size - cite_note-three_radii-22" xr:uid="{2A18EAFA-C67D-45DD-8DF8-5C08064AD4D0}"/>
    <hyperlink ref="A53" r:id="rId45" tooltip="Iapetus (moon)" display="https://en.wikipedia.org/wiki/Iapetus_(moon)" xr:uid="{3F6CB8BD-FD7A-426B-B5D2-8D00A9D9DD3C}"/>
    <hyperlink ref="A55" r:id="rId46" tooltip="(225088) 2007 OR10" display="https://en.wikipedia.org/wiki/(225088)_2007_OR10" xr:uid="{68751644-E85E-416E-B978-540DBFEEAA80}"/>
    <hyperlink ref="C55" r:id="rId47" location="cite_note-massdensity-24" display="https://en.wikipedia.org/wiki/List_of_Solar_System_objects_by_size - cite_note-massdensity-24" xr:uid="{6FA97C49-A11F-4553-A221-67E5171FCE5A}"/>
    <hyperlink ref="A57" r:id="rId48" tooltip="Charon (moon)" display="https://en.wikipedia.org/wiki/Charon_(moon)" xr:uid="{43116E08-B88C-4EB5-961D-CA4E1328A0D1}"/>
    <hyperlink ref="A59" r:id="rId49" tooltip="50000 Quaoar" display="https://en.wikipedia.org/wiki/50000_Quaoar" xr:uid="{FCDB101D-CA6D-480C-AD75-0EFD25A6D89B}"/>
    <hyperlink ref="I59" r:id="rId50" location="cite_note-TNOsCool8-25" display="https://en.wikipedia.org/wiki/List_of_Solar_System_objects_by_size - cite_note-TNOsCool8-25" xr:uid="{F0C43429-A028-4F55-9FCA-0700A16C84DE}"/>
    <hyperlink ref="A61" r:id="rId51" tooltip="Ariel (moon)" display="https://en.wikipedia.org/wiki/Ariel_(moon)" xr:uid="{1241620C-E7DF-4E97-851B-85C7D36838CA}"/>
    <hyperlink ref="A63" r:id="rId52" tooltip="Umbriel (moon)" display="https://en.wikipedia.org/wiki/Umbriel_(moon)" xr:uid="{5B390DD8-9A14-4222-AAA0-961ECC829E3D}"/>
    <hyperlink ref="A65" r:id="rId53" tooltip="Dione (moon)" display="https://en.wikipedia.org/wiki/Dione_(moon)" xr:uid="{ECE5015C-FF6E-4D11-8E6E-8AF268F5A5AA}"/>
    <hyperlink ref="A67" r:id="rId54" tooltip="Ceres (dwarf planet)" display="https://en.wikipedia.org/wiki/Ceres_(dwarf_planet)" xr:uid="{5770D3B9-3378-4F55-8296-45F76C7BB402}"/>
    <hyperlink ref="C67" r:id="rId55" location="cite_note-Dawnpresentation-27" display="https://en.wikipedia.org/wiki/List_of_Solar_System_objects_by_size - cite_note-Dawnpresentation-27" xr:uid="{E5054AEE-CB90-4BE0-BD20-F7E387AA0464}"/>
    <hyperlink ref="G67" r:id="rId56" location="cite_note-Rayman20150528-28" display="https://en.wikipedia.org/wiki/List_of_Solar_System_objects_by_size - cite_note-Rayman20150528-28" xr:uid="{47DB5A12-B0CB-46F8-8A90-748639A39832}"/>
    <hyperlink ref="A69" r:id="rId57" tooltip="90482 Orcus" display="https://en.wikipedia.org/wiki/90482_Orcus" xr:uid="{2EE7BE70-6E15-480E-9CE8-60632AD11AD5}"/>
    <hyperlink ref="I69" r:id="rId58" location="cite_note-Carry2011-30" display="https://en.wikipedia.org/wiki/List_of_Solar_System_objects_by_size - cite_note-Carry2011-30" xr:uid="{B8D5F91F-AF77-4784-8ADB-0B37FE01CEFA}"/>
    <hyperlink ref="A71" r:id="rId59" tooltip="Tethys (moon)" display="https://en.wikipedia.org/wiki/Tethys_(moon)" xr:uid="{1288DE99-3B6D-41D7-8B9E-3B9CE9CC0EBD}"/>
    <hyperlink ref="I71" r:id="rId60" location="cite_note-26" display="https://en.wikipedia.org/wiki/List_of_Solar_System_objects_by_size - cite_note-26" xr:uid="{E57153FD-146A-4940-B1B5-6D7DF612C685}"/>
    <hyperlink ref="A73" r:id="rId61" tooltip="120347 Salacia" display="https://en.wikipedia.org/wiki/120347_Salacia" xr:uid="{C17D151C-149E-40E6-BF40-B823AFDD5FCB}"/>
    <hyperlink ref="G73" r:id="rId62" location="cite_note-johnston-120347-31" display="https://en.wikipedia.org/wiki/List_of_Solar_System_objects_by_size - cite_note-johnston-120347-31" xr:uid="{DCDF1156-8C93-4D6B-9CA7-B92123482B76}"/>
    <hyperlink ref="I74" r:id="rId63" location="cite_note-StansberrySalaciaTyphon-32" display="https://en.wikipedia.org/wiki/List_of_Solar_System_objects_by_size - cite_note-StansberrySalaciaTyphon-32" xr:uid="{96B4EE47-97B4-4B31-823E-0A2B972FE665}"/>
    <hyperlink ref="A1" r:id="rId64" xr:uid="{D6D9A637-D7EE-4F3E-BBF7-15314D53B3D1}"/>
    <hyperlink ref="L71" r:id="rId65" tooltip="Moon of Saturn" display="https://en.wikipedia.org/wiki/Moon_of_Saturn" xr:uid="{D65B67FF-4B26-4BB7-A80E-9F4F27CE7166}"/>
    <hyperlink ref="L65" r:id="rId66" tooltip="Moon of Saturn" display="https://en.wikipedia.org/wiki/Moon_of_Saturn" xr:uid="{584540C0-8A96-4F84-9441-BABD1B3889A5}"/>
    <hyperlink ref="L63" r:id="rId67" tooltip="Moon of Uranus" display="https://en.wikipedia.org/wiki/Moon_of_Uranus" xr:uid="{EFF18E99-07EB-43EB-A184-3C96D117E48E}"/>
    <hyperlink ref="L61" r:id="rId68" tooltip="Moon of Uranus" display="https://en.wikipedia.org/wiki/Moon_of_Uranus" xr:uid="{0F6D5AA9-054F-4168-B4EA-2CDA081DC1FE}"/>
    <hyperlink ref="L57" r:id="rId69" tooltip="Moon of Pluto" display="https://en.wikipedia.org/wiki/Moon_of_Pluto" xr:uid="{666E3063-5EE3-4587-BD34-4C7916066371}"/>
    <hyperlink ref="L55" r:id="rId70" tooltip="Resonant trans-Neptunian object" display="https://en.wikipedia.org/wiki/Resonant_trans-Neptunian_object" xr:uid="{82043341-D70F-49E9-BE03-97C3D2F65995}"/>
    <hyperlink ref="L53" r:id="rId71" tooltip="Moon of Saturn" display="https://en.wikipedia.org/wiki/Moon_of_Saturn" xr:uid="{308B9225-C643-4BF7-BEE4-FB97C755A995}"/>
    <hyperlink ref="L51" r:id="rId72" tooltip="Moon of Saturn" display="https://en.wikipedia.org/wiki/Moon_of_Saturn" xr:uid="{B093FDFC-E42A-4810-ADD8-41DFDB33E11D}"/>
    <hyperlink ref="L49" r:id="rId73" tooltip="Moon of Uranus" display="https://en.wikipedia.org/wiki/Moon_of_Uranus" xr:uid="{444AC686-F04A-4A7C-AA6A-9EEAF428D684}"/>
    <hyperlink ref="L47" r:id="rId74" tooltip="Moon of Uranus" display="https://en.wikipedia.org/wiki/Moon_of_Uranus" xr:uid="{C5ED9071-95F1-4BBE-8008-C4FCA77A6996}"/>
    <hyperlink ref="L45" r:id="rId75" tooltip="Resonant trans-Neptunian object" display="https://en.wikipedia.org/wiki/Resonant_trans-Neptunian_object" xr:uid="{A56A33B8-160E-43BD-AA50-6111F39A3850}"/>
    <hyperlink ref="L44" r:id="rId76" tooltip="Dwarf planet" display="https://en.wikipedia.org/wiki/Dwarf_planet" xr:uid="{7514A691-65F0-4406-865A-19D101D45937}"/>
    <hyperlink ref="L36" r:id="rId77" tooltip="Moon of Neptune" display="https://en.wikipedia.org/wiki/Moon_of_Neptune" xr:uid="{580C9BBB-FF23-4EA3-90F9-0F49DC1CA8AE}"/>
    <hyperlink ref="L34" r:id="rId78" tooltip="Moon of Jupiter" display="https://en.wikipedia.org/wiki/Moon_of_Jupiter" xr:uid="{95930CB3-9F49-4C1E-BEAB-BCCB3418DD7A}"/>
    <hyperlink ref="L30" r:id="rId79" tooltip="Moon of Jupiter" display="https://en.wikipedia.org/wiki/Moon_of_Jupiter" xr:uid="{0D66075B-EF35-4343-9153-E7A02C8A7897}"/>
    <hyperlink ref="L28" r:id="rId80" tooltip="Moon of Jupiter" display="https://en.wikipedia.org/wiki/Moon_of_Jupiter" xr:uid="{DEEDE3F0-F952-4F3A-BDE5-17E800000ABE}"/>
    <hyperlink ref="L26" r:id="rId81" tooltip="Moon of Saturn" display="https://en.wikipedia.org/wiki/Moon_of_Saturn" xr:uid="{D4912284-77D1-4457-8BD6-27DDD9AA1149}"/>
    <hyperlink ref="L24" r:id="rId82" tooltip="Moon of Jupiter" display="https://en.wikipedia.org/wiki/Moon_of_Jupiter" xr:uid="{7697F3F0-0B10-4345-B01D-910F30FB7C8F}"/>
    <hyperlink ref="L6" r:id="rId83" tooltip="Star" display="https://en.wikipedia.org/wiki/Star" xr:uid="{8E6D4CCE-4659-4FC5-B772-E55798C0FB5B}"/>
    <hyperlink ref="A77" r:id="rId84" tooltip="10 Hygiea" display="https://en.wikipedia.org/wiki/10_Hygiea" xr:uid="{F48B390E-A0FA-411D-96EC-3F6DB006944D}"/>
    <hyperlink ref="F77" r:id="rId85" tooltip="C-type asteroid" display="https://en.wikipedia.org/wiki/C-type_asteroid" xr:uid="{EBD8A0F7-6CA2-48D4-8116-992065099BE9}"/>
    <hyperlink ref="A79" r:id="rId86" tooltip="20000 Varuna" display="https://en.wikipedia.org/wiki/20000_Varuna" xr:uid="{CB21D6F6-1BC6-4057-91D5-35373CA41C63}"/>
    <hyperlink ref="A81" r:id="rId87" tooltip="174567 Varda" display="https://en.wikipedia.org/wiki/174567_Varda" xr:uid="{35D7FB6E-0772-499A-B84E-0BA138B50C7A}"/>
    <hyperlink ref="F81" r:id="rId88" tooltip="Ilmarë (moon)" display="https://en.wikipedia.org/wiki/Ilmar%C3%AB_(moon)" xr:uid="{54E8DBF4-8321-4396-9CCB-BC85CD5B505C}"/>
    <hyperlink ref="A83" r:id="rId89" tooltip="4 Vesta" display="https://en.wikipedia.org/wiki/4_Vesta" xr:uid="{62362C58-63AC-4332-BAD3-AA8A4E6BC7F2}"/>
    <hyperlink ref="F83" r:id="rId90" tooltip="V-type asteroid" display="https://en.wikipedia.org/wiki/V-type_asteroid" xr:uid="{D4DFCD05-6050-41B3-9FB4-16CF4EBF3382}"/>
    <hyperlink ref="A85" r:id="rId91" tooltip="2 Pallas" display="https://en.wikipedia.org/wiki/2_Pallas" xr:uid="{C0B14196-C7B7-49B5-81DB-3705BEBCE356}"/>
    <hyperlink ref="F85" r:id="rId92" tooltip="B-type asteroid" display="https://en.wikipedia.org/wiki/B-type_asteroid" xr:uid="{F7E9401C-7107-4B9C-965A-99317799B224}"/>
    <hyperlink ref="G85" r:id="rId93" location="cite_note-Carry2009-56" display="https://en.wikipedia.org/wiki/List_of_Solar_System_objects_by_size - cite_note-Carry2009-56" xr:uid="{EEA7E0B3-7C80-499E-8B8B-3FD515E0BF43}"/>
    <hyperlink ref="A87" r:id="rId94" tooltip="229762 Gǃkúnǁʼhòmdímà" display="https://en.wikipedia.org/wiki/229762_G%C7%83k%C3%BAn%C7%81%CA%BCh%C3%B2md%C3%ADm%C3%A0" xr:uid="{8FAC185D-C305-4FE6-9637-0CAEB5836DF1}"/>
    <hyperlink ref="F87" r:id="rId95" tooltip="Gǃòʼé ǃHú" display="https://en.wikipedia.org/wiki/G%C7%83%C3%B2%CA%BC%C3%A9_%C7%83H%C3%BA" xr:uid="{00F376B6-DDEB-491F-8641-43436FA233B9}"/>
    <hyperlink ref="G87" r:id="rId96" location="cite_note-Benedetti-Rossi-2016-45" display="https://en.wikipedia.org/wiki/List_of_Solar_System_objects_by_size - cite_note-Benedetti-Rossi-2016-45" xr:uid="{AA933539-D5EB-40EB-8B8A-E081FAF82BD8}"/>
    <hyperlink ref="A89" r:id="rId97" tooltip="(55637) 2002 UX25" display="https://en.wikipedia.org/wiki/(55637)_2002_UX25" xr:uid="{E56D0741-5EFE-41B0-8131-5EE2A5B6C0E4}"/>
    <hyperlink ref="F89" r:id="rId98" tooltip="Minor-planet moon" display="https://en.wikipedia.org/wiki/Minor-planet_moon" xr:uid="{67E4DB51-39C0-4B84-97E2-B6C6A948145D}"/>
    <hyperlink ref="A91" r:id="rId99" tooltip="Enceladus" display="https://en.wikipedia.org/wiki/Enceladus" xr:uid="{578989EB-EA6C-4FAA-AED5-AC8C72F036E5}"/>
    <hyperlink ref="A93" r:id="rId100" tooltip="Miranda (moon)" display="https://en.wikipedia.org/wiki/Miranda_(moon)" xr:uid="{FEEB209A-35CA-4F3F-A8D7-A08EC59280EE}"/>
    <hyperlink ref="A95" r:id="rId101" tooltip="Proteus (moon)" display="https://en.wikipedia.org/wiki/Proteus_(moon)" xr:uid="{A5BC9533-0D46-4885-8D88-1B6A0A11C5EC}"/>
    <hyperlink ref="A97" r:id="rId102" tooltip="Vanth (moon)" display="https://en.wikipedia.org/wiki/Vanth_(moon)" xr:uid="{10D51CC9-6AD8-4A1F-8B5B-2EC58B974FFD}"/>
    <hyperlink ref="F97" r:id="rId103" tooltip="90482 Orcus" display="https://en.wikipedia.org/wiki/90482_Orcus" xr:uid="{A71F5156-10DD-420B-BCB4-4459B4D088AD}"/>
    <hyperlink ref="A100" r:id="rId104" tooltip="(119979) 2002 WC19" display="https://en.wikipedia.org/wiki/(119979)_2002_WC19" xr:uid="{03A86799-BEB9-44C1-B6F8-1FBFB246900E}"/>
    <hyperlink ref="A102" r:id="rId105" tooltip="Mimas (moon)" display="https://en.wikipedia.org/wiki/Mimas_(moon)" xr:uid="{4A9E5173-8898-4993-9D00-134071585F50}"/>
    <hyperlink ref="E102" r:id="rId106" tooltip="Moons of Saturn" display="https://en.wikipedia.org/wiki/Moons_of_Saturn" xr:uid="{7872BE44-D58E-43D6-8113-D6F912ED6C28}"/>
    <hyperlink ref="A104" r:id="rId107" tooltip="511 Davida" display="https://en.wikipedia.org/wiki/511_Davida" xr:uid="{9FE9CA2D-4F3A-4E9F-9ECD-206A8F08FCE3}"/>
    <hyperlink ref="E104" r:id="rId108" tooltip="C-type asteroids" display="https://en.wikipedia.org/wiki/C-type_asteroids" xr:uid="{AF2A4F67-BFEF-4AFA-A21B-B2FC16569EE1}"/>
    <hyperlink ref="A106" r:id="rId109" tooltip="704 Interamnia" display="https://en.wikipedia.org/wiki/704_Interamnia" xr:uid="{F18155BF-E348-48E6-B360-0F8EB83A0623}"/>
    <hyperlink ref="E106" r:id="rId110" tooltip="F-type asteroids" display="https://en.wikipedia.org/wiki/F-type_asteroids" xr:uid="{629E227E-457E-4367-B3BF-245F2C1F8950}"/>
    <hyperlink ref="A108" r:id="rId111" tooltip="15 Eunomia" display="https://en.wikipedia.org/wiki/15_Eunomia" xr:uid="{43776315-50D8-4F2E-8F79-B2E532B6C997}"/>
    <hyperlink ref="E108" r:id="rId112" tooltip="S-type asteroids" display="https://en.wikipedia.org/wiki/S-type_asteroids" xr:uid="{51FA73BB-4EAE-42C2-9DE4-96C22E05843C}"/>
    <hyperlink ref="F108" r:id="rId113" location="cite_note-Kaasalainen2002-77" display="https://en.wikipedia.org/wiki/List_of_Solar_System_objects_by_size - cite_note-Kaasalainen2002-77" xr:uid="{8254BA11-01D0-4114-9138-904610FE5722}"/>
    <hyperlink ref="A110" r:id="rId114" tooltip="(144897) 2004 UX10" display="https://en.wikipedia.org/wiki/(144897)_2004_UX10" xr:uid="{FDB47334-D9A7-4329-883D-C603F93A5A1B}"/>
    <hyperlink ref="E110" r:id="rId115" tooltip="Plutino" display="https://en.wikipedia.org/wiki/Plutino" xr:uid="{375B17E5-9B1C-48EA-BD2A-BC05433E0069}"/>
    <hyperlink ref="A112" r:id="rId116" tooltip="3 Juno" display="https://en.wikipedia.org/wiki/3_Juno" xr:uid="{99F0112E-9DF3-4670-9B91-1E896488C65F}"/>
    <hyperlink ref="E112" r:id="rId117" tooltip="S-type asteroids" display="https://en.wikipedia.org/wiki/S-type_asteroids" xr:uid="{9872A8E7-7CA2-49A7-964F-D9DC772E44C3}"/>
    <hyperlink ref="F112" r:id="rId118" location="cite_note-Kaasalainen2002-77" display="https://en.wikipedia.org/wiki/List_of_Solar_System_objects_by_size - cite_note-Kaasalainen2002-77" xr:uid="{9CEE9078-AF11-43DB-B663-F9D28C8B57A5}"/>
    <hyperlink ref="A114" r:id="rId119" tooltip="16 Psyche" display="https://en.wikipedia.org/wiki/16_Psyche" xr:uid="{290B3B92-E7BC-4848-8E7F-9D2E2C08EE51}"/>
    <hyperlink ref="E114" r:id="rId120" tooltip="M-type asteroids" display="https://en.wikipedia.org/wiki/M-type_asteroids" xr:uid="{775EAB1B-A437-4F1D-BA4D-86575281B371}"/>
    <hyperlink ref="A116" r:id="rId121" tooltip="52 Europa" display="https://en.wikipedia.org/wiki/52_Europa" xr:uid="{9BB7160D-8E2F-419D-BD01-A5A425A4F331}"/>
    <hyperlink ref="E116" r:id="rId122" tooltip="C-type asteroids" display="https://en.wikipedia.org/wiki/C-type_asteroids" xr:uid="{8BF6D3FE-7634-4891-B206-CC2C5C36FE62}"/>
    <hyperlink ref="F116" r:id="rId123" location="cite_note-Kaasalainen2002-77" display="https://en.wikipedia.org/wiki/List_of_Solar_System_objects_by_size - cite_note-Kaasalainen2002-77" xr:uid="{DBBF49B6-0C73-4D2F-BC49-FBD8813CE6D0}"/>
    <hyperlink ref="A118" r:id="rId124" tooltip="Hi'iaka (moon)" display="https://en.wikipedia.org/wiki/Hi%27iaka_(moon)" xr:uid="{CAF7A61B-55FE-4F26-9964-C69FAF9C0E69}"/>
    <hyperlink ref="E118" r:id="rId125" tooltip="Moons of Haumea" display="https://en.wikipedia.org/wiki/Moons_of_Haumea" xr:uid="{D73F0353-1F08-4ACB-BA2A-078601060A3E}"/>
    <hyperlink ref="A120" r:id="rId126" tooltip="88 Thisbe" display="https://en.wikipedia.org/wiki/88_Thisbe" xr:uid="{FAE77D99-A166-40A4-A17F-9E1DEE1986DF}"/>
    <hyperlink ref="E120" r:id="rId127" tooltip="B-type asteroids" display="https://en.wikipedia.org/wiki/B-type_asteroids" xr:uid="{BD3116CF-25C5-4E9C-A59B-4E410B469CE9}"/>
    <hyperlink ref="F120" r:id="rId128" location="cite_note-TorKaaMic03-96" display="https://en.wikipedia.org/wiki/List_of_Solar_System_objects_by_size - cite_note-TorKaaMic03-96" xr:uid="{5B6B9E3E-7FAE-4D3E-8E28-1B5282803043}"/>
    <hyperlink ref="A122" r:id="rId129" tooltip="87 Sylvia" display="https://en.wikipedia.org/wiki/87_Sylvia" xr:uid="{E29222E4-AF24-4027-ACF3-83DF48C7FFEA}"/>
    <hyperlink ref="F122" r:id="rId130" location="cite_note-Kaasalainen2002-77" display="https://en.wikipedia.org/wiki/List_of_Solar_System_objects_by_size - cite_note-Kaasalainen2002-77" xr:uid="{E98832C6-CC52-47E9-B81D-F2CBB1039341}"/>
    <hyperlink ref="A124" r:id="rId131" tooltip="7 Iris" display="https://en.wikipedia.org/wiki/7_Iris" xr:uid="{C7282218-0FC5-414D-8ACA-AD9BE62E3E23}"/>
    <hyperlink ref="E124" r:id="rId132" tooltip="S-type asteroids" display="https://en.wikipedia.org/wiki/S-type_asteroids" xr:uid="{4A91ACE5-BD80-4638-821F-B4BCEE7EC922}"/>
    <hyperlink ref="A126" r:id="rId133" tooltip="65 Cybele" display="https://en.wikipedia.org/wiki/65_Cybele" xr:uid="{CD28405A-3208-46C7-AD1B-1333CFA2870C}"/>
    <hyperlink ref="E126" r:id="rId134" tooltip="C-type asteroids" display="https://en.wikipedia.org/wiki/C-type_asteroids" xr:uid="{2EDEA56B-7D2F-48FC-B1A6-AB1BD9A1600C}"/>
    <hyperlink ref="A128" r:id="rId135" tooltip="31 Euphrosyne" display="https://en.wikipedia.org/wiki/31_Euphrosyne" xr:uid="{CE84C661-3B78-407B-A788-2A3C23D1C4EB}"/>
    <hyperlink ref="A130" r:id="rId136" tooltip="2001 QC298 (page does not exist)" display="https://en.wikipedia.org/w/index.php?title=2001_QC298&amp;action=edit&amp;redlink=1" xr:uid="{83CA755C-5BD9-4EBC-82AD-83B433FD37F9}"/>
    <hyperlink ref="E130" r:id="rId137" tooltip="Cubewano" display="https://en.wikipedia.org/wiki/Cubewano" xr:uid="{4B8D9DC9-AD99-435C-9B57-FE7C6DD33EE6}"/>
    <hyperlink ref="A132" r:id="rId138" tooltip="107 Camilla" display="https://en.wikipedia.org/wiki/107_Camilla" xr:uid="{5BFDC8F9-A7A0-40E4-95E7-8501EBFCF842}"/>
    <hyperlink ref="F132" r:id="rId139" location="cite_note-TorKaaMic03-96" display="https://en.wikipedia.org/wiki/List_of_Solar_System_objects_by_size - cite_note-TorKaaMic03-96" xr:uid="{F71F3D0C-ABAE-4FF3-AFD4-E28FC122298F}"/>
    <hyperlink ref="A134" r:id="rId140" tooltip="451 Patientia" display="https://en.wikipedia.org/wiki/451_Patientia" xr:uid="{E75DAE17-372A-4709-BDD6-1201DDAAC51E}"/>
    <hyperlink ref="E134" r:id="rId141" tooltip="C-type asteroids" display="https://en.wikipedia.org/wiki/C-type_asteroids" xr:uid="{7FABD08F-AABB-4078-B1C2-64EE10CAA97E}"/>
    <hyperlink ref="A136" r:id="rId142" tooltip="79360 Sila–Nunam" display="https://en.wikipedia.org/wiki/79360_Sila%E2%80%93Nunam" xr:uid="{1A29DF9B-2B73-47F3-84D2-F6A113185D82}"/>
    <hyperlink ref="G136" r:id="rId143" location="cite_note-johnston-79360-88" display="https://en.wikipedia.org/wiki/List_of_Solar_System_objects_by_size - cite_note-johnston-79360-88" xr:uid="{B2A228B4-28A3-4EA4-9601-B5E9288CA00E}"/>
    <hyperlink ref="A138" r:id="rId144" tooltip="324 Bamberga" display="https://en.wikipedia.org/wiki/324_Bamberga" xr:uid="{178F6D66-F665-4F21-A99D-604586AF6C85}"/>
    <hyperlink ref="E138" r:id="rId145" tooltip="C-type asteroids" display="https://en.wikipedia.org/wiki/C-type_asteroids" xr:uid="{47FE7C38-5F79-4A5E-AA06-4082757C3B60}"/>
    <hyperlink ref="A140" r:id="rId146" tooltip="13 Egeria" display="https://en.wikipedia.org/wiki/13_Egeria" xr:uid="{826A97BA-482B-4513-B4B5-8D3D4D8719BD}"/>
    <hyperlink ref="E140" r:id="rId147" tooltip="G-type asteroids" display="https://en.wikipedia.org/wiki/G-type_asteroids" xr:uid="{802B95AA-0B42-4F74-AB9E-56AFC0238271}"/>
    <hyperlink ref="A142" r:id="rId148" tooltip="19 Fortuna" display="https://en.wikipedia.org/wiki/19_Fortuna" xr:uid="{DF2119D5-EE5E-4F1B-8147-DE7F0E8BEF60}"/>
    <hyperlink ref="E142" r:id="rId149" tooltip="G-type asteroids" display="https://en.wikipedia.org/wiki/G-type_asteroids" xr:uid="{1DCBF40E-B1AF-4C79-8975-A60D86EB97AE}"/>
    <hyperlink ref="A144" r:id="rId150" tooltip="Phoebe (moon)" display="https://en.wikipedia.org/wiki/Phoebe_(moon)" xr:uid="{44B6FBB4-06DD-4B39-873D-0C1E8572E415}"/>
    <hyperlink ref="E144" r:id="rId151" tooltip="Moons of Saturn" display="https://en.wikipedia.org/wiki/Moons_of_Saturn" xr:uid="{83CC03DF-A919-4A2A-B6E2-FD406A552E72}"/>
    <hyperlink ref="F144" r:id="rId152" location="cite_note-Jewitt2007-95" display="https://en.wikipedia.org/wiki/List_of_Solar_System_objects_by_size - cite_note-Jewitt2007-95" xr:uid="{8FD84D5E-45CC-4BA0-A25C-088C3764385B}"/>
    <hyperlink ref="A147" r:id="rId153" tooltip="624 Hektor" display="https://en.wikipedia.org/wiki/624_Hektor" xr:uid="{1BD1AC21-314F-460D-84E7-398D8541F831}"/>
    <hyperlink ref="F147" r:id="rId154" tooltip="Contact binary (small Solar System body)" display="https://en.wikipedia.org/wiki/Contact_binary_(small_Solar_System_body)" xr:uid="{98071287-6C48-4D80-A178-08BCDF5C029A}"/>
    <hyperlink ref="A149" r:id="rId155" tooltip="(26308) 1998 SM165" display="https://en.wikipedia.org/wiki/(26308)_1998_SM165" xr:uid="{5AEE3089-38FB-4836-8118-803E815B50B3}"/>
    <hyperlink ref="E149" r:id="rId156" tooltip="Resonant KBO" display="https://en.wikipedia.org/wiki/Resonant_KBO" xr:uid="{052EC32B-0EBD-4B21-B351-2089BF669BEB}"/>
    <hyperlink ref="A151" r:id="rId157" tooltip="48 Doris" display="https://en.wikipedia.org/wiki/48_Doris" xr:uid="{4D56F104-455A-433C-A500-8291278DF2BD}"/>
    <hyperlink ref="E151" r:id="rId158" tooltip="C-type asteroids" display="https://en.wikipedia.org/wiki/C-type_asteroids" xr:uid="{8674EB7C-0FDA-4B41-B356-2904993AA49E}"/>
    <hyperlink ref="A153" r:id="rId159" tooltip="45 Eugenia" display="https://en.wikipedia.org/wiki/45_Eugenia" xr:uid="{A735E466-38A7-4C11-BB4D-21220C66134B}"/>
    <hyperlink ref="F153" r:id="rId160" location="cite_note-Kaasalainen2002-77" display="https://en.wikipedia.org/wiki/List_of_Solar_System_objects_by_size - cite_note-Kaasalainen2002-77" xr:uid="{ED7C201B-E7E4-4EF2-89B9-D4DD124D983F}"/>
    <hyperlink ref="A155" r:id="rId161" tooltip="Hyperion (moon)" display="https://en.wikipedia.org/wiki/Hyperion_(moon)" xr:uid="{9C2B5E46-9067-413C-9508-3B6A43604A7C}"/>
    <hyperlink ref="E155" r:id="rId162" display="https://en.wikipedia.org/wiki/Moons_of_Saturn" xr:uid="{F89EE891-FD90-4EEB-9909-975FE0EE5E38}"/>
    <hyperlink ref="A157" r:id="rId163" tooltip="65489 Ceto" display="https://en.wikipedia.org/wiki/65489_Ceto" xr:uid="{ABBB575D-DB13-47BA-AC4E-17301D1E4AB2}"/>
  </hyperlinks>
  <pageMargins left="0.7" right="0.7" top="0.75" bottom="0.75" header="0.3" footer="0.3"/>
  <pageSetup orientation="portrait" r:id="rId164"/>
  <drawing r:id="rId1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67F0-6038-487B-B190-AF4EA65E6A81}">
  <dimension ref="B1:N156"/>
  <sheetViews>
    <sheetView showGridLines="0" tabSelected="1" workbookViewId="0">
      <pane ySplit="2" topLeftCell="A3" activePane="bottomLeft" state="frozen"/>
      <selection pane="bottomLeft" activeCell="H3" sqref="H3"/>
    </sheetView>
  </sheetViews>
  <sheetFormatPr defaultRowHeight="14.5" x14ac:dyDescent="0.35"/>
  <cols>
    <col min="2" max="2" width="12.7265625" customWidth="1"/>
    <col min="3" max="3" width="9.1796875" customWidth="1"/>
    <col min="4" max="4" width="18.453125" customWidth="1"/>
    <col min="6" max="6" width="12.26953125" bestFit="1" customWidth="1"/>
    <col min="8" max="8" width="15.54296875" bestFit="1" customWidth="1"/>
    <col min="10" max="10" width="11.1796875" bestFit="1" customWidth="1"/>
    <col min="11" max="11" width="16" bestFit="1" customWidth="1"/>
  </cols>
  <sheetData>
    <row r="1" spans="2:14" x14ac:dyDescent="0.35">
      <c r="B1" s="99"/>
      <c r="C1" s="100"/>
      <c r="D1" s="101" t="s">
        <v>154</v>
      </c>
      <c r="E1" s="102"/>
      <c r="F1" s="101" t="s">
        <v>156</v>
      </c>
      <c r="G1" s="103"/>
      <c r="H1" s="101" t="s">
        <v>158</v>
      </c>
      <c r="I1" s="103"/>
      <c r="J1" s="102"/>
      <c r="K1" s="102" t="s">
        <v>160</v>
      </c>
      <c r="L1" s="101" t="s">
        <v>162</v>
      </c>
      <c r="M1" s="102"/>
      <c r="N1" s="104"/>
    </row>
    <row r="2" spans="2:14" ht="15" thickBot="1" x14ac:dyDescent="0.4">
      <c r="B2" s="105" t="s">
        <v>152</v>
      </c>
      <c r="C2" s="106" t="s">
        <v>168</v>
      </c>
      <c r="D2" s="106" t="s">
        <v>155</v>
      </c>
      <c r="E2" s="107" t="s">
        <v>16</v>
      </c>
      <c r="F2" s="106" t="s">
        <v>157</v>
      </c>
      <c r="G2" s="108" t="s">
        <v>16</v>
      </c>
      <c r="H2" s="106" t="s">
        <v>159</v>
      </c>
      <c r="I2" s="108" t="s">
        <v>16</v>
      </c>
      <c r="J2" s="107" t="s">
        <v>241</v>
      </c>
      <c r="K2" s="107" t="s">
        <v>161</v>
      </c>
      <c r="L2" s="106" t="s">
        <v>163</v>
      </c>
      <c r="M2" s="107" t="s">
        <v>16</v>
      </c>
      <c r="N2" s="105" t="s">
        <v>166</v>
      </c>
    </row>
    <row r="3" spans="2:14" ht="12.75" customHeight="1" x14ac:dyDescent="0.35">
      <c r="B3" s="53" t="s">
        <v>0</v>
      </c>
      <c r="C3" s="78">
        <v>10</v>
      </c>
      <c r="D3" s="109" t="s">
        <v>1</v>
      </c>
      <c r="E3" s="110">
        <v>109.3</v>
      </c>
      <c r="F3" s="111">
        <v>1414300000</v>
      </c>
      <c r="G3" s="111">
        <v>1305700</v>
      </c>
      <c r="H3" s="176">
        <v>1988550000</v>
      </c>
      <c r="I3" s="112">
        <v>333000</v>
      </c>
      <c r="J3" s="113">
        <f>H3*1E+21</f>
        <v>1.98855E+30</v>
      </c>
      <c r="K3" s="114">
        <v>1.4079999999999999</v>
      </c>
      <c r="L3" s="114">
        <v>274</v>
      </c>
      <c r="M3" s="114">
        <v>27.94</v>
      </c>
      <c r="N3" s="114">
        <v>1</v>
      </c>
    </row>
    <row r="4" spans="2:14" ht="12.75" customHeight="1" thickBot="1" x14ac:dyDescent="0.4">
      <c r="B4" s="54"/>
      <c r="C4" s="79"/>
      <c r="D4" s="115"/>
      <c r="E4" s="116"/>
      <c r="F4" s="117"/>
      <c r="G4" s="117"/>
      <c r="H4" s="177"/>
      <c r="I4" s="118"/>
      <c r="J4" s="119"/>
      <c r="K4" s="120"/>
      <c r="L4" s="120"/>
      <c r="M4" s="120"/>
      <c r="N4" s="120"/>
    </row>
    <row r="5" spans="2:14" ht="12.75" customHeight="1" x14ac:dyDescent="0.35">
      <c r="B5" s="55" t="s">
        <v>26</v>
      </c>
      <c r="C5" s="80">
        <v>199</v>
      </c>
      <c r="D5" s="121" t="s">
        <v>27</v>
      </c>
      <c r="E5" s="121">
        <v>0.38290000000000002</v>
      </c>
      <c r="F5" s="121">
        <v>60.83</v>
      </c>
      <c r="G5" s="121">
        <v>5.62E-2</v>
      </c>
      <c r="H5" s="178">
        <v>330.2</v>
      </c>
      <c r="I5" s="121">
        <v>5.5300000000000002E-2</v>
      </c>
      <c r="J5" s="122">
        <f t="shared" ref="J5" si="0">H5*1E+21</f>
        <v>3.3019999999999999E+23</v>
      </c>
      <c r="K5" s="121">
        <v>5.4269999999999996</v>
      </c>
      <c r="L5" s="121">
        <v>3.7</v>
      </c>
      <c r="M5" s="121">
        <v>0.377</v>
      </c>
      <c r="N5" s="121">
        <v>11</v>
      </c>
    </row>
    <row r="6" spans="2:14" ht="12.75" customHeight="1" thickBot="1" x14ac:dyDescent="0.4">
      <c r="B6" s="56"/>
      <c r="C6" s="81"/>
      <c r="D6" s="123"/>
      <c r="E6" s="123"/>
      <c r="F6" s="123"/>
      <c r="G6" s="123"/>
      <c r="H6" s="179"/>
      <c r="I6" s="123"/>
      <c r="J6" s="124"/>
      <c r="K6" s="123"/>
      <c r="L6" s="123"/>
      <c r="M6" s="123"/>
      <c r="N6" s="123"/>
    </row>
    <row r="7" spans="2:14" ht="12.75" customHeight="1" x14ac:dyDescent="0.35">
      <c r="B7" s="55" t="s">
        <v>20</v>
      </c>
      <c r="C7" s="80">
        <v>299</v>
      </c>
      <c r="D7" s="121" t="s">
        <v>21</v>
      </c>
      <c r="E7" s="121">
        <v>0.94989999999999997</v>
      </c>
      <c r="F7" s="121">
        <v>928.43</v>
      </c>
      <c r="G7" s="121">
        <v>0.85699999999999998</v>
      </c>
      <c r="H7" s="178">
        <v>4868.5</v>
      </c>
      <c r="I7" s="121">
        <v>0.81499999999999995</v>
      </c>
      <c r="J7" s="122">
        <f t="shared" ref="J7" si="1">H7*1E+21</f>
        <v>4.8684999999999998E+24</v>
      </c>
      <c r="K7" s="121">
        <v>5.2430000000000003</v>
      </c>
      <c r="L7" s="121">
        <v>8.8719999999999999</v>
      </c>
      <c r="M7" s="121">
        <v>0.90500000000000003</v>
      </c>
      <c r="N7" s="121">
        <v>7</v>
      </c>
    </row>
    <row r="8" spans="2:14" ht="12.75" customHeight="1" thickBot="1" x14ac:dyDescent="0.4">
      <c r="B8" s="56"/>
      <c r="C8" s="81"/>
      <c r="D8" s="126" t="s">
        <v>22</v>
      </c>
      <c r="E8" s="123"/>
      <c r="F8" s="123"/>
      <c r="G8" s="123"/>
      <c r="H8" s="179"/>
      <c r="I8" s="123"/>
      <c r="J8" s="124"/>
      <c r="K8" s="123"/>
      <c r="L8" s="123"/>
      <c r="M8" s="123"/>
      <c r="N8" s="123"/>
    </row>
    <row r="9" spans="2:14" ht="12.75" customHeight="1" x14ac:dyDescent="0.35">
      <c r="B9" s="55" t="s">
        <v>16</v>
      </c>
      <c r="C9" s="80">
        <v>399</v>
      </c>
      <c r="D9" s="121" t="s">
        <v>17</v>
      </c>
      <c r="E9" s="121">
        <v>1</v>
      </c>
      <c r="F9" s="125">
        <v>1083.21</v>
      </c>
      <c r="G9" s="121">
        <v>1</v>
      </c>
      <c r="H9" s="178">
        <v>5973.6</v>
      </c>
      <c r="I9" s="121">
        <v>1</v>
      </c>
      <c r="J9" s="122">
        <f t="shared" ref="J9" si="2">H9*1E+21</f>
        <v>5.9736000000000006E+24</v>
      </c>
      <c r="K9" s="121">
        <v>5.5140000000000002</v>
      </c>
      <c r="L9" s="128">
        <v>9.8066499999999994</v>
      </c>
      <c r="M9" s="121">
        <v>1</v>
      </c>
      <c r="N9" s="121">
        <v>6</v>
      </c>
    </row>
    <row r="10" spans="2:14" ht="12.75" customHeight="1" thickBot="1" x14ac:dyDescent="0.4">
      <c r="B10" s="56"/>
      <c r="C10" s="81"/>
      <c r="D10" s="123"/>
      <c r="E10" s="123"/>
      <c r="F10" s="127"/>
      <c r="G10" s="123"/>
      <c r="H10" s="179"/>
      <c r="I10" s="123"/>
      <c r="J10" s="124"/>
      <c r="K10" s="123"/>
      <c r="L10" s="129"/>
      <c r="M10" s="123"/>
      <c r="N10" s="123"/>
    </row>
    <row r="11" spans="2:14" ht="12.75" customHeight="1" x14ac:dyDescent="0.35">
      <c r="B11" s="57" t="s">
        <v>47</v>
      </c>
      <c r="C11" s="82">
        <v>301</v>
      </c>
      <c r="D11" s="130">
        <v>1737.1</v>
      </c>
      <c r="E11" s="130">
        <v>0.2727</v>
      </c>
      <c r="F11" s="130">
        <v>21.957999999999998</v>
      </c>
      <c r="G11" s="130">
        <v>2.0299999999999999E-2</v>
      </c>
      <c r="H11" s="180">
        <v>73.5</v>
      </c>
      <c r="I11" s="130">
        <v>1.23E-2</v>
      </c>
      <c r="J11" s="131">
        <f t="shared" ref="J11" si="3">H11*1E+21</f>
        <v>7.3500000000000001E+22</v>
      </c>
      <c r="K11" s="130">
        <v>3.3464</v>
      </c>
      <c r="L11" s="130">
        <v>1.625</v>
      </c>
      <c r="M11" s="130">
        <v>0.16600000000000001</v>
      </c>
      <c r="N11" s="130">
        <v>14</v>
      </c>
    </row>
    <row r="12" spans="2:14" ht="12.75" customHeight="1" thickBot="1" x14ac:dyDescent="0.4">
      <c r="B12" s="58" t="s">
        <v>48</v>
      </c>
      <c r="C12" s="83"/>
      <c r="D12" s="132"/>
      <c r="E12" s="132"/>
      <c r="F12" s="132"/>
      <c r="G12" s="132"/>
      <c r="H12" s="181"/>
      <c r="I12" s="132"/>
      <c r="J12" s="133"/>
      <c r="K12" s="132"/>
      <c r="L12" s="132"/>
      <c r="M12" s="132"/>
      <c r="N12" s="132"/>
    </row>
    <row r="13" spans="2:14" ht="12.75" customHeight="1" x14ac:dyDescent="0.35">
      <c r="B13" s="55" t="s">
        <v>23</v>
      </c>
      <c r="C13" s="80">
        <v>499</v>
      </c>
      <c r="D13" s="121" t="s">
        <v>24</v>
      </c>
      <c r="E13" s="121">
        <v>0.53200000000000003</v>
      </c>
      <c r="F13" s="121">
        <v>163.18</v>
      </c>
      <c r="G13" s="121">
        <v>0.151</v>
      </c>
      <c r="H13" s="178">
        <v>641.85</v>
      </c>
      <c r="I13" s="121">
        <v>0.107</v>
      </c>
      <c r="J13" s="122">
        <f t="shared" ref="J13" si="4">H13*1E+21</f>
        <v>6.4184999999999999E+23</v>
      </c>
      <c r="K13" s="121" t="s">
        <v>25</v>
      </c>
      <c r="L13" s="121">
        <v>3.7210000000000001</v>
      </c>
      <c r="M13" s="121">
        <v>0.379</v>
      </c>
      <c r="N13" s="121">
        <v>8</v>
      </c>
    </row>
    <row r="14" spans="2:14" ht="12.75" customHeight="1" thickBot="1" x14ac:dyDescent="0.4">
      <c r="B14" s="56"/>
      <c r="C14" s="81"/>
      <c r="D14" s="123"/>
      <c r="E14" s="123"/>
      <c r="F14" s="123"/>
      <c r="G14" s="123"/>
      <c r="H14" s="179"/>
      <c r="I14" s="123"/>
      <c r="J14" s="124"/>
      <c r="K14" s="123"/>
      <c r="L14" s="123"/>
      <c r="M14" s="123"/>
      <c r="N14" s="123"/>
    </row>
    <row r="15" spans="2:14" ht="12.75" customHeight="1" x14ac:dyDescent="0.35">
      <c r="B15" s="59" t="s">
        <v>5</v>
      </c>
      <c r="C15" s="84">
        <v>599</v>
      </c>
      <c r="D15" s="134" t="s">
        <v>6</v>
      </c>
      <c r="E15" s="134">
        <v>10.97</v>
      </c>
      <c r="F15" s="135">
        <v>1431280</v>
      </c>
      <c r="G15" s="135">
        <v>1321</v>
      </c>
      <c r="H15" s="182">
        <v>1898600</v>
      </c>
      <c r="I15" s="134">
        <v>317.83</v>
      </c>
      <c r="J15" s="136">
        <f t="shared" ref="J15" si="5">H15*1E+21</f>
        <v>1.8985999999999999E+27</v>
      </c>
      <c r="K15" s="134">
        <v>1.3260000000000001</v>
      </c>
      <c r="L15" s="134">
        <v>24.79</v>
      </c>
      <c r="M15" s="134">
        <v>2.528</v>
      </c>
      <c r="N15" s="134">
        <v>2</v>
      </c>
    </row>
    <row r="16" spans="2:14" ht="12.75" customHeight="1" thickBot="1" x14ac:dyDescent="0.4">
      <c r="B16" s="60"/>
      <c r="C16" s="85"/>
      <c r="D16" s="137"/>
      <c r="E16" s="137"/>
      <c r="F16" s="138"/>
      <c r="G16" s="138"/>
      <c r="H16" s="183"/>
      <c r="I16" s="137"/>
      <c r="J16" s="139"/>
      <c r="K16" s="137"/>
      <c r="L16" s="137"/>
      <c r="M16" s="137"/>
      <c r="N16" s="137"/>
    </row>
    <row r="17" spans="2:14" ht="12.75" customHeight="1" x14ac:dyDescent="0.35">
      <c r="B17" s="61" t="s">
        <v>43</v>
      </c>
      <c r="C17" s="86">
        <v>501</v>
      </c>
      <c r="D17" s="140" t="s">
        <v>45</v>
      </c>
      <c r="E17" s="140">
        <v>0.28589999999999999</v>
      </c>
      <c r="F17" s="140">
        <v>25.32</v>
      </c>
      <c r="G17" s="140">
        <v>2.3400000000000001E-2</v>
      </c>
      <c r="H17" s="184">
        <v>89.3</v>
      </c>
      <c r="I17" s="140">
        <v>1.4999999999999999E-2</v>
      </c>
      <c r="J17" s="141">
        <f t="shared" ref="J17" si="6">H17*1E+21</f>
        <v>8.9300000000000003E+22</v>
      </c>
      <c r="K17" s="140" t="s">
        <v>46</v>
      </c>
      <c r="L17" s="140">
        <v>1.7969999999999999</v>
      </c>
      <c r="M17" s="140">
        <v>0.183</v>
      </c>
      <c r="N17" s="140">
        <v>13</v>
      </c>
    </row>
    <row r="18" spans="2:14" ht="12.75" customHeight="1" thickBot="1" x14ac:dyDescent="0.4">
      <c r="B18" s="62" t="s">
        <v>44</v>
      </c>
      <c r="C18" s="87"/>
      <c r="D18" s="142"/>
      <c r="E18" s="142"/>
      <c r="F18" s="142"/>
      <c r="G18" s="142"/>
      <c r="H18" s="185"/>
      <c r="I18" s="142"/>
      <c r="J18" s="143"/>
      <c r="K18" s="142"/>
      <c r="L18" s="142"/>
      <c r="M18" s="142"/>
      <c r="N18" s="142"/>
    </row>
    <row r="19" spans="2:14" ht="12.75" customHeight="1" x14ac:dyDescent="0.35">
      <c r="B19" s="61" t="s">
        <v>50</v>
      </c>
      <c r="C19" s="86">
        <v>502</v>
      </c>
      <c r="D19" s="140" t="s">
        <v>52</v>
      </c>
      <c r="E19" s="140">
        <v>0.245</v>
      </c>
      <c r="F19" s="140">
        <v>15.93</v>
      </c>
      <c r="G19" s="140">
        <v>1.47E-2</v>
      </c>
      <c r="H19" s="184">
        <v>48</v>
      </c>
      <c r="I19" s="140">
        <v>8.0350000000000005E-3</v>
      </c>
      <c r="J19" s="141">
        <f t="shared" ref="J19" si="7">H19*1E+21</f>
        <v>4.8E+22</v>
      </c>
      <c r="K19" s="140" t="s">
        <v>53</v>
      </c>
      <c r="L19" s="140">
        <v>1.3160000000000001</v>
      </c>
      <c r="M19" s="140">
        <v>0.13400000000000001</v>
      </c>
      <c r="N19" s="140">
        <v>15</v>
      </c>
    </row>
    <row r="20" spans="2:14" ht="12.75" customHeight="1" thickBot="1" x14ac:dyDescent="0.4">
      <c r="B20" s="62" t="s">
        <v>51</v>
      </c>
      <c r="C20" s="87"/>
      <c r="D20" s="142"/>
      <c r="E20" s="142"/>
      <c r="F20" s="142"/>
      <c r="G20" s="142"/>
      <c r="H20" s="185"/>
      <c r="I20" s="142"/>
      <c r="J20" s="143"/>
      <c r="K20" s="142"/>
      <c r="L20" s="142"/>
      <c r="M20" s="142"/>
      <c r="N20" s="142"/>
    </row>
    <row r="21" spans="2:14" ht="12.75" customHeight="1" x14ac:dyDescent="0.35">
      <c r="B21" s="61" t="s">
        <v>28</v>
      </c>
      <c r="C21" s="86">
        <v>503</v>
      </c>
      <c r="D21" s="140" t="s">
        <v>30</v>
      </c>
      <c r="E21" s="140">
        <v>0.41349999999999998</v>
      </c>
      <c r="F21" s="140">
        <v>76.3</v>
      </c>
      <c r="G21" s="140">
        <v>7.0400000000000004E-2</v>
      </c>
      <c r="H21" s="184">
        <v>148.19999999999999</v>
      </c>
      <c r="I21" s="140">
        <v>2.4799999999999999E-2</v>
      </c>
      <c r="J21" s="141">
        <f t="shared" ref="J21" si="8">H21*1E+21</f>
        <v>1.4819999999999999E+23</v>
      </c>
      <c r="K21" s="140">
        <v>1.9359999999999999</v>
      </c>
      <c r="L21" s="140">
        <v>1.4279999999999999</v>
      </c>
      <c r="M21" s="140">
        <v>0.14599999999999999</v>
      </c>
      <c r="N21" s="140">
        <v>9</v>
      </c>
    </row>
    <row r="22" spans="2:14" ht="12.75" customHeight="1" thickBot="1" x14ac:dyDescent="0.4">
      <c r="B22" s="62" t="s">
        <v>29</v>
      </c>
      <c r="C22" s="87"/>
      <c r="D22" s="142"/>
      <c r="E22" s="142"/>
      <c r="F22" s="142"/>
      <c r="G22" s="142"/>
      <c r="H22" s="185"/>
      <c r="I22" s="142"/>
      <c r="J22" s="143"/>
      <c r="K22" s="142"/>
      <c r="L22" s="142"/>
      <c r="M22" s="142"/>
      <c r="N22" s="142"/>
    </row>
    <row r="23" spans="2:14" ht="12.75" customHeight="1" x14ac:dyDescent="0.35">
      <c r="B23" s="61" t="s">
        <v>39</v>
      </c>
      <c r="C23" s="86">
        <v>504</v>
      </c>
      <c r="D23" s="140" t="s">
        <v>41</v>
      </c>
      <c r="E23" s="140">
        <v>0.37830000000000003</v>
      </c>
      <c r="F23" s="140">
        <v>58.65</v>
      </c>
      <c r="G23" s="140">
        <v>5.4100000000000002E-2</v>
      </c>
      <c r="H23" s="184">
        <v>107.6</v>
      </c>
      <c r="I23" s="140">
        <v>1.7999999999999999E-2</v>
      </c>
      <c r="J23" s="141">
        <f t="shared" ref="J23" si="9">H23*1E+21</f>
        <v>1.076E+23</v>
      </c>
      <c r="K23" s="140" t="s">
        <v>42</v>
      </c>
      <c r="L23" s="140">
        <v>1.23603</v>
      </c>
      <c r="M23" s="140">
        <v>0.126</v>
      </c>
      <c r="N23" s="140">
        <v>12</v>
      </c>
    </row>
    <row r="24" spans="2:14" ht="12.75" customHeight="1" thickBot="1" x14ac:dyDescent="0.4">
      <c r="B24" s="62" t="s">
        <v>40</v>
      </c>
      <c r="C24" s="87"/>
      <c r="D24" s="142"/>
      <c r="E24" s="142"/>
      <c r="F24" s="142"/>
      <c r="G24" s="142"/>
      <c r="H24" s="185"/>
      <c r="I24" s="142"/>
      <c r="J24" s="143"/>
      <c r="K24" s="142"/>
      <c r="L24" s="142"/>
      <c r="M24" s="142"/>
      <c r="N24" s="142"/>
    </row>
    <row r="25" spans="2:14" ht="12.75" customHeight="1" x14ac:dyDescent="0.35">
      <c r="B25" s="59" t="s">
        <v>8</v>
      </c>
      <c r="C25" s="84">
        <v>699</v>
      </c>
      <c r="D25" s="134" t="s">
        <v>9</v>
      </c>
      <c r="E25" s="134">
        <v>9.14</v>
      </c>
      <c r="F25" s="135">
        <v>827130</v>
      </c>
      <c r="G25" s="134">
        <v>764</v>
      </c>
      <c r="H25" s="182">
        <v>568460</v>
      </c>
      <c r="I25" s="134">
        <v>95.162000000000006</v>
      </c>
      <c r="J25" s="136">
        <f t="shared" ref="J25" si="10">H25*1E+21</f>
        <v>5.6846000000000003E+26</v>
      </c>
      <c r="K25" s="134">
        <v>0.68700000000000006</v>
      </c>
      <c r="L25" s="134">
        <v>10.445</v>
      </c>
      <c r="M25" s="134">
        <v>1.0649999999999999</v>
      </c>
      <c r="N25" s="134">
        <v>3</v>
      </c>
    </row>
    <row r="26" spans="2:14" ht="12.75" customHeight="1" thickBot="1" x14ac:dyDescent="0.4">
      <c r="B26" s="60"/>
      <c r="C26" s="85"/>
      <c r="D26" s="144" t="s">
        <v>10</v>
      </c>
      <c r="E26" s="137"/>
      <c r="F26" s="138"/>
      <c r="G26" s="137"/>
      <c r="H26" s="183"/>
      <c r="I26" s="137"/>
      <c r="J26" s="139"/>
      <c r="K26" s="137"/>
      <c r="L26" s="137"/>
      <c r="M26" s="137"/>
      <c r="N26" s="137"/>
    </row>
    <row r="27" spans="2:14" ht="12.75" customHeight="1" x14ac:dyDescent="0.35">
      <c r="B27" s="63" t="s">
        <v>142</v>
      </c>
      <c r="C27" s="88">
        <v>603</v>
      </c>
      <c r="D27" s="44" t="s">
        <v>144</v>
      </c>
      <c r="E27" s="44">
        <v>8.3400000000000002E-2</v>
      </c>
      <c r="F27" s="44">
        <v>0.624</v>
      </c>
      <c r="G27" s="44">
        <v>5.9999999999999995E-4</v>
      </c>
      <c r="H27" s="186">
        <v>0.61729999999999996</v>
      </c>
      <c r="I27" s="44">
        <v>1.03E-4</v>
      </c>
      <c r="J27" s="145">
        <f t="shared" ref="J27" si="11">H27*1E+21</f>
        <v>6.173E+20</v>
      </c>
      <c r="K27" s="146" t="s">
        <v>145</v>
      </c>
      <c r="L27" s="44">
        <v>0.14499999999999999</v>
      </c>
      <c r="M27" s="44">
        <v>1.4999999999999999E-2</v>
      </c>
      <c r="N27" s="44">
        <v>31</v>
      </c>
    </row>
    <row r="28" spans="2:14" ht="12.75" customHeight="1" thickBot="1" x14ac:dyDescent="0.4">
      <c r="B28" s="64" t="s">
        <v>143</v>
      </c>
      <c r="C28" s="89"/>
      <c r="D28" s="45"/>
      <c r="E28" s="45"/>
      <c r="F28" s="45"/>
      <c r="G28" s="45"/>
      <c r="H28" s="187"/>
      <c r="I28" s="45"/>
      <c r="J28" s="147"/>
      <c r="K28" s="148"/>
      <c r="L28" s="45"/>
      <c r="M28" s="45"/>
      <c r="N28" s="45"/>
    </row>
    <row r="29" spans="2:14" ht="12.75" customHeight="1" x14ac:dyDescent="0.35">
      <c r="B29" s="63" t="s">
        <v>129</v>
      </c>
      <c r="C29" s="88">
        <v>604</v>
      </c>
      <c r="D29" s="44" t="s">
        <v>131</v>
      </c>
      <c r="E29" s="44">
        <v>8.8099999999999998E-2</v>
      </c>
      <c r="F29" s="44">
        <v>0.73</v>
      </c>
      <c r="G29" s="44">
        <v>6.9999999999999999E-4</v>
      </c>
      <c r="H29" s="186">
        <v>1.0960000000000001</v>
      </c>
      <c r="I29" s="44">
        <v>1.83E-4</v>
      </c>
      <c r="J29" s="145">
        <f t="shared" ref="J29" si="12">H29*1E+21</f>
        <v>1.0960000000000001E+21</v>
      </c>
      <c r="K29" s="44" t="s">
        <v>132</v>
      </c>
      <c r="L29" s="44">
        <v>0.23200000000000001</v>
      </c>
      <c r="M29" s="44">
        <v>2.3699999999999999E-2</v>
      </c>
      <c r="N29" s="44">
        <v>29</v>
      </c>
    </row>
    <row r="30" spans="2:14" ht="12.75" customHeight="1" thickBot="1" x14ac:dyDescent="0.4">
      <c r="B30" s="64" t="s">
        <v>130</v>
      </c>
      <c r="C30" s="89"/>
      <c r="D30" s="45"/>
      <c r="E30" s="45"/>
      <c r="F30" s="45"/>
      <c r="G30" s="45"/>
      <c r="H30" s="187"/>
      <c r="I30" s="45"/>
      <c r="J30" s="147"/>
      <c r="K30" s="45"/>
      <c r="L30" s="45"/>
      <c r="M30" s="45"/>
      <c r="N30" s="45"/>
    </row>
    <row r="31" spans="2:14" ht="12.75" customHeight="1" x14ac:dyDescent="0.35">
      <c r="B31" s="63" t="s">
        <v>95</v>
      </c>
      <c r="C31" s="88">
        <v>605</v>
      </c>
      <c r="D31" s="146" t="s">
        <v>97</v>
      </c>
      <c r="E31" s="146" t="s">
        <v>98</v>
      </c>
      <c r="F31" s="44">
        <v>1.87</v>
      </c>
      <c r="G31" s="44">
        <v>1.6999999999999999E-3</v>
      </c>
      <c r="H31" s="186">
        <v>2.3166000000000002</v>
      </c>
      <c r="I31" s="44">
        <v>3.8999999999999999E-4</v>
      </c>
      <c r="J31" s="145">
        <f t="shared" ref="J31" si="13">H31*1E+21</f>
        <v>2.3166000000000003E+21</v>
      </c>
      <c r="K31" s="44" t="s">
        <v>99</v>
      </c>
      <c r="L31" s="44">
        <v>0.26</v>
      </c>
      <c r="M31" s="44">
        <v>2.7E-2</v>
      </c>
      <c r="N31" s="44">
        <v>21</v>
      </c>
    </row>
    <row r="32" spans="2:14" ht="12.75" customHeight="1" thickBot="1" x14ac:dyDescent="0.4">
      <c r="B32" s="64" t="s">
        <v>96</v>
      </c>
      <c r="C32" s="89"/>
      <c r="D32" s="148"/>
      <c r="E32" s="148"/>
      <c r="F32" s="45"/>
      <c r="G32" s="45"/>
      <c r="H32" s="187"/>
      <c r="I32" s="45"/>
      <c r="J32" s="147"/>
      <c r="K32" s="45"/>
      <c r="L32" s="45"/>
      <c r="M32" s="45"/>
      <c r="N32" s="45"/>
    </row>
    <row r="33" spans="2:14" ht="12.75" customHeight="1" x14ac:dyDescent="0.35">
      <c r="B33" s="63" t="s">
        <v>32</v>
      </c>
      <c r="C33" s="88">
        <v>606</v>
      </c>
      <c r="D33" s="44" t="s">
        <v>34</v>
      </c>
      <c r="E33" s="146" t="s">
        <v>36</v>
      </c>
      <c r="F33" s="44">
        <v>71.5</v>
      </c>
      <c r="G33" s="44">
        <v>6.5799999999999997E-2</v>
      </c>
      <c r="H33" s="186">
        <v>134.5</v>
      </c>
      <c r="I33" s="44">
        <v>2.2499999999999999E-2</v>
      </c>
      <c r="J33" s="145">
        <f t="shared" ref="J33" si="14">H33*1E+21</f>
        <v>1.345E+23</v>
      </c>
      <c r="K33" s="44" t="s">
        <v>37</v>
      </c>
      <c r="L33" s="44">
        <v>1.3540000000000001</v>
      </c>
      <c r="M33" s="44">
        <v>0.13800000000000001</v>
      </c>
      <c r="N33" s="44">
        <v>10</v>
      </c>
    </row>
    <row r="34" spans="2:14" ht="12.75" customHeight="1" thickBot="1" x14ac:dyDescent="0.4">
      <c r="B34" s="64" t="s">
        <v>33</v>
      </c>
      <c r="C34" s="89"/>
      <c r="D34" s="148" t="s">
        <v>35</v>
      </c>
      <c r="E34" s="148"/>
      <c r="F34" s="45"/>
      <c r="G34" s="45"/>
      <c r="H34" s="187"/>
      <c r="I34" s="45"/>
      <c r="J34" s="147"/>
      <c r="K34" s="45"/>
      <c r="L34" s="45"/>
      <c r="M34" s="45"/>
      <c r="N34" s="45"/>
    </row>
    <row r="35" spans="2:14" ht="12.75" customHeight="1" x14ac:dyDescent="0.35">
      <c r="B35" s="63" t="s">
        <v>101</v>
      </c>
      <c r="C35" s="88">
        <v>608</v>
      </c>
      <c r="D35" s="44" t="s">
        <v>103</v>
      </c>
      <c r="E35" s="44">
        <v>0.1153</v>
      </c>
      <c r="F35" s="44">
        <v>1.66</v>
      </c>
      <c r="G35" s="44">
        <v>1.5E-3</v>
      </c>
      <c r="H35" s="186">
        <v>1.9739</v>
      </c>
      <c r="I35" s="44">
        <v>3.3E-4</v>
      </c>
      <c r="J35" s="145">
        <f t="shared" ref="J35" si="15">H35*1E+21</f>
        <v>1.9738999999999999E+21</v>
      </c>
      <c r="K35" s="44" t="s">
        <v>104</v>
      </c>
      <c r="L35" s="44">
        <v>0.223</v>
      </c>
      <c r="M35" s="44">
        <v>2.2700000000000001E-2</v>
      </c>
      <c r="N35" s="44">
        <v>23</v>
      </c>
    </row>
    <row r="36" spans="2:14" ht="12.75" customHeight="1" thickBot="1" x14ac:dyDescent="0.4">
      <c r="B36" s="64" t="s">
        <v>102</v>
      </c>
      <c r="C36" s="89"/>
      <c r="D36" s="45"/>
      <c r="E36" s="45"/>
      <c r="F36" s="45"/>
      <c r="G36" s="45"/>
      <c r="H36" s="187"/>
      <c r="I36" s="45"/>
      <c r="J36" s="147"/>
      <c r="K36" s="45"/>
      <c r="L36" s="45"/>
      <c r="M36" s="45"/>
      <c r="N36" s="45"/>
    </row>
    <row r="37" spans="2:14" ht="12.75" customHeight="1" x14ac:dyDescent="0.35">
      <c r="B37" s="59" t="s">
        <v>14</v>
      </c>
      <c r="C37" s="84">
        <v>799</v>
      </c>
      <c r="D37" s="134" t="s">
        <v>15</v>
      </c>
      <c r="E37" s="134">
        <v>3.9809999999999999</v>
      </c>
      <c r="F37" s="135">
        <v>68340</v>
      </c>
      <c r="G37" s="134">
        <v>63.1</v>
      </c>
      <c r="H37" s="182">
        <v>86832</v>
      </c>
      <c r="I37" s="134">
        <v>14.536</v>
      </c>
      <c r="J37" s="136">
        <f t="shared" ref="J37" si="16">H37*1E+21</f>
        <v>8.6832000000000002E+25</v>
      </c>
      <c r="K37" s="134">
        <v>1.27</v>
      </c>
      <c r="L37" s="134">
        <v>8.69</v>
      </c>
      <c r="M37" s="134">
        <v>0.88600000000000001</v>
      </c>
      <c r="N37" s="134">
        <v>4</v>
      </c>
    </row>
    <row r="38" spans="2:14" ht="12.75" customHeight="1" thickBot="1" x14ac:dyDescent="0.4">
      <c r="B38" s="60"/>
      <c r="C38" s="85"/>
      <c r="D38" s="137"/>
      <c r="E38" s="137"/>
      <c r="F38" s="138"/>
      <c r="G38" s="137"/>
      <c r="H38" s="183"/>
      <c r="I38" s="137"/>
      <c r="J38" s="139"/>
      <c r="K38" s="137"/>
      <c r="L38" s="137"/>
      <c r="M38" s="137"/>
      <c r="N38" s="137"/>
    </row>
    <row r="39" spans="2:14" ht="12.75" customHeight="1" x14ac:dyDescent="0.35">
      <c r="B39" s="65" t="s">
        <v>121</v>
      </c>
      <c r="C39" s="90">
        <v>701</v>
      </c>
      <c r="D39" s="46" t="s">
        <v>123</v>
      </c>
      <c r="E39" s="46">
        <v>9.0899999999999995E-2</v>
      </c>
      <c r="F39" s="46">
        <v>0.81</v>
      </c>
      <c r="G39" s="46">
        <v>6.9999999999999999E-4</v>
      </c>
      <c r="H39" s="188">
        <v>1.35</v>
      </c>
      <c r="I39" s="46">
        <v>2.2599999999999999E-4</v>
      </c>
      <c r="J39" s="149">
        <f>H39*1E+21</f>
        <v>1.35E+21</v>
      </c>
      <c r="K39" s="46" t="s">
        <v>124</v>
      </c>
      <c r="L39" s="46">
        <v>0.26900000000000002</v>
      </c>
      <c r="M39" s="46">
        <v>2.7E-2</v>
      </c>
      <c r="N39" s="46">
        <v>28</v>
      </c>
    </row>
    <row r="40" spans="2:14" ht="12.75" customHeight="1" thickBot="1" x14ac:dyDescent="0.4">
      <c r="B40" s="66" t="s">
        <v>122</v>
      </c>
      <c r="C40" s="91"/>
      <c r="D40" s="47"/>
      <c r="E40" s="47"/>
      <c r="F40" s="47"/>
      <c r="G40" s="47"/>
      <c r="H40" s="189"/>
      <c r="I40" s="47"/>
      <c r="J40" s="150"/>
      <c r="K40" s="47"/>
      <c r="L40" s="47"/>
      <c r="M40" s="47"/>
      <c r="N40" s="47"/>
    </row>
    <row r="41" spans="2:14" ht="12.75" customHeight="1" x14ac:dyDescent="0.35">
      <c r="B41" s="65" t="s">
        <v>125</v>
      </c>
      <c r="C41" s="90">
        <v>702</v>
      </c>
      <c r="D41" s="46" t="s">
        <v>127</v>
      </c>
      <c r="E41" s="46">
        <v>9.1800000000000007E-2</v>
      </c>
      <c r="F41" s="46">
        <v>0.84</v>
      </c>
      <c r="G41" s="46">
        <v>8.0000000000000004E-4</v>
      </c>
      <c r="H41" s="188">
        <v>1.2</v>
      </c>
      <c r="I41" s="46">
        <v>2.0000000000000001E-4</v>
      </c>
      <c r="J41" s="149">
        <f t="shared" ref="J41" si="17">H41*1E+21</f>
        <v>1.2E+21</v>
      </c>
      <c r="K41" s="46" t="s">
        <v>128</v>
      </c>
      <c r="L41" s="46">
        <v>0.23400000000000001</v>
      </c>
      <c r="M41" s="46">
        <v>2.4E-2</v>
      </c>
      <c r="N41" s="46">
        <v>27</v>
      </c>
    </row>
    <row r="42" spans="2:14" ht="12.75" customHeight="1" thickBot="1" x14ac:dyDescent="0.4">
      <c r="B42" s="66" t="s">
        <v>126</v>
      </c>
      <c r="C42" s="91"/>
      <c r="D42" s="47"/>
      <c r="E42" s="47"/>
      <c r="F42" s="47"/>
      <c r="G42" s="47"/>
      <c r="H42" s="189"/>
      <c r="I42" s="47"/>
      <c r="J42" s="150"/>
      <c r="K42" s="47"/>
      <c r="L42" s="47"/>
      <c r="M42" s="47"/>
      <c r="N42" s="47"/>
    </row>
    <row r="43" spans="2:14" ht="12.75" customHeight="1" x14ac:dyDescent="0.35">
      <c r="B43" s="65" t="s">
        <v>84</v>
      </c>
      <c r="C43" s="90">
        <v>703</v>
      </c>
      <c r="D43" s="151" t="s">
        <v>86</v>
      </c>
      <c r="E43" s="151" t="s">
        <v>87</v>
      </c>
      <c r="F43" s="46">
        <v>2.06</v>
      </c>
      <c r="G43" s="46">
        <v>1.9E-3</v>
      </c>
      <c r="H43" s="188">
        <v>3.5259999999999998</v>
      </c>
      <c r="I43" s="46">
        <v>5.9000000000000003E-4</v>
      </c>
      <c r="J43" s="149">
        <f t="shared" ref="J43" si="18">H43*1E+21</f>
        <v>3.526E+21</v>
      </c>
      <c r="K43" s="46" t="s">
        <v>88</v>
      </c>
      <c r="L43" s="46">
        <v>0.378</v>
      </c>
      <c r="M43" s="46">
        <v>3.85E-2</v>
      </c>
      <c r="N43" s="46">
        <v>20</v>
      </c>
    </row>
    <row r="44" spans="2:14" ht="12.75" customHeight="1" thickBot="1" x14ac:dyDescent="0.4">
      <c r="B44" s="66" t="s">
        <v>85</v>
      </c>
      <c r="C44" s="91"/>
      <c r="D44" s="152"/>
      <c r="E44" s="152"/>
      <c r="F44" s="47"/>
      <c r="G44" s="47"/>
      <c r="H44" s="189"/>
      <c r="I44" s="47"/>
      <c r="J44" s="150"/>
      <c r="K44" s="47"/>
      <c r="L44" s="47"/>
      <c r="M44" s="47"/>
      <c r="N44" s="47"/>
    </row>
    <row r="45" spans="2:14" ht="12.75" customHeight="1" x14ac:dyDescent="0.35">
      <c r="B45" s="65" t="s">
        <v>90</v>
      </c>
      <c r="C45" s="90">
        <v>704</v>
      </c>
      <c r="D45" s="151" t="s">
        <v>92</v>
      </c>
      <c r="E45" s="151" t="s">
        <v>93</v>
      </c>
      <c r="F45" s="46">
        <v>1.85</v>
      </c>
      <c r="G45" s="46">
        <v>1.6999999999999999E-3</v>
      </c>
      <c r="H45" s="188">
        <v>3.0139999999999998</v>
      </c>
      <c r="I45" s="46">
        <v>5.0000000000000001E-4</v>
      </c>
      <c r="J45" s="149">
        <f t="shared" ref="J45" si="19">H45*1E+21</f>
        <v>3.014E+21</v>
      </c>
      <c r="K45" s="46" t="s">
        <v>94</v>
      </c>
      <c r="L45" s="46">
        <v>0.34699999999999998</v>
      </c>
      <c r="M45" s="46">
        <v>3.5000000000000003E-2</v>
      </c>
      <c r="N45" s="46">
        <v>22</v>
      </c>
    </row>
    <row r="46" spans="2:14" ht="12.75" customHeight="1" thickBot="1" x14ac:dyDescent="0.4">
      <c r="B46" s="66" t="s">
        <v>91</v>
      </c>
      <c r="C46" s="91"/>
      <c r="D46" s="152"/>
      <c r="E46" s="152"/>
      <c r="F46" s="47"/>
      <c r="G46" s="47"/>
      <c r="H46" s="189"/>
      <c r="I46" s="47"/>
      <c r="J46" s="150"/>
      <c r="K46" s="47"/>
      <c r="L46" s="47"/>
      <c r="M46" s="47"/>
      <c r="N46" s="47"/>
    </row>
    <row r="47" spans="2:14" ht="12.75" customHeight="1" x14ac:dyDescent="0.35">
      <c r="B47" s="59" t="s">
        <v>11</v>
      </c>
      <c r="C47" s="84">
        <v>899</v>
      </c>
      <c r="D47" s="134" t="s">
        <v>12</v>
      </c>
      <c r="E47" s="134">
        <v>3.8650000000000002</v>
      </c>
      <c r="F47" s="135">
        <v>62540</v>
      </c>
      <c r="G47" s="134">
        <v>57.7</v>
      </c>
      <c r="H47" s="182">
        <v>102430</v>
      </c>
      <c r="I47" s="134">
        <v>17.146999999999998</v>
      </c>
      <c r="J47" s="136">
        <f t="shared" ref="J47" si="20">H47*1E+21</f>
        <v>1.0243000000000001E+26</v>
      </c>
      <c r="K47" s="134">
        <v>1.6379999999999999</v>
      </c>
      <c r="L47" s="134">
        <v>11.15</v>
      </c>
      <c r="M47" s="134">
        <v>1.137</v>
      </c>
      <c r="N47" s="134">
        <v>5</v>
      </c>
    </row>
    <row r="48" spans="2:14" ht="12.75" customHeight="1" thickBot="1" x14ac:dyDescent="0.4">
      <c r="B48" s="60"/>
      <c r="C48" s="85"/>
      <c r="D48" s="137"/>
      <c r="E48" s="137"/>
      <c r="F48" s="138"/>
      <c r="G48" s="137"/>
      <c r="H48" s="183"/>
      <c r="I48" s="137"/>
      <c r="J48" s="139"/>
      <c r="K48" s="137"/>
      <c r="L48" s="137"/>
      <c r="M48" s="137"/>
      <c r="N48" s="137"/>
    </row>
    <row r="49" spans="2:14" ht="12.75" customHeight="1" x14ac:dyDescent="0.35">
      <c r="B49" s="67" t="s">
        <v>54</v>
      </c>
      <c r="C49" s="92">
        <v>801</v>
      </c>
      <c r="D49" s="153" t="s">
        <v>56</v>
      </c>
      <c r="E49" s="153" t="s">
        <v>57</v>
      </c>
      <c r="F49" s="48">
        <v>10.38</v>
      </c>
      <c r="G49" s="48">
        <v>9.5999999999999992E-3</v>
      </c>
      <c r="H49" s="190">
        <v>21.5</v>
      </c>
      <c r="I49" s="48">
        <v>3.5990000000000002E-3</v>
      </c>
      <c r="J49" s="154">
        <f t="shared" ref="J49" si="21">H49*1E+21</f>
        <v>2.1500000000000001E+22</v>
      </c>
      <c r="K49" s="48">
        <v>2.0609999999999999</v>
      </c>
      <c r="L49" s="48">
        <v>0.78200000000000003</v>
      </c>
      <c r="M49" s="48">
        <v>7.9699999999999993E-2</v>
      </c>
      <c r="N49" s="48">
        <v>16</v>
      </c>
    </row>
    <row r="50" spans="2:14" ht="12.75" customHeight="1" thickBot="1" x14ac:dyDescent="0.4">
      <c r="B50" s="68" t="s">
        <v>55</v>
      </c>
      <c r="C50" s="93"/>
      <c r="D50" s="155"/>
      <c r="E50" s="155"/>
      <c r="F50" s="49"/>
      <c r="G50" s="49"/>
      <c r="H50" s="191"/>
      <c r="I50" s="49"/>
      <c r="J50" s="156"/>
      <c r="K50" s="49"/>
      <c r="L50" s="49"/>
      <c r="M50" s="49"/>
      <c r="N50" s="49"/>
    </row>
    <row r="51" spans="2:14" ht="12.75" customHeight="1" x14ac:dyDescent="0.35">
      <c r="B51" s="69" t="s">
        <v>65</v>
      </c>
      <c r="C51" s="94">
        <v>999</v>
      </c>
      <c r="D51" s="157" t="s">
        <v>66</v>
      </c>
      <c r="E51" s="41">
        <v>0.186</v>
      </c>
      <c r="F51" s="41">
        <v>7.0570000000000004</v>
      </c>
      <c r="G51" s="41">
        <v>6.5100000000000002E-3</v>
      </c>
      <c r="H51" s="192">
        <v>13.105</v>
      </c>
      <c r="I51" s="41">
        <v>2.2000000000000001E-3</v>
      </c>
      <c r="J51" s="158">
        <f t="shared" ref="J51" si="22">H51*1E+21</f>
        <v>1.3105E+22</v>
      </c>
      <c r="K51" s="41" t="s">
        <v>67</v>
      </c>
      <c r="L51" s="41">
        <v>0.62</v>
      </c>
      <c r="M51" s="41">
        <v>6.3E-2</v>
      </c>
      <c r="N51" s="41">
        <v>17</v>
      </c>
    </row>
    <row r="52" spans="2:14" ht="12.75" customHeight="1" thickBot="1" x14ac:dyDescent="0.4">
      <c r="B52" s="52">
        <v>134340</v>
      </c>
      <c r="C52" s="95"/>
      <c r="D52" s="159"/>
      <c r="E52" s="42"/>
      <c r="F52" s="42"/>
      <c r="G52" s="42"/>
      <c r="H52" s="193"/>
      <c r="I52" s="42"/>
      <c r="J52" s="160"/>
      <c r="K52" s="42"/>
      <c r="L52" s="42"/>
      <c r="M52" s="42"/>
      <c r="N52" s="42"/>
    </row>
    <row r="53" spans="2:14" ht="12.75" customHeight="1" x14ac:dyDescent="0.35">
      <c r="B53" s="70" t="s">
        <v>111</v>
      </c>
      <c r="C53" s="96">
        <v>901</v>
      </c>
      <c r="D53" s="161" t="s">
        <v>113</v>
      </c>
      <c r="E53" s="161">
        <v>9.5100000000000004E-2</v>
      </c>
      <c r="F53" s="161">
        <v>0.93200000000000005</v>
      </c>
      <c r="G53" s="161">
        <v>8.9999999999999998E-4</v>
      </c>
      <c r="H53" s="194">
        <v>1.52</v>
      </c>
      <c r="I53" s="161">
        <v>2.5000000000000001E-4</v>
      </c>
      <c r="J53" s="162">
        <f t="shared" ref="J53" si="23">H53*1E+21</f>
        <v>1.52E+21</v>
      </c>
      <c r="K53" s="161" t="s">
        <v>114</v>
      </c>
      <c r="L53" s="161">
        <v>0.28799999999999998</v>
      </c>
      <c r="M53" s="161">
        <v>2.9399999999999999E-2</v>
      </c>
      <c r="N53" s="161">
        <v>26</v>
      </c>
    </row>
    <row r="54" spans="2:14" ht="12.75" customHeight="1" thickBot="1" x14ac:dyDescent="0.4">
      <c r="B54" s="71" t="s">
        <v>112</v>
      </c>
      <c r="C54" s="97"/>
      <c r="D54" s="163"/>
      <c r="E54" s="163"/>
      <c r="F54" s="163"/>
      <c r="G54" s="163"/>
      <c r="H54" s="195"/>
      <c r="I54" s="163"/>
      <c r="J54" s="164"/>
      <c r="K54" s="163"/>
      <c r="L54" s="163"/>
      <c r="M54" s="163"/>
      <c r="N54" s="163"/>
    </row>
    <row r="55" spans="2:14" ht="12.75" customHeight="1" x14ac:dyDescent="0.35">
      <c r="B55" s="69" t="s">
        <v>133</v>
      </c>
      <c r="C55" s="94">
        <f>2000000+B56</f>
        <v>2000001</v>
      </c>
      <c r="D55" s="157" t="s">
        <v>134</v>
      </c>
      <c r="E55" s="41">
        <v>7.4200000000000002E-2</v>
      </c>
      <c r="F55" s="41">
        <v>0.433</v>
      </c>
      <c r="G55" s="41">
        <v>4.0000000000000002E-4</v>
      </c>
      <c r="H55" s="196">
        <v>0.93899999999999995</v>
      </c>
      <c r="I55" s="41">
        <v>1.5699999999999999E-4</v>
      </c>
      <c r="J55" s="158">
        <f t="shared" ref="J55" si="24">H55*1E+21</f>
        <v>9.39E+20</v>
      </c>
      <c r="K55" s="41">
        <v>2.17</v>
      </c>
      <c r="L55" s="41">
        <v>0.28000000000000003</v>
      </c>
      <c r="M55" s="41">
        <v>2.9000000000000001E-2</v>
      </c>
      <c r="N55" s="41">
        <v>33</v>
      </c>
    </row>
    <row r="56" spans="2:14" ht="12.75" customHeight="1" thickBot="1" x14ac:dyDescent="0.4">
      <c r="B56" s="52">
        <v>1</v>
      </c>
      <c r="C56" s="95"/>
      <c r="D56" s="159"/>
      <c r="E56" s="42"/>
      <c r="F56" s="42"/>
      <c r="G56" s="42"/>
      <c r="H56" s="197"/>
      <c r="I56" s="42"/>
      <c r="J56" s="160"/>
      <c r="K56" s="42"/>
      <c r="L56" s="42"/>
      <c r="M56" s="42"/>
      <c r="N56" s="42"/>
    </row>
    <row r="57" spans="2:14" ht="12.75" customHeight="1" x14ac:dyDescent="0.35">
      <c r="B57" s="69" t="s">
        <v>116</v>
      </c>
      <c r="C57" s="94">
        <f t="shared" ref="C57" si="25">2000000+B58</f>
        <v>2050000</v>
      </c>
      <c r="D57" s="41" t="s">
        <v>117</v>
      </c>
      <c r="E57" s="41">
        <v>8.7099999999999997E-2</v>
      </c>
      <c r="F57" s="41">
        <v>0.71599999999999997</v>
      </c>
      <c r="G57" s="41">
        <v>6.9999999999999999E-4</v>
      </c>
      <c r="H57" s="192">
        <v>1.4</v>
      </c>
      <c r="I57" s="41">
        <v>2.0000000000000001E-4</v>
      </c>
      <c r="J57" s="158">
        <f t="shared" ref="J57" si="26">H57*1E+21</f>
        <v>1.4E+21</v>
      </c>
      <c r="K57" s="157" t="s">
        <v>119</v>
      </c>
      <c r="L57" s="41">
        <v>0.3</v>
      </c>
      <c r="M57" s="41">
        <v>3.0599999999999999E-2</v>
      </c>
      <c r="N57" s="41">
        <v>30</v>
      </c>
    </row>
    <row r="58" spans="2:14" ht="12.75" customHeight="1" thickBot="1" x14ac:dyDescent="0.4">
      <c r="B58" s="52">
        <v>50000</v>
      </c>
      <c r="C58" s="95"/>
      <c r="D58" s="42"/>
      <c r="E58" s="42"/>
      <c r="F58" s="42"/>
      <c r="G58" s="42"/>
      <c r="H58" s="193"/>
      <c r="I58" s="42"/>
      <c r="J58" s="160"/>
      <c r="K58" s="159"/>
      <c r="L58" s="42"/>
      <c r="M58" s="42"/>
      <c r="N58" s="42"/>
    </row>
    <row r="59" spans="2:14" ht="12.75" customHeight="1" x14ac:dyDescent="0.35">
      <c r="B59" s="69" t="s">
        <v>137</v>
      </c>
      <c r="C59" s="94">
        <f t="shared" ref="C59" si="27">2000000+B60</f>
        <v>2090482</v>
      </c>
      <c r="D59" s="41" t="s">
        <v>138</v>
      </c>
      <c r="E59" s="41">
        <v>7.1900000000000006E-2</v>
      </c>
      <c r="F59" s="41">
        <v>0.40400000000000003</v>
      </c>
      <c r="G59" s="41">
        <v>4.0000000000000002E-4</v>
      </c>
      <c r="H59" s="192">
        <v>0.64100000000000001</v>
      </c>
      <c r="I59" s="41">
        <v>1E-4</v>
      </c>
      <c r="J59" s="158">
        <f t="shared" ref="J59" si="28">H59*1E+21</f>
        <v>6.41E+20</v>
      </c>
      <c r="K59" s="157" t="s">
        <v>140</v>
      </c>
      <c r="L59" s="41">
        <v>0.2</v>
      </c>
      <c r="M59" s="41">
        <v>2.0400000000000001E-2</v>
      </c>
      <c r="N59" s="41">
        <v>35</v>
      </c>
    </row>
    <row r="60" spans="2:14" ht="12.75" customHeight="1" thickBot="1" x14ac:dyDescent="0.4">
      <c r="B60" s="52">
        <v>90482</v>
      </c>
      <c r="C60" s="95"/>
      <c r="D60" s="42"/>
      <c r="E60" s="42"/>
      <c r="F60" s="42"/>
      <c r="G60" s="42"/>
      <c r="H60" s="193"/>
      <c r="I60" s="42"/>
      <c r="J60" s="160"/>
      <c r="K60" s="159"/>
      <c r="L60" s="42"/>
      <c r="M60" s="42"/>
      <c r="N60" s="42"/>
    </row>
    <row r="61" spans="2:14" ht="12.75" customHeight="1" x14ac:dyDescent="0.35">
      <c r="B61" s="69" t="s">
        <v>146</v>
      </c>
      <c r="C61" s="94">
        <f t="shared" ref="C61" si="29">2000000+B62</f>
        <v>2120347</v>
      </c>
      <c r="D61" s="41" t="s">
        <v>147</v>
      </c>
      <c r="E61" s="41">
        <v>6.6699999999999995E-2</v>
      </c>
      <c r="F61" s="41">
        <v>0.3261</v>
      </c>
      <c r="G61" s="41">
        <v>2.9999999999999997E-4</v>
      </c>
      <c r="H61" s="196">
        <v>0.438</v>
      </c>
      <c r="I61" s="41">
        <v>7.2999999999999999E-5</v>
      </c>
      <c r="J61" s="158">
        <f t="shared" ref="J61:J69" si="30">H61*1E+21</f>
        <v>4.38E+20</v>
      </c>
      <c r="K61" s="41" t="s">
        <v>149</v>
      </c>
      <c r="L61" s="41">
        <v>0.16200000000000001</v>
      </c>
      <c r="M61" s="41">
        <v>1.6500000000000001E-2</v>
      </c>
      <c r="N61" s="41">
        <v>36</v>
      </c>
    </row>
    <row r="62" spans="2:14" ht="12.75" customHeight="1" thickBot="1" x14ac:dyDescent="0.4">
      <c r="B62" s="52">
        <v>120347</v>
      </c>
      <c r="C62" s="95"/>
      <c r="D62" s="42"/>
      <c r="E62" s="42"/>
      <c r="F62" s="42"/>
      <c r="G62" s="42"/>
      <c r="H62" s="197"/>
      <c r="I62" s="42"/>
      <c r="J62" s="160"/>
      <c r="K62" s="159" t="s">
        <v>150</v>
      </c>
      <c r="L62" s="42"/>
      <c r="M62" s="42"/>
      <c r="N62" s="42"/>
    </row>
    <row r="63" spans="2:14" ht="12.75" customHeight="1" x14ac:dyDescent="0.35">
      <c r="B63" s="69" t="s">
        <v>59</v>
      </c>
      <c r="C63" s="94">
        <f t="shared" ref="C63" si="31">2000000+B64</f>
        <v>2136199</v>
      </c>
      <c r="D63" s="41" t="s">
        <v>60</v>
      </c>
      <c r="E63" s="157" t="s">
        <v>61</v>
      </c>
      <c r="F63" s="41">
        <v>6.59</v>
      </c>
      <c r="G63" s="41">
        <v>6.1000000000000004E-3</v>
      </c>
      <c r="H63" s="196">
        <v>16.7</v>
      </c>
      <c r="I63" s="41">
        <v>2.8E-3</v>
      </c>
      <c r="J63" s="158">
        <f t="shared" si="30"/>
        <v>1.6699999999999999E+22</v>
      </c>
      <c r="K63" s="41" t="s">
        <v>63</v>
      </c>
      <c r="L63" s="41">
        <v>0.82399999999999995</v>
      </c>
      <c r="M63" s="41">
        <v>8.4000000000000005E-2</v>
      </c>
      <c r="N63" s="41">
        <v>18</v>
      </c>
    </row>
    <row r="64" spans="2:14" ht="12.75" customHeight="1" thickBot="1" x14ac:dyDescent="0.4">
      <c r="B64" s="52">
        <v>136199</v>
      </c>
      <c r="C64" s="95"/>
      <c r="D64" s="42"/>
      <c r="E64" s="159"/>
      <c r="F64" s="42"/>
      <c r="G64" s="42"/>
      <c r="H64" s="197"/>
      <c r="I64" s="42"/>
      <c r="J64" s="160"/>
      <c r="K64" s="42"/>
      <c r="L64" s="42"/>
      <c r="M64" s="42"/>
      <c r="N64" s="42"/>
    </row>
    <row r="65" spans="2:14" ht="12.75" customHeight="1" x14ac:dyDescent="0.35">
      <c r="B65" s="69" t="s">
        <v>75</v>
      </c>
      <c r="C65" s="94">
        <f t="shared" ref="C65" si="32">2000000+B66</f>
        <v>2136108</v>
      </c>
      <c r="D65" s="41" t="s">
        <v>76</v>
      </c>
      <c r="E65" s="41"/>
      <c r="F65" s="157" t="s">
        <v>77</v>
      </c>
      <c r="G65" s="41">
        <v>2.2000000000000001E-3</v>
      </c>
      <c r="H65" s="196">
        <v>4.0060000000000002</v>
      </c>
      <c r="I65" s="41">
        <v>6.6E-4</v>
      </c>
      <c r="J65" s="158">
        <f t="shared" si="30"/>
        <v>4.006E+21</v>
      </c>
      <c r="K65" s="41" t="s">
        <v>79</v>
      </c>
      <c r="L65" s="41">
        <v>0.40100000000000002</v>
      </c>
      <c r="M65" s="41">
        <v>4.0899999999999999E-2</v>
      </c>
      <c r="N65" s="41">
        <v>19</v>
      </c>
    </row>
    <row r="66" spans="2:14" ht="12.75" customHeight="1" thickBot="1" x14ac:dyDescent="0.4">
      <c r="B66" s="52">
        <v>136108</v>
      </c>
      <c r="C66" s="95"/>
      <c r="D66" s="42"/>
      <c r="E66" s="42"/>
      <c r="F66" s="159"/>
      <c r="G66" s="42"/>
      <c r="H66" s="197"/>
      <c r="I66" s="42"/>
      <c r="J66" s="160"/>
      <c r="K66" s="42"/>
      <c r="L66" s="42"/>
      <c r="M66" s="42"/>
      <c r="N66" s="42"/>
    </row>
    <row r="67" spans="2:14" ht="12.75" customHeight="1" x14ac:dyDescent="0.35">
      <c r="B67" s="69" t="s">
        <v>69</v>
      </c>
      <c r="C67" s="94">
        <f t="shared" ref="C67" si="33">2000000+B68</f>
        <v>2136472</v>
      </c>
      <c r="D67" s="41" t="s">
        <v>70</v>
      </c>
      <c r="E67" s="41">
        <v>0.112</v>
      </c>
      <c r="F67" s="41">
        <v>1.53</v>
      </c>
      <c r="G67" s="41">
        <v>1.4E-3</v>
      </c>
      <c r="H67" s="192">
        <v>4.4000000000000004</v>
      </c>
      <c r="I67" s="41">
        <v>7.3700000000000002E-4</v>
      </c>
      <c r="J67" s="158">
        <f t="shared" si="30"/>
        <v>4.4000000000000005E+21</v>
      </c>
      <c r="K67" s="41" t="s">
        <v>72</v>
      </c>
      <c r="L67" s="41">
        <v>0.56999999999999995</v>
      </c>
      <c r="M67" s="41">
        <v>5.8099999999999999E-2</v>
      </c>
      <c r="N67" s="41">
        <v>24</v>
      </c>
    </row>
    <row r="68" spans="2:14" ht="12.75" customHeight="1" thickBot="1" x14ac:dyDescent="0.4">
      <c r="B68" s="52">
        <v>136472</v>
      </c>
      <c r="C68" s="95"/>
      <c r="D68" s="159" t="s">
        <v>71</v>
      </c>
      <c r="E68" s="42"/>
      <c r="F68" s="42"/>
      <c r="G68" s="42"/>
      <c r="H68" s="193"/>
      <c r="I68" s="42"/>
      <c r="J68" s="160"/>
      <c r="K68" s="42"/>
      <c r="L68" s="42"/>
      <c r="M68" s="42"/>
      <c r="N68" s="42"/>
    </row>
    <row r="69" spans="2:14" ht="12.75" customHeight="1" x14ac:dyDescent="0.35">
      <c r="B69" s="69" t="s">
        <v>106</v>
      </c>
      <c r="C69" s="94">
        <f t="shared" ref="C69" si="34">2000000+B70</f>
        <v>2225088</v>
      </c>
      <c r="D69" s="157" t="s">
        <v>107</v>
      </c>
      <c r="E69" s="41">
        <v>9.8299999999999998E-2</v>
      </c>
      <c r="F69" s="41">
        <v>1.03</v>
      </c>
      <c r="G69" s="41">
        <v>8.9999999999999998E-4</v>
      </c>
      <c r="H69" s="192">
        <v>1.75</v>
      </c>
      <c r="I69" s="41">
        <v>2.9E-4</v>
      </c>
      <c r="J69" s="158">
        <f t="shared" si="30"/>
        <v>1.75E+21</v>
      </c>
      <c r="K69" s="41" t="s">
        <v>108</v>
      </c>
      <c r="L69" s="41">
        <v>0.3</v>
      </c>
      <c r="M69" s="41">
        <v>3.0599999999999999E-2</v>
      </c>
      <c r="N69" s="41">
        <v>25</v>
      </c>
    </row>
    <row r="70" spans="2:14" ht="12.75" customHeight="1" thickBot="1" x14ac:dyDescent="0.4">
      <c r="B70" s="52">
        <v>225088</v>
      </c>
      <c r="C70" s="95"/>
      <c r="D70" s="159"/>
      <c r="E70" s="42"/>
      <c r="F70" s="42"/>
      <c r="G70" s="42"/>
      <c r="H70" s="193"/>
      <c r="I70" s="42"/>
      <c r="J70" s="160"/>
      <c r="K70" s="42"/>
      <c r="L70" s="42"/>
      <c r="M70" s="42"/>
      <c r="N70" s="42"/>
    </row>
    <row r="71" spans="2:14" ht="12.75" customHeight="1" x14ac:dyDescent="0.35">
      <c r="B71" s="166"/>
      <c r="C71" s="167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</row>
    <row r="72" spans="2:14" x14ac:dyDescent="0.35">
      <c r="B72" s="166"/>
      <c r="C72" s="167"/>
      <c r="D72" s="166"/>
      <c r="E72" s="166"/>
      <c r="F72" s="166"/>
      <c r="G72" s="166"/>
      <c r="H72" s="101" t="s">
        <v>158</v>
      </c>
      <c r="I72" s="168"/>
      <c r="J72" s="169"/>
      <c r="K72" s="166"/>
      <c r="L72" s="166"/>
      <c r="M72" s="166"/>
      <c r="N72" s="166"/>
    </row>
    <row r="73" spans="2:14" ht="15" thickBot="1" x14ac:dyDescent="0.4">
      <c r="B73" s="166"/>
      <c r="C73" s="167"/>
      <c r="D73" s="166"/>
      <c r="E73" s="166"/>
      <c r="F73" s="166"/>
      <c r="G73" s="166"/>
      <c r="H73" s="106" t="s">
        <v>242</v>
      </c>
      <c r="I73" s="170"/>
      <c r="J73" s="171"/>
      <c r="K73" s="166"/>
      <c r="L73" s="166"/>
      <c r="M73" s="166"/>
      <c r="N73" s="166"/>
    </row>
    <row r="74" spans="2:14" ht="12.75" customHeight="1" x14ac:dyDescent="0.35">
      <c r="B74" s="198" t="s">
        <v>169</v>
      </c>
      <c r="C74" s="198">
        <f t="shared" ref="C74:C86" si="35">2000000+B75</f>
        <v>2000010</v>
      </c>
      <c r="D74" s="41" t="s">
        <v>170</v>
      </c>
      <c r="E74" s="166"/>
      <c r="F74" s="166"/>
      <c r="G74" s="166"/>
      <c r="H74" s="72">
        <v>10.76</v>
      </c>
      <c r="I74" s="72"/>
      <c r="J74" s="165">
        <f>H74*100000000000000000000</f>
        <v>1.076E+21</v>
      </c>
      <c r="K74" s="41" t="s">
        <v>172</v>
      </c>
      <c r="L74" s="166"/>
      <c r="M74" s="166"/>
      <c r="N74" s="166"/>
    </row>
    <row r="75" spans="2:14" ht="12.75" customHeight="1" thickBot="1" x14ac:dyDescent="0.4">
      <c r="B75" s="199">
        <v>10</v>
      </c>
      <c r="C75" s="199"/>
      <c r="D75" s="42"/>
      <c r="E75" s="166"/>
      <c r="F75" s="166"/>
      <c r="G75" s="166"/>
      <c r="H75" s="42"/>
      <c r="I75" s="42"/>
      <c r="J75" s="160"/>
      <c r="K75" s="42"/>
      <c r="L75" s="166"/>
      <c r="M75" s="166"/>
      <c r="N75" s="166"/>
    </row>
    <row r="76" spans="2:14" ht="12.75" customHeight="1" x14ac:dyDescent="0.35">
      <c r="B76" s="198" t="s">
        <v>176</v>
      </c>
      <c r="C76" s="198">
        <f t="shared" si="35"/>
        <v>2020000</v>
      </c>
      <c r="D76" s="41" t="s">
        <v>177</v>
      </c>
      <c r="E76" s="166"/>
      <c r="F76" s="166"/>
      <c r="G76" s="166"/>
      <c r="H76" s="41">
        <v>3.7</v>
      </c>
      <c r="I76" s="41"/>
      <c r="J76" s="158">
        <f t="shared" ref="J76" si="36">H76*100000000000000000000</f>
        <v>3.7E+20</v>
      </c>
      <c r="K76" s="41">
        <v>0.99</v>
      </c>
      <c r="L76" s="166"/>
      <c r="M76" s="166"/>
      <c r="N76" s="166"/>
    </row>
    <row r="77" spans="2:14" ht="12.75" customHeight="1" thickBot="1" x14ac:dyDescent="0.4">
      <c r="B77" s="199">
        <v>20000</v>
      </c>
      <c r="C77" s="199"/>
      <c r="D77" s="43" t="s">
        <v>178</v>
      </c>
      <c r="E77" s="166"/>
      <c r="F77" s="166"/>
      <c r="G77" s="166"/>
      <c r="H77" s="42"/>
      <c r="I77" s="42"/>
      <c r="J77" s="160"/>
      <c r="K77" s="42"/>
      <c r="L77" s="166"/>
      <c r="M77" s="166"/>
      <c r="N77" s="166"/>
    </row>
    <row r="78" spans="2:14" ht="12.75" customHeight="1" x14ac:dyDescent="0.35">
      <c r="B78" s="198" t="s">
        <v>182</v>
      </c>
      <c r="C78" s="198">
        <f t="shared" si="35"/>
        <v>2174567</v>
      </c>
      <c r="D78" s="41" t="s">
        <v>183</v>
      </c>
      <c r="E78" s="166"/>
      <c r="F78" s="166"/>
      <c r="G78" s="166"/>
      <c r="H78" s="41">
        <v>2.6640000000000001</v>
      </c>
      <c r="I78" s="41"/>
      <c r="J78" s="158">
        <f t="shared" ref="J78" si="37">H78*100000000000000000000</f>
        <v>2.664E+20</v>
      </c>
      <c r="K78" s="41" t="s">
        <v>185</v>
      </c>
      <c r="L78" s="166"/>
      <c r="M78" s="166"/>
      <c r="N78" s="166"/>
    </row>
    <row r="79" spans="2:14" ht="12.75" customHeight="1" thickBot="1" x14ac:dyDescent="0.4">
      <c r="B79" s="199">
        <v>174567</v>
      </c>
      <c r="C79" s="199"/>
      <c r="D79" s="42"/>
      <c r="E79" s="166"/>
      <c r="F79" s="166"/>
      <c r="G79" s="166"/>
      <c r="H79" s="42"/>
      <c r="I79" s="42"/>
      <c r="J79" s="160"/>
      <c r="K79" s="43" t="s">
        <v>186</v>
      </c>
      <c r="L79" s="166"/>
      <c r="M79" s="166"/>
      <c r="N79" s="166"/>
    </row>
    <row r="80" spans="2:14" ht="12.75" customHeight="1" x14ac:dyDescent="0.35">
      <c r="B80" s="198" t="s">
        <v>190</v>
      </c>
      <c r="C80" s="198">
        <f t="shared" si="35"/>
        <v>2000004</v>
      </c>
      <c r="D80" s="41" t="s">
        <v>191</v>
      </c>
      <c r="E80" s="166"/>
      <c r="F80" s="166"/>
      <c r="G80" s="166"/>
      <c r="H80" s="41">
        <v>2.59</v>
      </c>
      <c r="I80" s="41"/>
      <c r="J80" s="158">
        <f t="shared" ref="J80" si="38">H80*100000000000000000000</f>
        <v>2.59E+20</v>
      </c>
      <c r="K80" s="41">
        <v>3.46</v>
      </c>
      <c r="L80" s="166"/>
      <c r="M80" s="166"/>
      <c r="N80" s="166"/>
    </row>
    <row r="81" spans="2:14" ht="12.75" customHeight="1" thickBot="1" x14ac:dyDescent="0.4">
      <c r="B81" s="199">
        <v>4</v>
      </c>
      <c r="C81" s="199"/>
      <c r="D81" s="42"/>
      <c r="E81" s="166"/>
      <c r="F81" s="166"/>
      <c r="G81" s="166"/>
      <c r="H81" s="42"/>
      <c r="I81" s="42"/>
      <c r="J81" s="160"/>
      <c r="K81" s="42"/>
      <c r="L81" s="166"/>
      <c r="M81" s="166"/>
      <c r="N81" s="166"/>
    </row>
    <row r="82" spans="2:14" ht="12.75" customHeight="1" x14ac:dyDescent="0.35">
      <c r="B82" s="198" t="s">
        <v>195</v>
      </c>
      <c r="C82" s="198">
        <f t="shared" si="35"/>
        <v>2000002</v>
      </c>
      <c r="D82" s="41" t="s">
        <v>196</v>
      </c>
      <c r="E82" s="166"/>
      <c r="F82" s="166"/>
      <c r="G82" s="166"/>
      <c r="H82" s="41">
        <v>2.11</v>
      </c>
      <c r="I82" s="41"/>
      <c r="J82" s="158">
        <f t="shared" ref="J82" si="39">H82*100000000000000000000</f>
        <v>2.11E+20</v>
      </c>
      <c r="K82" s="41" t="s">
        <v>198</v>
      </c>
      <c r="L82" s="166"/>
      <c r="M82" s="166"/>
      <c r="N82" s="166"/>
    </row>
    <row r="83" spans="2:14" ht="12.75" customHeight="1" thickBot="1" x14ac:dyDescent="0.4">
      <c r="B83" s="199">
        <v>2</v>
      </c>
      <c r="C83" s="199"/>
      <c r="D83" s="42"/>
      <c r="E83" s="166"/>
      <c r="F83" s="166"/>
      <c r="G83" s="166"/>
      <c r="H83" s="42"/>
      <c r="I83" s="42"/>
      <c r="J83" s="160"/>
      <c r="K83" s="42"/>
      <c r="L83" s="166"/>
      <c r="M83" s="166"/>
      <c r="N83" s="166"/>
    </row>
    <row r="84" spans="2:14" ht="12.75" customHeight="1" x14ac:dyDescent="0.35">
      <c r="B84" s="198" t="s">
        <v>202</v>
      </c>
      <c r="C84" s="198">
        <f t="shared" si="35"/>
        <v>2229762</v>
      </c>
      <c r="D84" s="41" t="s">
        <v>203</v>
      </c>
      <c r="E84" s="166"/>
      <c r="F84" s="166"/>
      <c r="G84" s="166"/>
      <c r="H84" s="41">
        <v>1.361</v>
      </c>
      <c r="I84" s="41"/>
      <c r="J84" s="158">
        <f t="shared" ref="J84" si="40">H84*100000000000000000000</f>
        <v>1.361E+20</v>
      </c>
      <c r="K84" s="41" t="s">
        <v>206</v>
      </c>
      <c r="L84" s="166"/>
      <c r="M84" s="166"/>
      <c r="N84" s="166"/>
    </row>
    <row r="85" spans="2:14" ht="12.75" customHeight="1" thickBot="1" x14ac:dyDescent="0.4">
      <c r="B85" s="199">
        <v>229762</v>
      </c>
      <c r="C85" s="199"/>
      <c r="D85" s="43" t="s">
        <v>204</v>
      </c>
      <c r="E85" s="166"/>
      <c r="F85" s="166"/>
      <c r="G85" s="166"/>
      <c r="H85" s="42"/>
      <c r="I85" s="42"/>
      <c r="J85" s="160"/>
      <c r="K85" s="42"/>
      <c r="L85" s="166"/>
      <c r="M85" s="166"/>
      <c r="N85" s="166"/>
    </row>
    <row r="86" spans="2:14" ht="12.75" customHeight="1" x14ac:dyDescent="0.35">
      <c r="B86" s="198" t="s">
        <v>210</v>
      </c>
      <c r="C86" s="198">
        <f t="shared" si="35"/>
        <v>2055637</v>
      </c>
      <c r="D86" s="41" t="s">
        <v>211</v>
      </c>
      <c r="E86" s="166"/>
      <c r="F86" s="166"/>
      <c r="G86" s="166"/>
      <c r="H86" s="41">
        <v>1.25</v>
      </c>
      <c r="I86" s="41"/>
      <c r="J86" s="158">
        <f t="shared" ref="J86" si="41">H86*100000000000000000000</f>
        <v>1.25E+20</v>
      </c>
      <c r="K86" s="41" t="s">
        <v>213</v>
      </c>
      <c r="L86" s="166"/>
      <c r="M86" s="166"/>
      <c r="N86" s="166"/>
    </row>
    <row r="87" spans="2:14" ht="12.75" customHeight="1" thickBot="1" x14ac:dyDescent="0.4">
      <c r="B87" s="199">
        <v>55637</v>
      </c>
      <c r="C87" s="199"/>
      <c r="D87" s="42"/>
      <c r="E87" s="166"/>
      <c r="F87" s="166"/>
      <c r="G87" s="166"/>
      <c r="H87" s="42"/>
      <c r="I87" s="42"/>
      <c r="J87" s="160"/>
      <c r="K87" s="42"/>
      <c r="L87" s="166"/>
      <c r="M87" s="166"/>
      <c r="N87" s="166"/>
    </row>
    <row r="88" spans="2:14" ht="12.75" customHeight="1" x14ac:dyDescent="0.35">
      <c r="B88" s="200" t="s">
        <v>215</v>
      </c>
      <c r="C88" s="200">
        <v>602</v>
      </c>
      <c r="D88" s="44" t="s">
        <v>217</v>
      </c>
      <c r="E88" s="166"/>
      <c r="F88" s="166"/>
      <c r="G88" s="166"/>
      <c r="H88" s="44">
        <v>1.08</v>
      </c>
      <c r="I88" s="44"/>
      <c r="J88" s="145">
        <f t="shared" ref="J88" si="42">H88*100000000000000000000</f>
        <v>1.08E+20</v>
      </c>
      <c r="K88" s="44" t="s">
        <v>219</v>
      </c>
      <c r="L88" s="166"/>
      <c r="M88" s="166"/>
      <c r="N88" s="166"/>
    </row>
    <row r="89" spans="2:14" ht="12.75" customHeight="1" thickBot="1" x14ac:dyDescent="0.4">
      <c r="B89" s="201" t="s">
        <v>216</v>
      </c>
      <c r="C89" s="201"/>
      <c r="D89" s="45"/>
      <c r="E89" s="166"/>
      <c r="F89" s="166"/>
      <c r="G89" s="166"/>
      <c r="H89" s="45"/>
      <c r="I89" s="45"/>
      <c r="J89" s="147"/>
      <c r="K89" s="45"/>
      <c r="L89" s="166"/>
      <c r="M89" s="166"/>
      <c r="N89" s="166"/>
    </row>
    <row r="90" spans="2:14" ht="12.75" customHeight="1" x14ac:dyDescent="0.35">
      <c r="B90" s="202" t="s">
        <v>222</v>
      </c>
      <c r="C90" s="202">
        <v>705</v>
      </c>
      <c r="D90" s="46" t="s">
        <v>224</v>
      </c>
      <c r="E90" s="166"/>
      <c r="F90" s="166"/>
      <c r="G90" s="166"/>
      <c r="H90" s="46">
        <v>0.65900000000000003</v>
      </c>
      <c r="I90" s="46"/>
      <c r="J90" s="149">
        <f t="shared" ref="J90" si="43">H90*100000000000000000000</f>
        <v>6.59E+19</v>
      </c>
      <c r="K90" s="46" t="s">
        <v>226</v>
      </c>
      <c r="L90" s="166"/>
      <c r="M90" s="166"/>
      <c r="N90" s="166"/>
    </row>
    <row r="91" spans="2:14" ht="12.75" customHeight="1" thickBot="1" x14ac:dyDescent="0.4">
      <c r="B91" s="203" t="s">
        <v>223</v>
      </c>
      <c r="C91" s="203"/>
      <c r="D91" s="47"/>
      <c r="E91" s="166"/>
      <c r="F91" s="166"/>
      <c r="G91" s="166"/>
      <c r="H91" s="47"/>
      <c r="I91" s="47"/>
      <c r="J91" s="150"/>
      <c r="K91" s="47"/>
      <c r="L91" s="166"/>
      <c r="M91" s="166"/>
      <c r="N91" s="166"/>
    </row>
    <row r="92" spans="2:14" ht="12.75" customHeight="1" x14ac:dyDescent="0.35">
      <c r="B92" s="204" t="s">
        <v>228</v>
      </c>
      <c r="C92" s="204">
        <v>807</v>
      </c>
      <c r="D92" s="48" t="s">
        <v>230</v>
      </c>
      <c r="E92" s="166"/>
      <c r="F92" s="166"/>
      <c r="G92" s="166"/>
      <c r="H92" s="48">
        <v>0.44</v>
      </c>
      <c r="I92" s="48"/>
      <c r="J92" s="154">
        <f t="shared" ref="J92" si="44">H92*100000000000000000000</f>
        <v>4.4E+19</v>
      </c>
      <c r="K92" s="48" t="s">
        <v>231</v>
      </c>
      <c r="L92" s="166"/>
      <c r="M92" s="166"/>
      <c r="N92" s="166"/>
    </row>
    <row r="93" spans="2:14" ht="12.75" customHeight="1" thickBot="1" x14ac:dyDescent="0.4">
      <c r="B93" s="205" t="s">
        <v>229</v>
      </c>
      <c r="C93" s="205"/>
      <c r="D93" s="49"/>
      <c r="E93" s="166"/>
      <c r="F93" s="166"/>
      <c r="G93" s="166"/>
      <c r="H93" s="49"/>
      <c r="I93" s="49"/>
      <c r="J93" s="156"/>
      <c r="K93" s="49"/>
      <c r="L93" s="166"/>
      <c r="M93" s="166"/>
      <c r="N93" s="166"/>
    </row>
    <row r="94" spans="2:14" ht="12.75" customHeight="1" x14ac:dyDescent="0.35">
      <c r="B94" s="206" t="s">
        <v>234</v>
      </c>
      <c r="C94" s="206"/>
      <c r="D94" s="50" t="s">
        <v>236</v>
      </c>
      <c r="E94" s="166"/>
      <c r="F94" s="166"/>
      <c r="G94" s="166"/>
      <c r="H94" s="50">
        <v>0.4</v>
      </c>
      <c r="I94" s="50"/>
      <c r="J94" s="213">
        <f t="shared" ref="J94" si="45">H94*100000000000000000000</f>
        <v>4E+19</v>
      </c>
      <c r="K94" s="50" t="s">
        <v>238</v>
      </c>
      <c r="L94" s="166"/>
      <c r="M94" s="166"/>
      <c r="N94" s="166"/>
    </row>
    <row r="95" spans="2:14" ht="12.75" customHeight="1" thickBot="1" x14ac:dyDescent="0.4">
      <c r="B95" s="207" t="s">
        <v>235</v>
      </c>
      <c r="C95" s="207"/>
      <c r="D95" s="51"/>
      <c r="E95" s="166"/>
      <c r="F95" s="166"/>
      <c r="G95" s="166"/>
      <c r="H95" s="51"/>
      <c r="I95" s="51"/>
      <c r="J95" s="214"/>
      <c r="K95" s="51"/>
      <c r="L95" s="166"/>
      <c r="M95" s="166"/>
      <c r="N95" s="166"/>
    </row>
    <row r="96" spans="2:14" ht="12.75" customHeight="1" x14ac:dyDescent="0.35">
      <c r="B96" s="98"/>
    </row>
    <row r="97" spans="2:14" ht="12.75" customHeight="1" x14ac:dyDescent="0.35">
      <c r="B97" s="167"/>
      <c r="C97" s="166"/>
      <c r="D97" s="166"/>
      <c r="E97" s="166"/>
      <c r="F97" s="166"/>
      <c r="G97" s="166"/>
      <c r="H97" s="101" t="s">
        <v>158</v>
      </c>
      <c r="I97" s="168"/>
      <c r="J97" s="169"/>
      <c r="K97" s="166"/>
      <c r="L97" s="166"/>
      <c r="M97" s="166"/>
      <c r="N97" s="166"/>
    </row>
    <row r="98" spans="2:14" ht="12.75" customHeight="1" thickBot="1" x14ac:dyDescent="0.4">
      <c r="B98" s="167"/>
      <c r="C98" s="166"/>
      <c r="D98" s="166"/>
      <c r="E98" s="166"/>
      <c r="F98" s="166"/>
      <c r="G98" s="166"/>
      <c r="H98" s="106" t="s">
        <v>375</v>
      </c>
      <c r="I98" s="170"/>
      <c r="J98" s="171"/>
      <c r="K98" s="166"/>
      <c r="L98" s="166"/>
      <c r="M98" s="166"/>
      <c r="N98" s="166"/>
    </row>
    <row r="99" spans="2:14" ht="12.75" customHeight="1" x14ac:dyDescent="0.35">
      <c r="B99" s="198" t="s">
        <v>243</v>
      </c>
      <c r="C99" s="198">
        <f t="shared" ref="C99" si="46">2000000+B100</f>
        <v>2119979</v>
      </c>
      <c r="D99" s="41" t="s">
        <v>244</v>
      </c>
      <c r="F99" s="166"/>
      <c r="G99" s="166"/>
      <c r="H99" s="41">
        <v>77</v>
      </c>
      <c r="I99" s="41"/>
      <c r="J99" s="158">
        <f>H99*1000000000000000000</f>
        <v>7.7E+19</v>
      </c>
      <c r="K99" s="166"/>
      <c r="L99" s="166"/>
      <c r="M99" s="166"/>
      <c r="N99" s="166"/>
    </row>
    <row r="100" spans="2:14" ht="12.75" customHeight="1" thickBot="1" x14ac:dyDescent="0.4">
      <c r="B100" s="199">
        <v>119979</v>
      </c>
      <c r="C100" s="199"/>
      <c r="D100" s="42"/>
      <c r="F100" s="166"/>
      <c r="G100" s="166"/>
      <c r="H100" s="42"/>
      <c r="I100" s="42"/>
      <c r="J100" s="160"/>
      <c r="K100" s="166"/>
      <c r="L100" s="166"/>
      <c r="M100" s="166"/>
      <c r="N100" s="166"/>
    </row>
    <row r="101" spans="2:14" ht="12.75" customHeight="1" x14ac:dyDescent="0.35">
      <c r="B101" s="200" t="s">
        <v>248</v>
      </c>
      <c r="C101" s="200">
        <v>601</v>
      </c>
      <c r="D101" s="44" t="s">
        <v>250</v>
      </c>
      <c r="F101" s="166"/>
      <c r="G101" s="166"/>
      <c r="H101" s="44">
        <v>37.49</v>
      </c>
      <c r="I101" s="44"/>
      <c r="J101" s="145">
        <f>H101*1000000000000000000</f>
        <v>3.749E+19</v>
      </c>
      <c r="K101" s="166"/>
      <c r="L101" s="166"/>
      <c r="M101" s="166"/>
      <c r="N101" s="166"/>
    </row>
    <row r="102" spans="2:14" ht="12.75" customHeight="1" thickBot="1" x14ac:dyDescent="0.4">
      <c r="B102" s="201" t="s">
        <v>249</v>
      </c>
      <c r="C102" s="201"/>
      <c r="D102" s="45"/>
      <c r="F102" s="166"/>
      <c r="G102" s="166"/>
      <c r="H102" s="45"/>
      <c r="I102" s="45"/>
      <c r="J102" s="147"/>
      <c r="K102" s="166"/>
      <c r="L102" s="166"/>
      <c r="M102" s="166"/>
      <c r="N102" s="166"/>
    </row>
    <row r="103" spans="2:14" ht="12.75" customHeight="1" x14ac:dyDescent="0.35">
      <c r="B103" s="198" t="s">
        <v>253</v>
      </c>
      <c r="C103" s="198">
        <f t="shared" ref="C103:C115" si="47">2000000+B104</f>
        <v>2000511</v>
      </c>
      <c r="D103" s="41" t="s">
        <v>254</v>
      </c>
      <c r="F103" s="166"/>
      <c r="G103" s="166"/>
      <c r="H103" s="41">
        <v>33.799999999999997</v>
      </c>
      <c r="I103" s="41"/>
      <c r="J103" s="158">
        <f t="shared" ref="J103" si="48">H103*1000000000000000000</f>
        <v>3.3799999999999996E+19</v>
      </c>
      <c r="K103" s="166"/>
      <c r="L103" s="166"/>
      <c r="M103" s="166"/>
      <c r="N103" s="166"/>
    </row>
    <row r="104" spans="2:14" ht="12.75" customHeight="1" thickBot="1" x14ac:dyDescent="0.4">
      <c r="B104" s="199">
        <v>511</v>
      </c>
      <c r="C104" s="199"/>
      <c r="D104" s="42"/>
      <c r="F104" s="166"/>
      <c r="G104" s="166"/>
      <c r="H104" s="42"/>
      <c r="I104" s="42"/>
      <c r="J104" s="160"/>
      <c r="K104" s="166"/>
      <c r="L104" s="166"/>
      <c r="M104" s="166"/>
      <c r="N104" s="166"/>
    </row>
    <row r="105" spans="2:14" ht="12.75" customHeight="1" x14ac:dyDescent="0.35">
      <c r="B105" s="198" t="s">
        <v>258</v>
      </c>
      <c r="C105" s="198">
        <f t="shared" si="47"/>
        <v>2000704</v>
      </c>
      <c r="D105" s="41" t="s">
        <v>259</v>
      </c>
      <c r="F105" s="166"/>
      <c r="G105" s="166"/>
      <c r="H105" s="41">
        <v>32.799999999999997</v>
      </c>
      <c r="I105" s="41"/>
      <c r="J105" s="158">
        <f t="shared" ref="J105" si="49">H105*1000000000000000000</f>
        <v>3.2799999999999996E+19</v>
      </c>
      <c r="K105" s="166"/>
      <c r="L105" s="166"/>
      <c r="M105" s="166"/>
      <c r="N105" s="166"/>
    </row>
    <row r="106" spans="2:14" ht="12.75" customHeight="1" thickBot="1" x14ac:dyDescent="0.4">
      <c r="B106" s="199">
        <v>704</v>
      </c>
      <c r="C106" s="199"/>
      <c r="D106" s="42"/>
      <c r="F106" s="166"/>
      <c r="G106" s="166"/>
      <c r="H106" s="42"/>
      <c r="I106" s="42"/>
      <c r="J106" s="160"/>
      <c r="K106" s="166"/>
      <c r="L106" s="166"/>
      <c r="M106" s="166"/>
      <c r="N106" s="166"/>
    </row>
    <row r="107" spans="2:14" ht="12.75" customHeight="1" x14ac:dyDescent="0.35">
      <c r="B107" s="198" t="s">
        <v>263</v>
      </c>
      <c r="C107" s="198">
        <f t="shared" si="47"/>
        <v>2000015</v>
      </c>
      <c r="D107" s="41" t="s">
        <v>264</v>
      </c>
      <c r="F107" s="166"/>
      <c r="G107" s="166"/>
      <c r="H107" s="41">
        <v>31.4</v>
      </c>
      <c r="I107" s="41"/>
      <c r="J107" s="158">
        <f t="shared" ref="J107" si="50">H107*1000000000000000000</f>
        <v>3.14E+19</v>
      </c>
      <c r="K107" s="166"/>
      <c r="L107" s="166"/>
      <c r="M107" s="166"/>
      <c r="N107" s="166"/>
    </row>
    <row r="108" spans="2:14" ht="12.75" customHeight="1" thickBot="1" x14ac:dyDescent="0.4">
      <c r="B108" s="199">
        <v>15</v>
      </c>
      <c r="C108" s="199"/>
      <c r="D108" s="42"/>
      <c r="F108" s="166"/>
      <c r="G108" s="166"/>
      <c r="H108" s="42"/>
      <c r="I108" s="42"/>
      <c r="J108" s="160"/>
      <c r="K108" s="166"/>
      <c r="L108" s="166"/>
      <c r="M108" s="166"/>
      <c r="N108" s="166"/>
    </row>
    <row r="109" spans="2:14" ht="12.75" customHeight="1" x14ac:dyDescent="0.35">
      <c r="B109" s="198" t="s">
        <v>269</v>
      </c>
      <c r="C109" s="198">
        <f t="shared" si="47"/>
        <v>2144897</v>
      </c>
      <c r="D109" s="41" t="s">
        <v>270</v>
      </c>
      <c r="F109" s="166"/>
      <c r="G109" s="166"/>
      <c r="H109" s="41">
        <v>30</v>
      </c>
      <c r="I109" s="41"/>
      <c r="J109" s="158">
        <f t="shared" ref="J109" si="51">H109*1000000000000000000</f>
        <v>3E+19</v>
      </c>
      <c r="K109" s="166"/>
      <c r="L109" s="166"/>
      <c r="M109" s="166"/>
      <c r="N109" s="166"/>
    </row>
    <row r="110" spans="2:14" ht="12.75" customHeight="1" thickBot="1" x14ac:dyDescent="0.4">
      <c r="B110" s="199">
        <v>144897</v>
      </c>
      <c r="C110" s="199"/>
      <c r="D110" s="42"/>
      <c r="F110" s="166"/>
      <c r="G110" s="166"/>
      <c r="H110" s="42"/>
      <c r="I110" s="42"/>
      <c r="J110" s="160"/>
      <c r="K110" s="166"/>
      <c r="L110" s="166"/>
      <c r="M110" s="166"/>
      <c r="N110" s="166"/>
    </row>
    <row r="111" spans="2:14" ht="12.75" customHeight="1" x14ac:dyDescent="0.35">
      <c r="B111" s="198" t="s">
        <v>274</v>
      </c>
      <c r="C111" s="198">
        <f t="shared" si="47"/>
        <v>2000003</v>
      </c>
      <c r="D111" s="41" t="s">
        <v>275</v>
      </c>
      <c r="F111" s="166"/>
      <c r="G111" s="166"/>
      <c r="H111" s="41">
        <v>27.3</v>
      </c>
      <c r="I111" s="41"/>
      <c r="J111" s="158">
        <f t="shared" ref="J111" si="52">H111*1000000000000000000</f>
        <v>2.73E+19</v>
      </c>
      <c r="K111" s="166"/>
      <c r="L111" s="166"/>
      <c r="M111" s="166"/>
      <c r="N111" s="166"/>
    </row>
    <row r="112" spans="2:14" ht="12.75" customHeight="1" thickBot="1" x14ac:dyDescent="0.4">
      <c r="B112" s="199">
        <v>3</v>
      </c>
      <c r="C112" s="199"/>
      <c r="D112" s="42"/>
      <c r="F112" s="166"/>
      <c r="G112" s="166"/>
      <c r="H112" s="42"/>
      <c r="I112" s="42"/>
      <c r="J112" s="160"/>
      <c r="K112" s="166"/>
      <c r="L112" s="166"/>
      <c r="M112" s="166"/>
      <c r="N112" s="166"/>
    </row>
    <row r="113" spans="2:14" ht="12.75" customHeight="1" x14ac:dyDescent="0.35">
      <c r="B113" s="198" t="s">
        <v>277</v>
      </c>
      <c r="C113" s="198">
        <f t="shared" si="47"/>
        <v>2000016</v>
      </c>
      <c r="D113" s="41">
        <v>116.667</v>
      </c>
      <c r="F113" s="166"/>
      <c r="G113" s="166"/>
      <c r="H113" s="41">
        <v>24.1</v>
      </c>
      <c r="I113" s="41"/>
      <c r="J113" s="158">
        <f t="shared" ref="J113" si="53">H113*1000000000000000000</f>
        <v>2.41E+19</v>
      </c>
      <c r="K113" s="166"/>
      <c r="L113" s="166"/>
      <c r="M113" s="166"/>
      <c r="N113" s="166"/>
    </row>
    <row r="114" spans="2:14" ht="12.75" customHeight="1" thickBot="1" x14ac:dyDescent="0.4">
      <c r="B114" s="199">
        <v>16</v>
      </c>
      <c r="C114" s="199"/>
      <c r="D114" s="42"/>
      <c r="F114" s="166"/>
      <c r="G114" s="166"/>
      <c r="H114" s="42"/>
      <c r="I114" s="42"/>
      <c r="J114" s="160"/>
      <c r="K114" s="166"/>
      <c r="L114" s="166"/>
      <c r="M114" s="166"/>
      <c r="N114" s="166"/>
    </row>
    <row r="115" spans="2:14" ht="12.75" customHeight="1" x14ac:dyDescent="0.35">
      <c r="B115" s="198" t="s">
        <v>50</v>
      </c>
      <c r="C115" s="198">
        <f t="shared" si="47"/>
        <v>2000052</v>
      </c>
      <c r="D115" s="41" t="s">
        <v>281</v>
      </c>
      <c r="F115" s="166"/>
      <c r="G115" s="166"/>
      <c r="H115" s="41">
        <v>23.8</v>
      </c>
      <c r="I115" s="41"/>
      <c r="J115" s="158">
        <f t="shared" ref="J115" si="54">H115*1000000000000000000</f>
        <v>2.38E+19</v>
      </c>
      <c r="K115" s="166"/>
      <c r="L115" s="166"/>
      <c r="M115" s="166"/>
      <c r="N115" s="166"/>
    </row>
    <row r="116" spans="2:14" ht="12.75" customHeight="1" thickBot="1" x14ac:dyDescent="0.4">
      <c r="B116" s="199">
        <v>52</v>
      </c>
      <c r="C116" s="199"/>
      <c r="D116" s="42"/>
      <c r="F116" s="166"/>
      <c r="G116" s="166"/>
      <c r="H116" s="42"/>
      <c r="I116" s="42"/>
      <c r="J116" s="160"/>
      <c r="K116" s="166"/>
      <c r="L116" s="166"/>
      <c r="M116" s="166"/>
      <c r="N116" s="166"/>
    </row>
    <row r="117" spans="2:14" ht="12.75" customHeight="1" x14ac:dyDescent="0.35">
      <c r="B117" s="208" t="s">
        <v>284</v>
      </c>
      <c r="C117" s="208"/>
      <c r="D117" s="172" t="s">
        <v>286</v>
      </c>
      <c r="F117" s="166"/>
      <c r="G117" s="166"/>
      <c r="H117" s="172">
        <v>17.899999999999999</v>
      </c>
      <c r="I117" s="172"/>
      <c r="J117" s="215">
        <f t="shared" ref="J117" si="55">H117*1000000000000000000</f>
        <v>1.7899999999999998E+19</v>
      </c>
      <c r="K117" s="166"/>
      <c r="L117" s="166"/>
      <c r="M117" s="166"/>
      <c r="N117" s="166"/>
    </row>
    <row r="118" spans="2:14" ht="12.75" customHeight="1" thickBot="1" x14ac:dyDescent="0.4">
      <c r="B118" s="209" t="s">
        <v>285</v>
      </c>
      <c r="C118" s="209"/>
      <c r="D118" s="173"/>
      <c r="F118" s="166"/>
      <c r="G118" s="166"/>
      <c r="H118" s="173"/>
      <c r="I118" s="173"/>
      <c r="J118" s="216"/>
      <c r="K118" s="166"/>
      <c r="L118" s="166"/>
      <c r="M118" s="166"/>
      <c r="N118" s="166"/>
    </row>
    <row r="119" spans="2:14" ht="12.75" customHeight="1" x14ac:dyDescent="0.35">
      <c r="B119" s="198" t="s">
        <v>290</v>
      </c>
      <c r="C119" s="198">
        <f t="shared" ref="C119:C127" si="56">2000000+B120</f>
        <v>2000088</v>
      </c>
      <c r="D119" s="41" t="s">
        <v>291</v>
      </c>
      <c r="F119" s="166"/>
      <c r="G119" s="166"/>
      <c r="H119" s="41">
        <v>15.3</v>
      </c>
      <c r="I119" s="41"/>
      <c r="J119" s="158">
        <f t="shared" ref="J119" si="57">H119*1000000000000000000</f>
        <v>1.53E+19</v>
      </c>
      <c r="K119" s="166"/>
      <c r="L119" s="166"/>
      <c r="M119" s="166"/>
      <c r="N119" s="166"/>
    </row>
    <row r="120" spans="2:14" ht="12.75" customHeight="1" thickBot="1" x14ac:dyDescent="0.4">
      <c r="B120" s="199">
        <v>88</v>
      </c>
      <c r="C120" s="199"/>
      <c r="D120" s="42"/>
      <c r="F120" s="166"/>
      <c r="G120" s="166"/>
      <c r="H120" s="42"/>
      <c r="I120" s="42"/>
      <c r="J120" s="160"/>
      <c r="K120" s="166"/>
      <c r="L120" s="166"/>
      <c r="M120" s="166"/>
      <c r="N120" s="166"/>
    </row>
    <row r="121" spans="2:14" ht="12.75" customHeight="1" x14ac:dyDescent="0.35">
      <c r="B121" s="198" t="s">
        <v>295</v>
      </c>
      <c r="C121" s="198">
        <f t="shared" si="56"/>
        <v>2000087</v>
      </c>
      <c r="D121" s="41" t="s">
        <v>296</v>
      </c>
      <c r="F121" s="166"/>
      <c r="G121" s="166"/>
      <c r="H121" s="41">
        <v>14.78</v>
      </c>
      <c r="I121" s="41"/>
      <c r="J121" s="158">
        <f t="shared" ref="J121" si="58">H121*1000000000000000000</f>
        <v>1.478E+19</v>
      </c>
      <c r="K121" s="166"/>
      <c r="L121" s="166"/>
      <c r="M121" s="166"/>
      <c r="N121" s="166"/>
    </row>
    <row r="122" spans="2:14" ht="12.75" customHeight="1" thickBot="1" x14ac:dyDescent="0.4">
      <c r="B122" s="199">
        <v>87</v>
      </c>
      <c r="C122" s="199"/>
      <c r="D122" s="42"/>
      <c r="F122" s="166"/>
      <c r="G122" s="166"/>
      <c r="H122" s="42"/>
      <c r="I122" s="42"/>
      <c r="J122" s="160"/>
      <c r="K122" s="166"/>
      <c r="L122" s="166"/>
      <c r="M122" s="166"/>
      <c r="N122" s="166"/>
    </row>
    <row r="123" spans="2:14" ht="12.75" customHeight="1" x14ac:dyDescent="0.35">
      <c r="B123" s="198" t="s">
        <v>300</v>
      </c>
      <c r="C123" s="198">
        <f t="shared" si="56"/>
        <v>2000007</v>
      </c>
      <c r="D123" s="41" t="s">
        <v>301</v>
      </c>
      <c r="F123" s="166"/>
      <c r="G123" s="166"/>
      <c r="H123" s="41">
        <v>13.75</v>
      </c>
      <c r="I123" s="41"/>
      <c r="J123" s="158">
        <f t="shared" ref="J123" si="59">H123*1000000000000000000</f>
        <v>1.375E+19</v>
      </c>
      <c r="K123" s="166"/>
      <c r="L123" s="166"/>
      <c r="M123" s="166"/>
      <c r="N123" s="166"/>
    </row>
    <row r="124" spans="2:14" ht="12.75" customHeight="1" thickBot="1" x14ac:dyDescent="0.4">
      <c r="B124" s="199">
        <v>7</v>
      </c>
      <c r="C124" s="199"/>
      <c r="D124" s="42"/>
      <c r="F124" s="166"/>
      <c r="G124" s="166"/>
      <c r="H124" s="42"/>
      <c r="I124" s="42"/>
      <c r="J124" s="160"/>
      <c r="K124" s="166"/>
      <c r="L124" s="166"/>
      <c r="M124" s="166"/>
      <c r="N124" s="166"/>
    </row>
    <row r="125" spans="2:14" ht="12.75" customHeight="1" x14ac:dyDescent="0.35">
      <c r="B125" s="198" t="s">
        <v>304</v>
      </c>
      <c r="C125" s="198">
        <f t="shared" si="56"/>
        <v>2000065</v>
      </c>
      <c r="D125" s="41" t="s">
        <v>305</v>
      </c>
      <c r="F125" s="166"/>
      <c r="G125" s="166"/>
      <c r="H125" s="41">
        <v>13.6</v>
      </c>
      <c r="I125" s="41"/>
      <c r="J125" s="158">
        <f t="shared" ref="J125" si="60">H125*1000000000000000000</f>
        <v>1.36E+19</v>
      </c>
      <c r="K125" s="166"/>
      <c r="L125" s="166"/>
      <c r="M125" s="166"/>
      <c r="N125" s="166"/>
    </row>
    <row r="126" spans="2:14" ht="12.75" customHeight="1" thickBot="1" x14ac:dyDescent="0.4">
      <c r="B126" s="199">
        <v>65</v>
      </c>
      <c r="C126" s="199"/>
      <c r="D126" s="42"/>
      <c r="F126" s="166"/>
      <c r="G126" s="166"/>
      <c r="H126" s="42"/>
      <c r="I126" s="42"/>
      <c r="J126" s="160"/>
      <c r="K126" s="166"/>
      <c r="L126" s="166"/>
      <c r="M126" s="166"/>
      <c r="N126" s="166"/>
    </row>
    <row r="127" spans="2:14" ht="12.75" customHeight="1" x14ac:dyDescent="0.35">
      <c r="B127" s="198" t="s">
        <v>309</v>
      </c>
      <c r="C127" s="198">
        <f t="shared" si="56"/>
        <v>2000031</v>
      </c>
      <c r="D127" s="41" t="s">
        <v>310</v>
      </c>
      <c r="F127" s="166"/>
      <c r="G127" s="166"/>
      <c r="H127" s="41">
        <v>12.7</v>
      </c>
      <c r="I127" s="41"/>
      <c r="J127" s="158">
        <f t="shared" ref="J127" si="61">H127*1000000000000000000</f>
        <v>1.27E+19</v>
      </c>
      <c r="K127" s="166"/>
      <c r="L127" s="166"/>
      <c r="M127" s="166"/>
      <c r="N127" s="166"/>
    </row>
    <row r="128" spans="2:14" ht="12.75" customHeight="1" thickBot="1" x14ac:dyDescent="0.4">
      <c r="B128" s="199">
        <v>31</v>
      </c>
      <c r="C128" s="199"/>
      <c r="D128" s="42"/>
      <c r="F128" s="166"/>
      <c r="G128" s="166"/>
      <c r="H128" s="42"/>
      <c r="I128" s="42"/>
      <c r="J128" s="160"/>
      <c r="K128" s="166"/>
      <c r="L128" s="166"/>
      <c r="M128" s="166"/>
      <c r="N128" s="166"/>
    </row>
    <row r="129" spans="2:14" ht="12.75" customHeight="1" x14ac:dyDescent="0.35">
      <c r="B129" s="198" t="s">
        <v>313</v>
      </c>
      <c r="C129" s="198"/>
      <c r="D129" s="41" t="s">
        <v>314</v>
      </c>
      <c r="F129" s="166"/>
      <c r="G129" s="166"/>
      <c r="H129" s="41">
        <v>11.88</v>
      </c>
      <c r="I129" s="41"/>
      <c r="J129" s="158">
        <f t="shared" ref="J129" si="62">H129*1000000000000000000</f>
        <v>1.188E+19</v>
      </c>
      <c r="K129" s="166"/>
      <c r="L129" s="166"/>
      <c r="M129" s="166"/>
      <c r="N129" s="166"/>
    </row>
    <row r="130" spans="2:14" ht="12.75" customHeight="1" thickBot="1" x14ac:dyDescent="0.4">
      <c r="B130" s="210"/>
      <c r="C130" s="210"/>
      <c r="D130" s="43" t="s">
        <v>315</v>
      </c>
      <c r="F130" s="166"/>
      <c r="G130" s="166"/>
      <c r="H130" s="42"/>
      <c r="I130" s="42"/>
      <c r="J130" s="160"/>
      <c r="K130" s="166"/>
      <c r="L130" s="166"/>
      <c r="M130" s="166"/>
      <c r="N130" s="166"/>
    </row>
    <row r="131" spans="2:14" ht="12.75" customHeight="1" x14ac:dyDescent="0.35">
      <c r="B131" s="198" t="s">
        <v>319</v>
      </c>
      <c r="C131" s="198">
        <f t="shared" ref="C131:C141" si="63">2000000+B132</f>
        <v>2000107</v>
      </c>
      <c r="D131" s="41" t="s">
        <v>320</v>
      </c>
      <c r="F131" s="166"/>
      <c r="G131" s="166"/>
      <c r="H131" s="41">
        <v>11.2</v>
      </c>
      <c r="I131" s="41"/>
      <c r="J131" s="158">
        <f t="shared" ref="J131" si="64">H131*1000000000000000000</f>
        <v>1.12E+19</v>
      </c>
      <c r="K131" s="166"/>
      <c r="L131" s="166"/>
      <c r="M131" s="166"/>
      <c r="N131" s="166"/>
    </row>
    <row r="132" spans="2:14" ht="12.75" customHeight="1" thickBot="1" x14ac:dyDescent="0.4">
      <c r="B132" s="199">
        <v>107</v>
      </c>
      <c r="C132" s="199"/>
      <c r="D132" s="42"/>
      <c r="F132" s="166"/>
      <c r="G132" s="166"/>
      <c r="H132" s="42"/>
      <c r="I132" s="42"/>
      <c r="J132" s="160"/>
      <c r="K132" s="166"/>
      <c r="L132" s="166"/>
      <c r="M132" s="166"/>
      <c r="N132" s="166"/>
    </row>
    <row r="133" spans="2:14" ht="12.75" customHeight="1" x14ac:dyDescent="0.35">
      <c r="B133" s="198" t="s">
        <v>323</v>
      </c>
      <c r="C133" s="198">
        <f t="shared" si="63"/>
        <v>2000451</v>
      </c>
      <c r="D133" s="41" t="s">
        <v>324</v>
      </c>
      <c r="F133" s="166"/>
      <c r="G133" s="166"/>
      <c r="H133" s="41">
        <v>10.9</v>
      </c>
      <c r="I133" s="41"/>
      <c r="J133" s="158">
        <f t="shared" ref="J133" si="65">H133*1000000000000000000</f>
        <v>1.09E+19</v>
      </c>
      <c r="K133" s="166"/>
      <c r="L133" s="166"/>
      <c r="M133" s="166"/>
      <c r="N133" s="166"/>
    </row>
    <row r="134" spans="2:14" ht="12.75" customHeight="1" thickBot="1" x14ac:dyDescent="0.4">
      <c r="B134" s="199">
        <v>451</v>
      </c>
      <c r="C134" s="199"/>
      <c r="D134" s="42"/>
      <c r="F134" s="166"/>
      <c r="G134" s="166"/>
      <c r="H134" s="42"/>
      <c r="I134" s="42"/>
      <c r="J134" s="160"/>
      <c r="K134" s="166"/>
      <c r="L134" s="166"/>
      <c r="M134" s="166"/>
      <c r="N134" s="166"/>
    </row>
    <row r="135" spans="2:14" ht="12.75" customHeight="1" x14ac:dyDescent="0.35">
      <c r="B135" s="198" t="s">
        <v>326</v>
      </c>
      <c r="C135" s="198">
        <f t="shared" si="63"/>
        <v>2079360</v>
      </c>
      <c r="D135" s="41" t="s">
        <v>327</v>
      </c>
      <c r="F135" s="166"/>
      <c r="G135" s="166"/>
      <c r="H135" s="41">
        <v>10.8</v>
      </c>
      <c r="I135" s="41"/>
      <c r="J135" s="158">
        <f t="shared" ref="J135" si="66">H135*1000000000000000000</f>
        <v>1.08E+19</v>
      </c>
      <c r="K135" s="166"/>
      <c r="L135" s="166"/>
      <c r="M135" s="166"/>
      <c r="N135" s="166"/>
    </row>
    <row r="136" spans="2:14" ht="12.75" customHeight="1" thickBot="1" x14ac:dyDescent="0.4">
      <c r="B136" s="199">
        <v>79360</v>
      </c>
      <c r="C136" s="199"/>
      <c r="D136" s="43" t="s">
        <v>328</v>
      </c>
      <c r="F136" s="166"/>
      <c r="G136" s="166"/>
      <c r="H136" s="42"/>
      <c r="I136" s="42"/>
      <c r="J136" s="160"/>
      <c r="K136" s="166"/>
      <c r="L136" s="166"/>
      <c r="M136" s="166"/>
      <c r="N136" s="166"/>
    </row>
    <row r="137" spans="2:14" ht="12.75" customHeight="1" x14ac:dyDescent="0.35">
      <c r="B137" s="198" t="s">
        <v>331</v>
      </c>
      <c r="C137" s="198">
        <f t="shared" si="63"/>
        <v>2000324</v>
      </c>
      <c r="D137" s="41" t="s">
        <v>332</v>
      </c>
      <c r="F137" s="166"/>
      <c r="G137" s="166"/>
      <c r="H137" s="41">
        <v>10.3</v>
      </c>
      <c r="I137" s="41"/>
      <c r="J137" s="158">
        <f t="shared" ref="J137" si="67">H137*1000000000000000000</f>
        <v>1.03E+19</v>
      </c>
      <c r="K137" s="166"/>
      <c r="L137" s="166"/>
      <c r="M137" s="166"/>
      <c r="N137" s="166"/>
    </row>
    <row r="138" spans="2:14" ht="12.75" customHeight="1" thickBot="1" x14ac:dyDescent="0.4">
      <c r="B138" s="199">
        <v>324</v>
      </c>
      <c r="C138" s="199"/>
      <c r="D138" s="42"/>
      <c r="F138" s="166"/>
      <c r="G138" s="166"/>
      <c r="H138" s="42"/>
      <c r="I138" s="42"/>
      <c r="J138" s="160"/>
      <c r="K138" s="166"/>
      <c r="L138" s="166"/>
      <c r="M138" s="166"/>
      <c r="N138" s="166"/>
    </row>
    <row r="139" spans="2:14" ht="12.75" customHeight="1" x14ac:dyDescent="0.35">
      <c r="B139" s="198" t="s">
        <v>334</v>
      </c>
      <c r="C139" s="198">
        <f t="shared" si="63"/>
        <v>2000013</v>
      </c>
      <c r="D139" s="41" t="s">
        <v>335</v>
      </c>
      <c r="F139" s="166"/>
      <c r="G139" s="166"/>
      <c r="H139" s="41">
        <v>8.82</v>
      </c>
      <c r="I139" s="41"/>
      <c r="J139" s="158">
        <f t="shared" ref="J139" si="68">H139*1000000000000000000</f>
        <v>8.82E+18</v>
      </c>
      <c r="K139" s="166"/>
      <c r="L139" s="166"/>
      <c r="M139" s="166"/>
      <c r="N139" s="166"/>
    </row>
    <row r="140" spans="2:14" ht="12.75" customHeight="1" thickBot="1" x14ac:dyDescent="0.4">
      <c r="B140" s="199">
        <v>13</v>
      </c>
      <c r="C140" s="199"/>
      <c r="D140" s="42"/>
      <c r="F140" s="166"/>
      <c r="G140" s="166"/>
      <c r="H140" s="42"/>
      <c r="I140" s="42"/>
      <c r="J140" s="160"/>
      <c r="K140" s="166"/>
      <c r="L140" s="166"/>
      <c r="M140" s="166"/>
      <c r="N140" s="166"/>
    </row>
    <row r="141" spans="2:14" ht="12.75" customHeight="1" x14ac:dyDescent="0.35">
      <c r="B141" s="198" t="s">
        <v>338</v>
      </c>
      <c r="C141" s="198">
        <f t="shared" si="63"/>
        <v>2000019</v>
      </c>
      <c r="D141" s="41" t="s">
        <v>339</v>
      </c>
      <c r="F141" s="166"/>
      <c r="G141" s="166"/>
      <c r="H141" s="41">
        <v>8.6</v>
      </c>
      <c r="I141" s="41"/>
      <c r="J141" s="158">
        <f t="shared" ref="J141" si="69">H141*1000000000000000000</f>
        <v>8.6E+18</v>
      </c>
      <c r="K141" s="166"/>
      <c r="L141" s="166"/>
      <c r="M141" s="166"/>
      <c r="N141" s="166"/>
    </row>
    <row r="142" spans="2:14" ht="12.75" customHeight="1" thickBot="1" x14ac:dyDescent="0.4">
      <c r="B142" s="199">
        <v>19</v>
      </c>
      <c r="C142" s="199"/>
      <c r="D142" s="42"/>
      <c r="F142" s="166"/>
      <c r="G142" s="166"/>
      <c r="H142" s="42"/>
      <c r="I142" s="42"/>
      <c r="J142" s="160"/>
      <c r="K142" s="166"/>
      <c r="L142" s="166"/>
      <c r="M142" s="166"/>
      <c r="N142" s="166"/>
    </row>
    <row r="143" spans="2:14" ht="12.75" customHeight="1" x14ac:dyDescent="0.35">
      <c r="B143" s="200" t="s">
        <v>341</v>
      </c>
      <c r="C143" s="200">
        <v>609</v>
      </c>
      <c r="D143" s="44" t="s">
        <v>343</v>
      </c>
      <c r="F143" s="166"/>
      <c r="G143" s="166"/>
      <c r="H143" s="44">
        <v>8.2919999999999998</v>
      </c>
      <c r="I143" s="44"/>
      <c r="J143" s="145">
        <f t="shared" ref="J143" si="70">H143*1000000000000000000</f>
        <v>8.292E+18</v>
      </c>
      <c r="K143" s="166"/>
      <c r="L143" s="166"/>
      <c r="M143" s="166"/>
      <c r="N143" s="166"/>
    </row>
    <row r="144" spans="2:14" ht="12.75" customHeight="1" thickBot="1" x14ac:dyDescent="0.4">
      <c r="B144" s="201" t="s">
        <v>342</v>
      </c>
      <c r="C144" s="201"/>
      <c r="D144" s="45"/>
      <c r="F144" s="166"/>
      <c r="G144" s="166"/>
      <c r="H144" s="45"/>
      <c r="I144" s="45"/>
      <c r="J144" s="147"/>
      <c r="K144" s="166"/>
      <c r="L144" s="166"/>
      <c r="M144" s="166"/>
      <c r="N144" s="166"/>
    </row>
    <row r="145" spans="2:14" ht="12.75" customHeight="1" x14ac:dyDescent="0.35">
      <c r="B145" s="211" t="s">
        <v>347</v>
      </c>
      <c r="C145" s="211">
        <f t="shared" ref="C145:C151" si="71">2000000+B146</f>
        <v>2000624</v>
      </c>
      <c r="D145" s="174" t="s">
        <v>348</v>
      </c>
      <c r="F145" s="166"/>
      <c r="G145" s="166"/>
      <c r="H145" s="174">
        <v>7.9</v>
      </c>
      <c r="I145" s="174"/>
      <c r="J145" s="217">
        <f t="shared" ref="J145" si="72">H145*1000000000000000000</f>
        <v>7.9E+18</v>
      </c>
      <c r="K145" s="166"/>
      <c r="L145" s="166"/>
      <c r="M145" s="166"/>
      <c r="N145" s="166"/>
    </row>
    <row r="146" spans="2:14" ht="12.75" customHeight="1" thickBot="1" x14ac:dyDescent="0.4">
      <c r="B146" s="212">
        <v>624</v>
      </c>
      <c r="C146" s="212"/>
      <c r="D146" s="175"/>
      <c r="F146" s="166"/>
      <c r="G146" s="166"/>
      <c r="H146" s="175"/>
      <c r="I146" s="175"/>
      <c r="J146" s="218"/>
      <c r="K146" s="166"/>
      <c r="L146" s="166"/>
      <c r="M146" s="166"/>
      <c r="N146" s="166"/>
    </row>
    <row r="147" spans="2:14" ht="12.75" customHeight="1" x14ac:dyDescent="0.35">
      <c r="B147" s="200" t="s">
        <v>353</v>
      </c>
      <c r="C147" s="200">
        <f t="shared" si="71"/>
        <v>2026308</v>
      </c>
      <c r="D147" s="44" t="s">
        <v>354</v>
      </c>
      <c r="F147" s="166"/>
      <c r="G147" s="166"/>
      <c r="H147" s="44">
        <v>6.87</v>
      </c>
      <c r="I147" s="44"/>
      <c r="J147" s="145">
        <f t="shared" ref="J147" si="73">H147*1000000000000000000</f>
        <v>6.87E+18</v>
      </c>
      <c r="K147" s="166"/>
      <c r="L147" s="166"/>
      <c r="M147" s="166"/>
      <c r="N147" s="166"/>
    </row>
    <row r="148" spans="2:14" ht="12.75" customHeight="1" thickBot="1" x14ac:dyDescent="0.4">
      <c r="B148" s="201">
        <v>26308</v>
      </c>
      <c r="C148" s="201"/>
      <c r="D148" s="45"/>
      <c r="F148" s="166"/>
      <c r="G148" s="166"/>
      <c r="H148" s="45"/>
      <c r="I148" s="45"/>
      <c r="J148" s="147"/>
      <c r="K148" s="166"/>
      <c r="L148" s="166"/>
      <c r="M148" s="166"/>
      <c r="N148" s="166"/>
    </row>
    <row r="149" spans="2:14" ht="12.75" customHeight="1" x14ac:dyDescent="0.35">
      <c r="B149" s="198" t="s">
        <v>358</v>
      </c>
      <c r="C149" s="198">
        <f t="shared" si="71"/>
        <v>2000048</v>
      </c>
      <c r="D149" s="41" t="s">
        <v>359</v>
      </c>
      <c r="F149" s="166"/>
      <c r="G149" s="166"/>
      <c r="H149" s="41">
        <v>6.12</v>
      </c>
      <c r="I149" s="41"/>
      <c r="J149" s="158">
        <f t="shared" ref="J149" si="74">H149*1000000000000000000</f>
        <v>6.12E+18</v>
      </c>
      <c r="K149" s="166"/>
      <c r="L149" s="166"/>
      <c r="M149" s="166"/>
      <c r="N149" s="166"/>
    </row>
    <row r="150" spans="2:14" ht="12.75" customHeight="1" thickBot="1" x14ac:dyDescent="0.4">
      <c r="B150" s="199">
        <v>48</v>
      </c>
      <c r="C150" s="199"/>
      <c r="D150" s="42"/>
      <c r="F150" s="166"/>
      <c r="G150" s="166"/>
      <c r="H150" s="42"/>
      <c r="I150" s="42"/>
      <c r="J150" s="160"/>
      <c r="K150" s="166"/>
      <c r="L150" s="166"/>
      <c r="M150" s="166"/>
      <c r="N150" s="166"/>
    </row>
    <row r="151" spans="2:14" ht="12.75" customHeight="1" x14ac:dyDescent="0.35">
      <c r="B151" s="198" t="s">
        <v>361</v>
      </c>
      <c r="C151" s="198">
        <f t="shared" si="71"/>
        <v>2000045</v>
      </c>
      <c r="D151" s="41" t="s">
        <v>362</v>
      </c>
      <c r="F151" s="166"/>
      <c r="G151" s="166"/>
      <c r="H151" s="41">
        <v>5.63</v>
      </c>
      <c r="I151" s="41"/>
      <c r="J151" s="158">
        <f t="shared" ref="J151" si="75">H151*1000000000000000000</f>
        <v>5.63E+18</v>
      </c>
      <c r="K151" s="166"/>
      <c r="L151" s="166"/>
      <c r="M151" s="166"/>
      <c r="N151" s="166"/>
    </row>
    <row r="152" spans="2:14" ht="12.75" customHeight="1" thickBot="1" x14ac:dyDescent="0.4">
      <c r="B152" s="199">
        <v>45</v>
      </c>
      <c r="C152" s="199"/>
      <c r="D152" s="42"/>
      <c r="F152" s="166"/>
      <c r="G152" s="166"/>
      <c r="H152" s="42"/>
      <c r="I152" s="42"/>
      <c r="J152" s="160"/>
      <c r="K152" s="166"/>
      <c r="L152" s="166"/>
      <c r="M152" s="166"/>
      <c r="N152" s="166"/>
    </row>
    <row r="153" spans="2:14" ht="12.75" customHeight="1" x14ac:dyDescent="0.35">
      <c r="B153" s="200" t="s">
        <v>366</v>
      </c>
      <c r="C153" s="200">
        <v>607</v>
      </c>
      <c r="D153" s="44" t="s">
        <v>368</v>
      </c>
      <c r="F153" s="166"/>
      <c r="G153" s="166"/>
      <c r="H153" s="44">
        <v>5.62</v>
      </c>
      <c r="I153" s="44"/>
      <c r="J153" s="145">
        <f t="shared" ref="J153" si="76">H153*1000000000000000000</f>
        <v>5.62E+18</v>
      </c>
      <c r="K153" s="166"/>
      <c r="L153" s="166"/>
      <c r="M153" s="166"/>
      <c r="N153" s="166"/>
    </row>
    <row r="154" spans="2:14" ht="12.75" customHeight="1" thickBot="1" x14ac:dyDescent="0.4">
      <c r="B154" s="201" t="s">
        <v>367</v>
      </c>
      <c r="C154" s="201"/>
      <c r="D154" s="45"/>
      <c r="F154" s="166"/>
      <c r="G154" s="166"/>
      <c r="H154" s="45"/>
      <c r="I154" s="45"/>
      <c r="J154" s="147"/>
      <c r="K154" s="166"/>
      <c r="L154" s="166"/>
      <c r="M154" s="166"/>
      <c r="N154" s="166"/>
    </row>
    <row r="155" spans="2:14" ht="12.75" customHeight="1" x14ac:dyDescent="0.35">
      <c r="B155" s="198" t="s">
        <v>370</v>
      </c>
      <c r="C155" s="198">
        <f t="shared" ref="C155" si="77">2000000+B156</f>
        <v>2065489</v>
      </c>
      <c r="D155" s="41" t="s">
        <v>371</v>
      </c>
      <c r="F155" s="166"/>
      <c r="G155" s="166"/>
      <c r="H155" s="41">
        <v>5.4</v>
      </c>
      <c r="I155" s="41"/>
      <c r="J155" s="158">
        <f t="shared" ref="J155" si="78">H155*1000000000000000000</f>
        <v>5.4E+18</v>
      </c>
      <c r="K155" s="166"/>
      <c r="L155" s="166"/>
      <c r="M155" s="166"/>
      <c r="N155" s="166"/>
    </row>
    <row r="156" spans="2:14" ht="12.75" customHeight="1" thickBot="1" x14ac:dyDescent="0.4">
      <c r="B156" s="199">
        <v>65489</v>
      </c>
      <c r="C156" s="199"/>
      <c r="D156" s="42"/>
      <c r="F156" s="166"/>
      <c r="G156" s="166"/>
      <c r="H156" s="42"/>
      <c r="I156" s="42"/>
      <c r="J156" s="160"/>
      <c r="K156" s="166"/>
      <c r="L156" s="166"/>
      <c r="M156" s="166"/>
      <c r="N156" s="166"/>
    </row>
  </sheetData>
  <hyperlinks>
    <hyperlink ref="B3" r:id="rId1" tooltip="Sun" display="https://en.wikipedia.org/wiki/Sun" xr:uid="{BF2D2ED5-39FD-4524-9A08-45B31D053261}"/>
    <hyperlink ref="D3" r:id="rId2" location="cite_note-arxiv1203_4898-13" display="https://en.wikipedia.org/wiki/List_of_Solar_System_objects_by_size - cite_note-arxiv1203_4898-13" xr:uid="{C3B147F0-EB6B-42B8-9352-07C37949F645}"/>
    <hyperlink ref="B15" r:id="rId3" tooltip="Jupiter" display="https://en.wikipedia.org/wiki/Jupiter" xr:uid="{DD92F038-74DD-486E-86E2-05DBDDFA18DB}"/>
    <hyperlink ref="B25" r:id="rId4" tooltip="Saturn" display="https://en.wikipedia.org/wiki/Saturn" xr:uid="{03B1A462-D32C-4C20-8922-3B4DFE019EDD}"/>
    <hyperlink ref="D26" r:id="rId5" tooltip="wikt:without" display="https://en.wiktionary.org/wiki/without" xr:uid="{5760E6FC-AFB0-4362-AF70-D8E80479F81E}"/>
    <hyperlink ref="B47" r:id="rId6" tooltip="Neptune" display="https://en.wikipedia.org/wiki/Neptune" xr:uid="{09948F30-D847-47EF-BC0A-FBC9994422B6}"/>
    <hyperlink ref="B37" r:id="rId7" tooltip="Uranus" display="https://en.wikipedia.org/wiki/Uranus" xr:uid="{A0B37890-2281-42AC-A8F7-53EC78ECA7B4}"/>
    <hyperlink ref="B9" r:id="rId8" tooltip="Earth" display="https://en.wikipedia.org/wiki/Earth" xr:uid="{CFB3B79A-1361-4320-A5E4-87BFCC5077CA}"/>
    <hyperlink ref="L9" r:id="rId9" tooltip="Gravity of Earth" display="https://en.wikipedia.org/wiki/Gravity_of_Earth" xr:uid="{F574642A-4A00-420A-BC78-0E1A95ED2FF2}"/>
    <hyperlink ref="B7" r:id="rId10" tooltip="Venus" display="https://en.wikipedia.org/wiki/Venus" xr:uid="{B7EE4E9F-BA04-49FC-92A7-6D5E87505550}"/>
    <hyperlink ref="B13" r:id="rId11" tooltip="Mars" display="https://en.wikipedia.org/wiki/Mars" xr:uid="{C0CD3316-89C9-4FBF-BC2B-C94B6389B3EE}"/>
    <hyperlink ref="B5" r:id="rId12" tooltip="Mercury (planet)" display="https://en.wikipedia.org/wiki/Mercury_(planet)" xr:uid="{25E5FA36-366C-4E62-BF56-4AE0FE580425}"/>
    <hyperlink ref="B21" r:id="rId13" tooltip="Ganymede (moon)" display="https://en.wikipedia.org/wiki/Ganymede_(moon)" xr:uid="{8CE913DA-5561-429F-BF2D-64904FACA0B6}"/>
    <hyperlink ref="B33" r:id="rId14" tooltip="Titan (moon)" display="https://en.wikipedia.org/wiki/Titan_(moon)" xr:uid="{0246737C-8997-43C8-8A44-DC73C63A4852}"/>
    <hyperlink ref="D34" r:id="rId15" location="cite_note-equatorial-14" display="https://en.wikipedia.org/wiki/List_of_Solar_System_objects_by_size - cite_note-equatorial-14" xr:uid="{0FA4D364-66FE-44C2-AE61-7908FC2ADFCC}"/>
    <hyperlink ref="E33" r:id="rId16" location="cite_note-equatorial-14" display="https://en.wikipedia.org/wiki/List_of_Solar_System_objects_by_size - cite_note-equatorial-14" xr:uid="{F4EF92CE-A420-4D71-8B61-70F4BF92F2A8}"/>
    <hyperlink ref="B23" r:id="rId17" tooltip="Callisto (moon)" display="https://en.wikipedia.org/wiki/Callisto_(moon)" xr:uid="{6890BE9E-80BE-4F4C-877B-20A20FF61F34}"/>
    <hyperlink ref="B17" r:id="rId18" tooltip="Io (moon)" display="https://en.wikipedia.org/wiki/Io_(moon)" xr:uid="{6E0A9E43-008B-4C27-9BB3-6E4B93AA63A3}"/>
    <hyperlink ref="B11" r:id="rId19" tooltip="Moon" display="https://en.wikipedia.org/wiki/Moon" xr:uid="{2A10BC7B-C0CC-4FB8-A57F-A4783624508F}"/>
    <hyperlink ref="B19" r:id="rId20" tooltip="Europa (moon)" display="https://en.wikipedia.org/wiki/Europa_(moon)" xr:uid="{FC1EDE3B-B8A5-44A6-BA21-99A4311AA02C}"/>
    <hyperlink ref="B49" r:id="rId21" tooltip="Triton (moon)" display="https://en.wikipedia.org/wiki/Triton_(moon)" xr:uid="{A75B048C-08F4-4912-A292-E2894E0B226A}"/>
    <hyperlink ref="D49" r:id="rId22" location="cite_note-equatorial-14" display="https://en.wikipedia.org/wiki/List_of_Solar_System_objects_by_size - cite_note-equatorial-14" xr:uid="{19C00A02-B523-4F17-AD7B-99EE940EF0D9}"/>
    <hyperlink ref="E49" r:id="rId23" location="cite_note-equatorial-14" display="https://en.wikipedia.org/wiki/List_of_Solar_System_objects_by_size - cite_note-equatorial-14" xr:uid="{44C81A20-E76B-468E-9CB4-DBC030E85979}"/>
    <hyperlink ref="B63" r:id="rId24" tooltip="Eris (dwarf planet)" display="https://en.wikipedia.org/wiki/Eris_(dwarf_planet)" xr:uid="{FB1BF6F5-CEB6-4365-B039-3BEA02B61873}"/>
    <hyperlink ref="E63" r:id="rId25" location="cite_note-various-16" display="https://en.wikipedia.org/wiki/List_of_Solar_System_objects_by_size - cite_note-various-16" xr:uid="{4A835AA6-8990-4160-8518-EEFAF27EDA17}"/>
    <hyperlink ref="H63" r:id="rId26" location="cite_note-Brown_Schaller_2007-18" display="https://en.wikipedia.org/wiki/List_of_Solar_System_objects_by_size - cite_note-Brown_Schaller_2007-18" xr:uid="{1F47915B-78F7-4094-895A-7097FD53889B}"/>
    <hyperlink ref="B51" r:id="rId27" tooltip="Pluto" display="https://en.wikipedia.org/wiki/Pluto" xr:uid="{669F3E17-0671-46AD-A475-57E27A208ECD}"/>
    <hyperlink ref="D51" r:id="rId28" location="cite_note-Nimmo2017-15" display="https://en.wikipedia.org/wiki/List_of_Solar_System_objects_by_size - cite_note-Nimmo2017-15" xr:uid="{7A8D19D9-D16D-4A7A-BC3E-87A78C059896}"/>
    <hyperlink ref="B67" r:id="rId29" tooltip="Makemake" display="https://en.wikipedia.org/wiki/Makemake" xr:uid="{28889F3D-A6DF-4F74-9FF5-5705F827A69F}"/>
    <hyperlink ref="D68" r:id="rId30" location="cite_note-Brown2013-23" display="https://en.wikipedia.org/wiki/List_of_Solar_System_objects_by_size - cite_note-Brown2013-23" xr:uid="{1976942C-AC6A-4781-B05C-F693372B1CA0}"/>
    <hyperlink ref="B65" r:id="rId31" tooltip="Haumea" display="https://en.wikipedia.org/wiki/Haumea" xr:uid="{48994A4F-054D-442A-819A-1CC9A343B37F}"/>
    <hyperlink ref="F65" r:id="rId32" location="cite_note-WolframVolume-20" display="https://en.wikipedia.org/wiki/List_of_Solar_System_objects_by_size - cite_note-WolframVolume-20" xr:uid="{CD8E6968-5622-4759-922F-2AB431D074E1}"/>
    <hyperlink ref="H65" r:id="rId33" location="cite_note-RagozzineBrown2009-21" display="https://en.wikipedia.org/wiki/List_of_Solar_System_objects_by_size - cite_note-RagozzineBrown2009-21" xr:uid="{B1A4E39C-D39D-4FAB-AD9C-75E75841AD2F}"/>
    <hyperlink ref="B43" r:id="rId34" tooltip="Titania (moon)" display="https://en.wikipedia.org/wiki/Titania_(moon)" xr:uid="{075E02A7-9EB5-4877-8054-FC503B501967}"/>
    <hyperlink ref="D43" r:id="rId35" location="cite_note-three_radii-22" display="https://en.wikipedia.org/wiki/List_of_Solar_System_objects_by_size - cite_note-three_radii-22" xr:uid="{8BBE6844-49E6-4125-8A2B-326547A73B5B}"/>
    <hyperlink ref="E43" r:id="rId36" location="cite_note-three_radii-22" display="https://en.wikipedia.org/wiki/List_of_Solar_System_objects_by_size - cite_note-three_radii-22" xr:uid="{C3071274-B077-41A6-9FA6-A513601559AE}"/>
    <hyperlink ref="B45" r:id="rId37" tooltip="Oberon (moon)" display="https://en.wikipedia.org/wiki/Oberon_(moon)" xr:uid="{52B9EB58-E494-49C1-8F2E-E738EA058390}"/>
    <hyperlink ref="D45" r:id="rId38" location="cite_note-equatorial-14" display="https://en.wikipedia.org/wiki/List_of_Solar_System_objects_by_size - cite_note-equatorial-14" xr:uid="{03AAF67A-E323-42CA-9982-BA6DB83D1629}"/>
    <hyperlink ref="E45" r:id="rId39" location="cite_note-equatorial-14" display="https://en.wikipedia.org/wiki/List_of_Solar_System_objects_by_size - cite_note-equatorial-14" xr:uid="{01B7A9AF-04CF-4A8E-B07E-9CE929E95F20}"/>
    <hyperlink ref="B31" r:id="rId40" tooltip="Rhea (moon)" display="https://en.wikipedia.org/wiki/Rhea_(moon)" xr:uid="{2C43E3C7-2311-45BF-A824-5C65612D518A}"/>
    <hyperlink ref="D31" r:id="rId41" location="cite_note-three_radii-22" display="https://en.wikipedia.org/wiki/List_of_Solar_System_objects_by_size - cite_note-three_radii-22" xr:uid="{26306B99-6E3C-4147-BB00-4D4C52E21263}"/>
    <hyperlink ref="E31" r:id="rId42" location="cite_note-three_radii-22" display="https://en.wikipedia.org/wiki/List_of_Solar_System_objects_by_size - cite_note-three_radii-22" xr:uid="{50FB1608-3CF7-4BFF-AA72-8308F2904C7D}"/>
    <hyperlink ref="B35" r:id="rId43" tooltip="Iapetus (moon)" display="https://en.wikipedia.org/wiki/Iapetus_(moon)" xr:uid="{2C131B5D-D7B3-4809-98F6-8674CC5421C0}"/>
    <hyperlink ref="B69" r:id="rId44" tooltip="(225088) 2007 OR10" display="https://en.wikipedia.org/wiki/(225088)_2007_OR10" xr:uid="{FDBE8ACA-09E8-4D46-9026-DA2FB4999995}"/>
    <hyperlink ref="D69" r:id="rId45" location="cite_note-massdensity-24" display="https://en.wikipedia.org/wiki/List_of_Solar_System_objects_by_size - cite_note-massdensity-24" xr:uid="{4B24C7DE-BD3D-4A1F-994F-6F5DCA7E93FE}"/>
    <hyperlink ref="B53" r:id="rId46" tooltip="Charon (moon)" display="https://en.wikipedia.org/wiki/Charon_(moon)" xr:uid="{6FE7BABE-129F-4EB3-B69B-84F76747B128}"/>
    <hyperlink ref="B57" r:id="rId47" tooltip="50000 Quaoar" display="https://en.wikipedia.org/wiki/50000_Quaoar" xr:uid="{8D1D465F-4BFF-4458-A300-4891A663875F}"/>
    <hyperlink ref="K57" r:id="rId48" location="cite_note-TNOsCool8-25" display="https://en.wikipedia.org/wiki/List_of_Solar_System_objects_by_size - cite_note-TNOsCool8-25" xr:uid="{47A8DF28-8F83-48DE-B895-FBBEA7A857F3}"/>
    <hyperlink ref="B39" r:id="rId49" tooltip="Ariel (moon)" display="https://en.wikipedia.org/wiki/Ariel_(moon)" xr:uid="{8C9523D9-6093-402C-8A8A-782A4AF9BE79}"/>
    <hyperlink ref="B41" r:id="rId50" tooltip="Umbriel (moon)" display="https://en.wikipedia.org/wiki/Umbriel_(moon)" xr:uid="{418EC1AA-3793-4C13-96CC-83973D61F957}"/>
    <hyperlink ref="B29" r:id="rId51" tooltip="Dione (moon)" display="https://en.wikipedia.org/wiki/Dione_(moon)" xr:uid="{701FB6F3-4EDD-4C93-8DDC-15AF382B6BB2}"/>
    <hyperlink ref="B55" r:id="rId52" tooltip="Ceres (dwarf planet)" display="https://en.wikipedia.org/wiki/Ceres_(dwarf_planet)" xr:uid="{CAFEEAB5-4FBE-4B7E-AAC6-EA8D0F54A8BE}"/>
    <hyperlink ref="D55" r:id="rId53" location="cite_note-Dawnpresentation-27" display="https://en.wikipedia.org/wiki/List_of_Solar_System_objects_by_size - cite_note-Dawnpresentation-27" xr:uid="{7ADBAD5B-A09C-472C-A91A-347166F05B7B}"/>
    <hyperlink ref="H55" r:id="rId54" location="cite_note-Rayman20150528-28" display="https://en.wikipedia.org/wiki/List_of_Solar_System_objects_by_size - cite_note-Rayman20150528-28" xr:uid="{BA6A709C-2FAE-446C-AD4A-759BA3F46C11}"/>
    <hyperlink ref="B59" r:id="rId55" tooltip="90482 Orcus" display="https://en.wikipedia.org/wiki/90482_Orcus" xr:uid="{777C27E9-7F56-4535-A77F-26993900D6DA}"/>
    <hyperlink ref="K59" r:id="rId56" location="cite_note-Carry2011-30" display="https://en.wikipedia.org/wiki/List_of_Solar_System_objects_by_size - cite_note-Carry2011-30" xr:uid="{76762541-0780-4342-82C3-ABD52E1CD90C}"/>
    <hyperlink ref="B27" r:id="rId57" tooltip="Tethys (moon)" display="https://en.wikipedia.org/wiki/Tethys_(moon)" xr:uid="{D26E0881-A699-4407-8366-FE81B8BAD749}"/>
    <hyperlink ref="K27" r:id="rId58" location="cite_note-26" display="https://en.wikipedia.org/wiki/List_of_Solar_System_objects_by_size - cite_note-26" xr:uid="{C6CAD875-F241-40A9-9FF2-098D8FA222EC}"/>
    <hyperlink ref="B61" r:id="rId59" tooltip="120347 Salacia" display="https://en.wikipedia.org/wiki/120347_Salacia" xr:uid="{1CCBAF64-FD2E-4009-8033-87E2C012E473}"/>
    <hyperlink ref="H61" r:id="rId60" location="cite_note-johnston-120347-31" display="https://en.wikipedia.org/wiki/List_of_Solar_System_objects_by_size - cite_note-johnston-120347-31" xr:uid="{89302AB7-1B08-4987-AB50-0D658823B6B1}"/>
    <hyperlink ref="K62" r:id="rId61" location="cite_note-StansberrySalaciaTyphon-32" display="https://en.wikipedia.org/wiki/List_of_Solar_System_objects_by_size - cite_note-StansberrySalaciaTyphon-32" xr:uid="{5AC15626-4942-44A8-9625-1E405CC9F03B}"/>
    <hyperlink ref="B74" r:id="rId62" tooltip="10 Hygiea" display="https://en.wikipedia.org/wiki/10_Hygiea" xr:uid="{92B47199-20B3-4F5B-A699-98566EC35EBD}"/>
    <hyperlink ref="B76" r:id="rId63" tooltip="20000 Varuna" display="https://en.wikipedia.org/wiki/20000_Varuna" xr:uid="{E3CB8843-A9CE-48A6-A57F-1E6CF78DE041}"/>
    <hyperlink ref="B78" r:id="rId64" tooltip="174567 Varda" display="https://en.wikipedia.org/wiki/174567_Varda" xr:uid="{F3C532B1-F984-4472-A1AD-8529E3A35DF8}"/>
    <hyperlink ref="B80" r:id="rId65" tooltip="4 Vesta" display="https://en.wikipedia.org/wiki/4_Vesta" xr:uid="{EDBDB3D5-D31F-4426-B7D4-83CDFC873341}"/>
    <hyperlink ref="B82" r:id="rId66" tooltip="2 Pallas" display="https://en.wikipedia.org/wiki/2_Pallas" xr:uid="{28E0FD89-C633-46D0-9F7B-64E449247299}"/>
    <hyperlink ref="B84" r:id="rId67" tooltip="229762 Gǃkúnǁʼhòmdímà" display="https://en.wikipedia.org/wiki/229762_G%C7%83k%C3%BAn%C7%81%CA%BCh%C3%B2md%C3%ADm%C3%A0" xr:uid="{ED9A4394-9AD8-4E22-88B7-B023417BA4B3}"/>
    <hyperlink ref="B86" r:id="rId68" tooltip="(55637) 2002 UX25" display="https://en.wikipedia.org/wiki/(55637)_2002_UX25" xr:uid="{AAE00161-3AEE-40B3-AA64-FD736A2BA43C}"/>
    <hyperlink ref="B88" r:id="rId69" tooltip="Enceladus" display="https://en.wikipedia.org/wiki/Enceladus" xr:uid="{E83B28CC-6EA6-48B2-B98F-405BECBCE713}"/>
    <hyperlink ref="B90" r:id="rId70" tooltip="Miranda (moon)" display="https://en.wikipedia.org/wiki/Miranda_(moon)" xr:uid="{C36BE9D3-407F-4615-832A-EF35C4280DAA}"/>
    <hyperlink ref="B92" r:id="rId71" tooltip="Proteus (moon)" display="https://en.wikipedia.org/wiki/Proteus_(moon)" xr:uid="{0BAEBA8A-1A05-4994-AF53-C028AFC5A746}"/>
    <hyperlink ref="B94" r:id="rId72" tooltip="Vanth (moon)" display="https://en.wikipedia.org/wiki/Vanth_(moon)" xr:uid="{4317BC4B-3D78-401B-914E-6DB364C47B06}"/>
    <hyperlink ref="B99" r:id="rId73" tooltip="(119979) 2002 WC19" display="https://en.wikipedia.org/wiki/(119979)_2002_WC19" xr:uid="{87E969E9-B3BB-4202-95E0-DE648CA68717}"/>
    <hyperlink ref="B101" r:id="rId74" tooltip="Mimas (moon)" display="https://en.wikipedia.org/wiki/Mimas_(moon)" xr:uid="{543A493D-06DF-475D-8902-4998B64FBA34}"/>
    <hyperlink ref="B103" r:id="rId75" tooltip="511 Davida" display="https://en.wikipedia.org/wiki/511_Davida" xr:uid="{6F0B23E0-4B7E-4AAB-B9DA-9AF6838CCEBA}"/>
    <hyperlink ref="B105" r:id="rId76" tooltip="704 Interamnia" display="https://en.wikipedia.org/wiki/704_Interamnia" xr:uid="{3093F7CF-0A68-4C8F-B080-9429E32D8093}"/>
    <hyperlink ref="B107" r:id="rId77" tooltip="15 Eunomia" display="https://en.wikipedia.org/wiki/15_Eunomia" xr:uid="{648376C9-0220-4BBE-9C6F-D849F1CD1EC8}"/>
    <hyperlink ref="B109" r:id="rId78" tooltip="(144897) 2004 UX10" display="https://en.wikipedia.org/wiki/(144897)_2004_UX10" xr:uid="{13521BD9-3561-4FF1-8FA4-3C6E30CEAB59}"/>
    <hyperlink ref="B111" r:id="rId79" tooltip="3 Juno" display="https://en.wikipedia.org/wiki/3_Juno" xr:uid="{9AD85F5D-4D06-40B1-B90D-2BEF8B934A58}"/>
    <hyperlink ref="B113" r:id="rId80" tooltip="16 Psyche" display="https://en.wikipedia.org/wiki/16_Psyche" xr:uid="{1401A1C5-9C66-4A1A-A71C-E6C8EA9CBDE6}"/>
    <hyperlink ref="B115" r:id="rId81" tooltip="52 Europa" display="https://en.wikipedia.org/wiki/52_Europa" xr:uid="{DC9E3DD0-FD77-4D9A-B701-98EBB0BB1D3A}"/>
    <hyperlink ref="B117" r:id="rId82" tooltip="Hi'iaka (moon)" display="https://en.wikipedia.org/wiki/Hi%27iaka_(moon)" xr:uid="{6C5CD27D-E6A0-4E6C-ACC9-7901855F3951}"/>
    <hyperlink ref="B119" r:id="rId83" tooltip="88 Thisbe" display="https://en.wikipedia.org/wiki/88_Thisbe" xr:uid="{647BF0F6-DC88-4DEB-A118-0E4200053E8E}"/>
    <hyperlink ref="B121" r:id="rId84" tooltip="87 Sylvia" display="https://en.wikipedia.org/wiki/87_Sylvia" xr:uid="{ACC101D7-B0AD-4167-8F36-9EFAC876A940}"/>
    <hyperlink ref="B123" r:id="rId85" tooltip="7 Iris" display="https://en.wikipedia.org/wiki/7_Iris" xr:uid="{311F8C33-0957-4447-95D9-900274847F68}"/>
    <hyperlink ref="B125" r:id="rId86" tooltip="65 Cybele" display="https://en.wikipedia.org/wiki/65_Cybele" xr:uid="{3F2D184A-A6A4-46E1-8727-59AD925B7DCF}"/>
    <hyperlink ref="B127" r:id="rId87" tooltip="31 Euphrosyne" display="https://en.wikipedia.org/wiki/31_Euphrosyne" xr:uid="{B675EC2A-4DE3-499A-BD10-7B4B2671EFA6}"/>
    <hyperlink ref="B129" r:id="rId88" tooltip="2001 QC298 (page does not exist)" display="https://en.wikipedia.org/w/index.php?title=2001_QC298&amp;action=edit&amp;redlink=1" xr:uid="{7E213CE0-1B39-49EC-A5AF-A32878C25A54}"/>
    <hyperlink ref="B131" r:id="rId89" tooltip="107 Camilla" display="https://en.wikipedia.org/wiki/107_Camilla" xr:uid="{B62DFA3D-B3EF-4B97-85B0-4AA772C639F7}"/>
    <hyperlink ref="B133" r:id="rId90" tooltip="451 Patientia" display="https://en.wikipedia.org/wiki/451_Patientia" xr:uid="{B6ADC58A-C472-40B2-9B93-7E8BA9768DAC}"/>
    <hyperlink ref="B135" r:id="rId91" tooltip="79360 Sila–Nunam" display="https://en.wikipedia.org/wiki/79360_Sila%E2%80%93Nunam" xr:uid="{843526A9-7CD7-49DC-AFDC-6E1700DAC82E}"/>
    <hyperlink ref="B137" r:id="rId92" tooltip="324 Bamberga" display="https://en.wikipedia.org/wiki/324_Bamberga" xr:uid="{56C365F1-EF2C-47FB-84D4-8B34D158CE6F}"/>
    <hyperlink ref="B139" r:id="rId93" tooltip="13 Egeria" display="https://en.wikipedia.org/wiki/13_Egeria" xr:uid="{153A0D2A-531A-49F2-AE6D-0F7D7D39C466}"/>
    <hyperlink ref="B141" r:id="rId94" tooltip="19 Fortuna" display="https://en.wikipedia.org/wiki/19_Fortuna" xr:uid="{D1A4E641-9D50-4871-931F-F9FBC25BBDF8}"/>
    <hyperlink ref="B143" r:id="rId95" tooltip="Phoebe (moon)" display="https://en.wikipedia.org/wiki/Phoebe_(moon)" xr:uid="{F29518A5-BCC7-4B7D-94F6-9A03E46D089D}"/>
    <hyperlink ref="B145" r:id="rId96" tooltip="624 Hektor" display="https://en.wikipedia.org/wiki/624_Hektor" xr:uid="{F003F597-487D-4639-9C44-93E7499A4C67}"/>
    <hyperlink ref="B147" r:id="rId97" tooltip="(26308) 1998 SM165" display="https://en.wikipedia.org/wiki/(26308)_1998_SM165" xr:uid="{679ABFEC-63EB-4579-9820-CBA4F98F273A}"/>
    <hyperlink ref="B149" r:id="rId98" tooltip="48 Doris" display="https://en.wikipedia.org/wiki/48_Doris" xr:uid="{92E5F9A7-5FAE-49C8-B017-9BA5AF6421AE}"/>
    <hyperlink ref="B151" r:id="rId99" tooltip="45 Eugenia" display="https://en.wikipedia.org/wiki/45_Eugenia" xr:uid="{ED848C8C-9319-4A7E-9BDA-A2255BBFE5DE}"/>
    <hyperlink ref="B153" r:id="rId100" tooltip="Hyperion (moon)" display="https://en.wikipedia.org/wiki/Hyperion_(moon)" xr:uid="{0BDD4A4E-D5E2-4A4D-8A1C-610CA6C9CE7D}"/>
    <hyperlink ref="B155" r:id="rId101" tooltip="65489 Ceto" display="https://en.wikipedia.org/wiki/65489_Ceto" xr:uid="{26576DE7-4F9A-4091-AA8C-A51ABCAEAD3A}"/>
  </hyperlinks>
  <pageMargins left="0.7" right="0.7" top="0.75" bottom="0.75" header="0.3" footer="0.3"/>
  <pageSetup orientation="portrait" r:id="rId102"/>
  <drawing r:id="rId10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E0C8-EABD-40ED-8C2B-0DB4D3D65BC3}">
  <dimension ref="B1:F150"/>
  <sheetViews>
    <sheetView showGridLines="0" workbookViewId="0">
      <pane ySplit="2" topLeftCell="A138" activePane="bottomLeft" state="frozen"/>
      <selection pane="bottomLeft" activeCell="B2" sqref="B2:F150"/>
    </sheetView>
  </sheetViews>
  <sheetFormatPr defaultRowHeight="14.5" x14ac:dyDescent="0.35"/>
  <cols>
    <col min="2" max="3" width="15" customWidth="1"/>
    <col min="5" max="5" width="19.1796875" bestFit="1" customWidth="1"/>
    <col min="6" max="6" width="13.1796875" bestFit="1" customWidth="1"/>
  </cols>
  <sheetData>
    <row r="1" spans="2:6" ht="15" thickBot="1" x14ac:dyDescent="0.4"/>
    <row r="2" spans="2:6" ht="15" thickBot="1" x14ac:dyDescent="0.4">
      <c r="B2" s="220" t="s">
        <v>152</v>
      </c>
      <c r="C2" s="221" t="s">
        <v>378</v>
      </c>
      <c r="D2" s="221" t="s">
        <v>168</v>
      </c>
      <c r="E2" s="221" t="s">
        <v>376</v>
      </c>
      <c r="F2" s="222" t="s">
        <v>377</v>
      </c>
    </row>
    <row r="3" spans="2:6" ht="15.5" x14ac:dyDescent="0.35">
      <c r="B3" s="223" t="s">
        <v>0</v>
      </c>
      <c r="C3" s="223" t="str">
        <f>IF(ISBLANK(B4),"",B4)</f>
        <v/>
      </c>
      <c r="D3" s="223">
        <v>10</v>
      </c>
      <c r="E3" s="223">
        <v>696342</v>
      </c>
      <c r="F3" s="224">
        <v>1.98855E+30</v>
      </c>
    </row>
    <row r="4" spans="2:6" ht="16" thickBot="1" x14ac:dyDescent="0.4">
      <c r="B4" s="225"/>
      <c r="C4" s="225"/>
      <c r="D4" s="225"/>
      <c r="E4" s="225"/>
      <c r="F4" s="226"/>
    </row>
    <row r="5" spans="2:6" ht="15.5" x14ac:dyDescent="0.35">
      <c r="B5" s="284" t="s">
        <v>26</v>
      </c>
      <c r="C5" s="284" t="str">
        <f t="shared" ref="C5" si="0">IF(ISBLANK(B6),"",B6)</f>
        <v/>
      </c>
      <c r="D5" s="284">
        <v>199</v>
      </c>
      <c r="E5" s="227">
        <v>2439.6999999999998</v>
      </c>
      <c r="F5" s="228">
        <v>3.3019999999999999E+23</v>
      </c>
    </row>
    <row r="6" spans="2:6" ht="16" thickBot="1" x14ac:dyDescent="0.4">
      <c r="B6" s="285"/>
      <c r="C6" s="285"/>
      <c r="D6" s="285"/>
      <c r="E6" s="229"/>
      <c r="F6" s="230"/>
    </row>
    <row r="7" spans="2:6" ht="15.5" x14ac:dyDescent="0.35">
      <c r="B7" s="284" t="s">
        <v>20</v>
      </c>
      <c r="C7" s="284" t="str">
        <f t="shared" ref="C7" si="1">IF(ISBLANK(B8),"",B8)</f>
        <v/>
      </c>
      <c r="D7" s="284">
        <v>299</v>
      </c>
      <c r="E7" s="227">
        <v>6051.8</v>
      </c>
      <c r="F7" s="228">
        <v>4.8684999999999998E+24</v>
      </c>
    </row>
    <row r="8" spans="2:6" ht="16" thickBot="1" x14ac:dyDescent="0.4">
      <c r="B8" s="285"/>
      <c r="C8" s="285"/>
      <c r="D8" s="285"/>
      <c r="E8" s="229"/>
      <c r="F8" s="230"/>
    </row>
    <row r="9" spans="2:6" ht="15.5" x14ac:dyDescent="0.35">
      <c r="B9" s="284" t="s">
        <v>16</v>
      </c>
      <c r="C9" s="284" t="str">
        <f t="shared" ref="C9" si="2">IF(ISBLANK(B10),"",B10)</f>
        <v/>
      </c>
      <c r="D9" s="284">
        <v>399</v>
      </c>
      <c r="E9" s="227">
        <v>6371</v>
      </c>
      <c r="F9" s="228">
        <v>5.9736000000000006E+24</v>
      </c>
    </row>
    <row r="10" spans="2:6" ht="16" thickBot="1" x14ac:dyDescent="0.4">
      <c r="B10" s="285"/>
      <c r="C10" s="285"/>
      <c r="D10" s="285"/>
      <c r="E10" s="229"/>
      <c r="F10" s="230"/>
    </row>
    <row r="11" spans="2:6" ht="15.5" x14ac:dyDescent="0.35">
      <c r="B11" s="286" t="s">
        <v>47</v>
      </c>
      <c r="C11" s="286" t="str">
        <f t="shared" ref="C11" si="3">IF(ISBLANK(B12),"",B12)</f>
        <v>Earth I</v>
      </c>
      <c r="D11" s="286">
        <v>301</v>
      </c>
      <c r="E11" s="231">
        <v>1737.1</v>
      </c>
      <c r="F11" s="232">
        <v>7.3500000000000001E+22</v>
      </c>
    </row>
    <row r="12" spans="2:6" ht="16" thickBot="1" x14ac:dyDescent="0.4">
      <c r="B12" s="233" t="s">
        <v>48</v>
      </c>
      <c r="C12" s="233"/>
      <c r="D12" s="233"/>
      <c r="E12" s="233"/>
      <c r="F12" s="234"/>
    </row>
    <row r="13" spans="2:6" ht="15.5" x14ac:dyDescent="0.35">
      <c r="B13" s="284" t="s">
        <v>23</v>
      </c>
      <c r="C13" s="284" t="str">
        <f t="shared" ref="C13" si="4">IF(ISBLANK(B14),"",B14)</f>
        <v/>
      </c>
      <c r="D13" s="284">
        <v>499</v>
      </c>
      <c r="E13" s="227">
        <v>3389.5</v>
      </c>
      <c r="F13" s="228">
        <v>6.4184999999999999E+23</v>
      </c>
    </row>
    <row r="14" spans="2:6" ht="16" thickBot="1" x14ac:dyDescent="0.4">
      <c r="B14" s="285"/>
      <c r="C14" s="285"/>
      <c r="D14" s="285"/>
      <c r="E14" s="229"/>
      <c r="F14" s="230"/>
    </row>
    <row r="15" spans="2:6" ht="15.5" x14ac:dyDescent="0.35">
      <c r="B15" s="287" t="s">
        <v>5</v>
      </c>
      <c r="C15" s="287" t="str">
        <f t="shared" ref="C15" si="5">IF(ISBLANK(B16),"",B16)</f>
        <v/>
      </c>
      <c r="D15" s="287">
        <v>599</v>
      </c>
      <c r="E15" s="235">
        <v>69911</v>
      </c>
      <c r="F15" s="236">
        <v>1.8985999999999999E+27</v>
      </c>
    </row>
    <row r="16" spans="2:6" ht="16" thickBot="1" x14ac:dyDescent="0.4">
      <c r="B16" s="243"/>
      <c r="C16" s="243"/>
      <c r="D16" s="243"/>
      <c r="E16" s="237"/>
      <c r="F16" s="238"/>
    </row>
    <row r="17" spans="2:6" ht="15.5" x14ac:dyDescent="0.35">
      <c r="B17" s="288" t="s">
        <v>43</v>
      </c>
      <c r="C17" s="288" t="str">
        <f t="shared" ref="C17" si="6">IF(ISBLANK(B18),"",B18)</f>
        <v>Jupiter I</v>
      </c>
      <c r="D17" s="288">
        <v>501</v>
      </c>
      <c r="E17" s="239">
        <v>1821.6</v>
      </c>
      <c r="F17" s="240">
        <v>8.9300000000000003E+22</v>
      </c>
    </row>
    <row r="18" spans="2:6" ht="16" thickBot="1" x14ac:dyDescent="0.4">
      <c r="B18" s="241" t="s">
        <v>44</v>
      </c>
      <c r="C18" s="241"/>
      <c r="D18" s="241"/>
      <c r="E18" s="241"/>
      <c r="F18" s="242"/>
    </row>
    <row r="19" spans="2:6" ht="15.5" x14ac:dyDescent="0.35">
      <c r="B19" s="288" t="s">
        <v>50</v>
      </c>
      <c r="C19" s="288" t="str">
        <f t="shared" ref="C19" si="7">IF(ISBLANK(B20),"",B20)</f>
        <v>Jupiter II</v>
      </c>
      <c r="D19" s="288">
        <v>502</v>
      </c>
      <c r="E19" s="239">
        <v>1560.8</v>
      </c>
      <c r="F19" s="240">
        <v>4.8E+22</v>
      </c>
    </row>
    <row r="20" spans="2:6" ht="16" thickBot="1" x14ac:dyDescent="0.4">
      <c r="B20" s="241" t="s">
        <v>51</v>
      </c>
      <c r="C20" s="241"/>
      <c r="D20" s="241"/>
      <c r="E20" s="241"/>
      <c r="F20" s="242"/>
    </row>
    <row r="21" spans="2:6" ht="15.5" x14ac:dyDescent="0.35">
      <c r="B21" s="288" t="s">
        <v>28</v>
      </c>
      <c r="C21" s="288" t="str">
        <f t="shared" ref="C21" si="8">IF(ISBLANK(B22),"",B22)</f>
        <v>Jupiter III</v>
      </c>
      <c r="D21" s="288">
        <v>503</v>
      </c>
      <c r="E21" s="239">
        <v>2634.1</v>
      </c>
      <c r="F21" s="240">
        <v>1.4819999999999999E+23</v>
      </c>
    </row>
    <row r="22" spans="2:6" ht="16" thickBot="1" x14ac:dyDescent="0.4">
      <c r="B22" s="241" t="s">
        <v>29</v>
      </c>
      <c r="C22" s="241"/>
      <c r="D22" s="241"/>
      <c r="E22" s="241"/>
      <c r="F22" s="242"/>
    </row>
    <row r="23" spans="2:6" ht="15.5" x14ac:dyDescent="0.35">
      <c r="B23" s="288" t="s">
        <v>39</v>
      </c>
      <c r="C23" s="288" t="str">
        <f t="shared" ref="C23" si="9">IF(ISBLANK(B24),"",B24)</f>
        <v>Jupiter IV</v>
      </c>
      <c r="D23" s="288">
        <v>504</v>
      </c>
      <c r="E23" s="239">
        <v>2410.3000000000002</v>
      </c>
      <c r="F23" s="240">
        <v>1.076E+23</v>
      </c>
    </row>
    <row r="24" spans="2:6" ht="16" thickBot="1" x14ac:dyDescent="0.4">
      <c r="B24" s="241" t="s">
        <v>40</v>
      </c>
      <c r="C24" s="241"/>
      <c r="D24" s="241"/>
      <c r="E24" s="241"/>
      <c r="F24" s="242"/>
    </row>
    <row r="25" spans="2:6" ht="15.5" x14ac:dyDescent="0.35">
      <c r="B25" s="287" t="s">
        <v>8</v>
      </c>
      <c r="C25" s="287" t="str">
        <f t="shared" ref="C25" si="10">IF(ISBLANK(B26),"",B26)</f>
        <v/>
      </c>
      <c r="D25" s="287">
        <v>699</v>
      </c>
      <c r="E25" s="235">
        <v>58232</v>
      </c>
      <c r="F25" s="236">
        <v>5.6846000000000003E+26</v>
      </c>
    </row>
    <row r="26" spans="2:6" ht="16" thickBot="1" x14ac:dyDescent="0.4">
      <c r="B26" s="243"/>
      <c r="C26" s="243"/>
      <c r="D26" s="243"/>
      <c r="E26" s="243"/>
      <c r="F26" s="238"/>
    </row>
    <row r="27" spans="2:6" ht="15.5" x14ac:dyDescent="0.35">
      <c r="B27" s="248" t="s">
        <v>248</v>
      </c>
      <c r="C27" s="248" t="str">
        <f t="shared" ref="C27" si="11">IF(ISBLANK(B28),"",B28)</f>
        <v>Saturn I</v>
      </c>
      <c r="D27" s="248">
        <v>601</v>
      </c>
      <c r="E27" s="244">
        <v>198.2</v>
      </c>
      <c r="F27" s="245">
        <v>3.749E+19</v>
      </c>
    </row>
    <row r="28" spans="2:6" ht="16" thickBot="1" x14ac:dyDescent="0.4">
      <c r="B28" s="246" t="s">
        <v>249</v>
      </c>
      <c r="C28" s="246"/>
      <c r="D28" s="246"/>
      <c r="E28" s="246"/>
      <c r="F28" s="247"/>
    </row>
    <row r="29" spans="2:6" ht="15.5" x14ac:dyDescent="0.35">
      <c r="B29" s="248" t="s">
        <v>215</v>
      </c>
      <c r="C29" s="248" t="str">
        <f t="shared" ref="C29" si="12">IF(ISBLANK(B30),"",B30)</f>
        <v>Saturn II</v>
      </c>
      <c r="D29" s="248">
        <v>602</v>
      </c>
      <c r="E29" s="244">
        <v>252.1</v>
      </c>
      <c r="F29" s="245">
        <v>1.08E+20</v>
      </c>
    </row>
    <row r="30" spans="2:6" ht="16" thickBot="1" x14ac:dyDescent="0.4">
      <c r="B30" s="246" t="s">
        <v>216</v>
      </c>
      <c r="C30" s="246"/>
      <c r="D30" s="246"/>
      <c r="E30" s="246"/>
      <c r="F30" s="247"/>
    </row>
    <row r="31" spans="2:6" ht="15.5" x14ac:dyDescent="0.35">
      <c r="B31" s="248" t="s">
        <v>142</v>
      </c>
      <c r="C31" s="248" t="str">
        <f t="shared" ref="C31" si="13">IF(ISBLANK(B32),"",B32)</f>
        <v>Saturn III</v>
      </c>
      <c r="D31" s="248">
        <v>603</v>
      </c>
      <c r="E31" s="244">
        <v>531.1</v>
      </c>
      <c r="F31" s="245">
        <v>6.173E+20</v>
      </c>
    </row>
    <row r="32" spans="2:6" ht="16" thickBot="1" x14ac:dyDescent="0.4">
      <c r="B32" s="246" t="s">
        <v>143</v>
      </c>
      <c r="C32" s="246"/>
      <c r="D32" s="246"/>
      <c r="E32" s="246"/>
      <c r="F32" s="247"/>
    </row>
    <row r="33" spans="2:6" ht="15.5" x14ac:dyDescent="0.35">
      <c r="B33" s="248" t="s">
        <v>129</v>
      </c>
      <c r="C33" s="248" t="str">
        <f t="shared" ref="C33" si="14">IF(ISBLANK(B34),"",B34)</f>
        <v>Saturn IV</v>
      </c>
      <c r="D33" s="248">
        <v>604</v>
      </c>
      <c r="E33" s="244">
        <v>561.4</v>
      </c>
      <c r="F33" s="245">
        <v>1.0960000000000001E+21</v>
      </c>
    </row>
    <row r="34" spans="2:6" ht="16" thickBot="1" x14ac:dyDescent="0.4">
      <c r="B34" s="246" t="s">
        <v>130</v>
      </c>
      <c r="C34" s="246"/>
      <c r="D34" s="246"/>
      <c r="E34" s="246"/>
      <c r="F34" s="247"/>
    </row>
    <row r="35" spans="2:6" ht="15.5" x14ac:dyDescent="0.35">
      <c r="B35" s="248" t="s">
        <v>95</v>
      </c>
      <c r="C35" s="248" t="str">
        <f t="shared" ref="C35" si="15">IF(ISBLANK(B36),"",B36)</f>
        <v>Saturn V</v>
      </c>
      <c r="D35" s="248">
        <v>605</v>
      </c>
      <c r="E35" s="248">
        <v>763.8</v>
      </c>
      <c r="F35" s="245">
        <v>2.3166000000000003E+21</v>
      </c>
    </row>
    <row r="36" spans="2:6" ht="16" thickBot="1" x14ac:dyDescent="0.4">
      <c r="B36" s="246" t="s">
        <v>96</v>
      </c>
      <c r="C36" s="246"/>
      <c r="D36" s="246"/>
      <c r="E36" s="249"/>
      <c r="F36" s="247"/>
    </row>
    <row r="37" spans="2:6" ht="15.5" x14ac:dyDescent="0.35">
      <c r="B37" s="248" t="s">
        <v>32</v>
      </c>
      <c r="C37" s="248" t="str">
        <f t="shared" ref="C37" si="16">IF(ISBLANK(B38),"",B38)</f>
        <v>Saturn VI</v>
      </c>
      <c r="D37" s="248">
        <v>606</v>
      </c>
      <c r="E37" s="244">
        <v>2574.73</v>
      </c>
      <c r="F37" s="245">
        <v>1.345E+23</v>
      </c>
    </row>
    <row r="38" spans="2:6" ht="16" thickBot="1" x14ac:dyDescent="0.4">
      <c r="B38" s="246" t="s">
        <v>33</v>
      </c>
      <c r="C38" s="246"/>
      <c r="D38" s="246"/>
      <c r="E38" s="249"/>
      <c r="F38" s="247"/>
    </row>
    <row r="39" spans="2:6" ht="15.5" x14ac:dyDescent="0.35">
      <c r="B39" s="248" t="s">
        <v>366</v>
      </c>
      <c r="C39" s="248" t="str">
        <f t="shared" ref="C39" si="17">IF(ISBLANK(B40),"",B40)</f>
        <v>Saturn VII</v>
      </c>
      <c r="D39" s="248">
        <v>607</v>
      </c>
      <c r="E39" s="244">
        <v>138.6</v>
      </c>
      <c r="F39" s="245">
        <v>5.62E+18</v>
      </c>
    </row>
    <row r="40" spans="2:6" ht="16" thickBot="1" x14ac:dyDescent="0.4">
      <c r="B40" s="246" t="s">
        <v>367</v>
      </c>
      <c r="C40" s="246"/>
      <c r="D40" s="246"/>
      <c r="E40" s="246"/>
      <c r="F40" s="247"/>
    </row>
    <row r="41" spans="2:6" ht="15.5" x14ac:dyDescent="0.35">
      <c r="B41" s="248" t="s">
        <v>101</v>
      </c>
      <c r="C41" s="248" t="str">
        <f t="shared" ref="C41" si="18">IF(ISBLANK(B42),"",B42)</f>
        <v>Saturn VIII</v>
      </c>
      <c r="D41" s="248">
        <v>608</v>
      </c>
      <c r="E41" s="244">
        <v>734.5</v>
      </c>
      <c r="F41" s="245">
        <v>1.9738999999999999E+21</v>
      </c>
    </row>
    <row r="42" spans="2:6" ht="16" thickBot="1" x14ac:dyDescent="0.4">
      <c r="B42" s="246" t="s">
        <v>102</v>
      </c>
      <c r="C42" s="246"/>
      <c r="D42" s="246"/>
      <c r="E42" s="246"/>
      <c r="F42" s="247"/>
    </row>
    <row r="43" spans="2:6" ht="15.5" x14ac:dyDescent="0.35">
      <c r="B43" s="248" t="s">
        <v>341</v>
      </c>
      <c r="C43" s="248" t="str">
        <f t="shared" ref="C43" si="19">IF(ISBLANK(B44),"",B44)</f>
        <v>Saturn IX</v>
      </c>
      <c r="D43" s="248">
        <v>609</v>
      </c>
      <c r="E43" s="244">
        <v>106.56</v>
      </c>
      <c r="F43" s="245">
        <v>8.292E+18</v>
      </c>
    </row>
    <row r="44" spans="2:6" ht="16" thickBot="1" x14ac:dyDescent="0.4">
      <c r="B44" s="246" t="s">
        <v>342</v>
      </c>
      <c r="C44" s="246"/>
      <c r="D44" s="246"/>
      <c r="E44" s="246"/>
      <c r="F44" s="247"/>
    </row>
    <row r="45" spans="2:6" ht="15.5" x14ac:dyDescent="0.35">
      <c r="B45" s="287" t="s">
        <v>14</v>
      </c>
      <c r="C45" s="287" t="str">
        <f t="shared" ref="C45" si="20">IF(ISBLANK(B46),"",B46)</f>
        <v/>
      </c>
      <c r="D45" s="287">
        <v>799</v>
      </c>
      <c r="E45" s="235">
        <v>25362</v>
      </c>
      <c r="F45" s="236">
        <v>8.6832000000000002E+25</v>
      </c>
    </row>
    <row r="46" spans="2:6" ht="16" thickBot="1" x14ac:dyDescent="0.4">
      <c r="B46" s="243"/>
      <c r="C46" s="243"/>
      <c r="D46" s="243"/>
      <c r="E46" s="237"/>
      <c r="F46" s="238"/>
    </row>
    <row r="47" spans="2:6" ht="15.5" x14ac:dyDescent="0.35">
      <c r="B47" s="254" t="s">
        <v>121</v>
      </c>
      <c r="C47" s="254" t="str">
        <f t="shared" ref="C47" si="21">IF(ISBLANK(B48),"",B48)</f>
        <v>Uranus I</v>
      </c>
      <c r="D47" s="254">
        <v>701</v>
      </c>
      <c r="E47" s="250">
        <v>578.9</v>
      </c>
      <c r="F47" s="251">
        <v>1.35E+21</v>
      </c>
    </row>
    <row r="48" spans="2:6" ht="16" thickBot="1" x14ac:dyDescent="0.4">
      <c r="B48" s="252" t="s">
        <v>122</v>
      </c>
      <c r="C48" s="252"/>
      <c r="D48" s="252"/>
      <c r="E48" s="252"/>
      <c r="F48" s="253"/>
    </row>
    <row r="49" spans="2:6" ht="15.5" x14ac:dyDescent="0.35">
      <c r="B49" s="254" t="s">
        <v>125</v>
      </c>
      <c r="C49" s="254" t="str">
        <f t="shared" ref="C49" si="22">IF(ISBLANK(B50),"",B50)</f>
        <v>Uranus II</v>
      </c>
      <c r="D49" s="254">
        <v>702</v>
      </c>
      <c r="E49" s="250">
        <v>584.70000000000005</v>
      </c>
      <c r="F49" s="251">
        <v>1.2E+21</v>
      </c>
    </row>
    <row r="50" spans="2:6" ht="16" thickBot="1" x14ac:dyDescent="0.4">
      <c r="B50" s="252" t="s">
        <v>126</v>
      </c>
      <c r="C50" s="252"/>
      <c r="D50" s="252"/>
      <c r="E50" s="252"/>
      <c r="F50" s="253"/>
    </row>
    <row r="51" spans="2:6" ht="15.5" x14ac:dyDescent="0.35">
      <c r="B51" s="254" t="s">
        <v>84</v>
      </c>
      <c r="C51" s="254" t="str">
        <f t="shared" ref="C51" si="23">IF(ISBLANK(B52),"",B52)</f>
        <v>Uranus III</v>
      </c>
      <c r="D51" s="254">
        <v>703</v>
      </c>
      <c r="E51" s="254">
        <v>788.4</v>
      </c>
      <c r="F51" s="251">
        <v>3.526E+21</v>
      </c>
    </row>
    <row r="52" spans="2:6" ht="16" thickBot="1" x14ac:dyDescent="0.4">
      <c r="B52" s="252" t="s">
        <v>85</v>
      </c>
      <c r="C52" s="252"/>
      <c r="D52" s="252"/>
      <c r="E52" s="255"/>
      <c r="F52" s="253"/>
    </row>
    <row r="53" spans="2:6" ht="15.5" x14ac:dyDescent="0.35">
      <c r="B53" s="254" t="s">
        <v>90</v>
      </c>
      <c r="C53" s="254" t="str">
        <f t="shared" ref="C53" si="24">IF(ISBLANK(B54),"",B54)</f>
        <v>Uranus IV</v>
      </c>
      <c r="D53" s="254">
        <v>704</v>
      </c>
      <c r="E53" s="254">
        <v>761.4</v>
      </c>
      <c r="F53" s="251">
        <v>3.014E+21</v>
      </c>
    </row>
    <row r="54" spans="2:6" ht="16" thickBot="1" x14ac:dyDescent="0.4">
      <c r="B54" s="252" t="s">
        <v>91</v>
      </c>
      <c r="C54" s="252"/>
      <c r="D54" s="252"/>
      <c r="E54" s="255"/>
      <c r="F54" s="253"/>
    </row>
    <row r="55" spans="2:6" ht="15.5" x14ac:dyDescent="0.35">
      <c r="B55" s="287" t="s">
        <v>11</v>
      </c>
      <c r="C55" s="287" t="str">
        <f t="shared" ref="C55" si="25">IF(ISBLANK(B56),"",B56)</f>
        <v/>
      </c>
      <c r="D55" s="287">
        <v>899</v>
      </c>
      <c r="E55" s="235">
        <v>24622</v>
      </c>
      <c r="F55" s="236">
        <v>1.0243000000000001E+26</v>
      </c>
    </row>
    <row r="56" spans="2:6" ht="16" thickBot="1" x14ac:dyDescent="0.4">
      <c r="B56" s="243"/>
      <c r="C56" s="243"/>
      <c r="D56" s="243"/>
      <c r="E56" s="237"/>
      <c r="F56" s="238"/>
    </row>
    <row r="57" spans="2:6" ht="15.5" x14ac:dyDescent="0.35">
      <c r="B57" s="256" t="s">
        <v>54</v>
      </c>
      <c r="C57" s="256" t="str">
        <f t="shared" ref="C57" si="26">IF(ISBLANK(B58),"",B58)</f>
        <v>Neptune I</v>
      </c>
      <c r="D57" s="256">
        <v>801</v>
      </c>
      <c r="E57" s="256">
        <v>1353.4</v>
      </c>
      <c r="F57" s="257">
        <v>2.1500000000000001E+22</v>
      </c>
    </row>
    <row r="58" spans="2:6" ht="16" thickBot="1" x14ac:dyDescent="0.4">
      <c r="B58" s="271" t="s">
        <v>55</v>
      </c>
      <c r="C58" s="271"/>
      <c r="D58" s="271"/>
      <c r="E58" s="258"/>
      <c r="F58" s="259"/>
    </row>
    <row r="59" spans="2:6" ht="15.5" x14ac:dyDescent="0.35">
      <c r="B59" s="256" t="s">
        <v>228</v>
      </c>
      <c r="C59" s="256" t="str">
        <f t="shared" ref="C59" si="27">IF(ISBLANK(B60),"",B60)</f>
        <v>Neptune VIII</v>
      </c>
      <c r="D59" s="256">
        <v>807</v>
      </c>
      <c r="E59" s="256">
        <v>210</v>
      </c>
      <c r="F59" s="257">
        <v>4.4E+19</v>
      </c>
    </row>
    <row r="60" spans="2:6" ht="16" thickBot="1" x14ac:dyDescent="0.4">
      <c r="B60" s="271" t="s">
        <v>229</v>
      </c>
      <c r="C60" s="271"/>
      <c r="D60" s="271"/>
      <c r="E60" s="258"/>
      <c r="F60" s="259"/>
    </row>
    <row r="61" spans="2:6" ht="15.5" x14ac:dyDescent="0.35">
      <c r="B61" s="260" t="s">
        <v>65</v>
      </c>
      <c r="C61" s="260">
        <f t="shared" ref="C61" si="28">IF(ISBLANK(B62),"",B62)</f>
        <v>134340</v>
      </c>
      <c r="D61" s="260">
        <v>999</v>
      </c>
      <c r="E61" s="260">
        <v>1188.3</v>
      </c>
      <c r="F61" s="261">
        <v>1.3105E+22</v>
      </c>
    </row>
    <row r="62" spans="2:6" ht="16" thickBot="1" x14ac:dyDescent="0.4">
      <c r="B62" s="269">
        <v>134340</v>
      </c>
      <c r="C62" s="269"/>
      <c r="D62" s="269"/>
      <c r="E62" s="262"/>
      <c r="F62" s="263"/>
    </row>
    <row r="63" spans="2:6" ht="15.5" x14ac:dyDescent="0.35">
      <c r="B63" s="289" t="s">
        <v>111</v>
      </c>
      <c r="C63" s="289" t="str">
        <f t="shared" ref="C63" si="29">IF(ISBLANK(B64),"",B64)</f>
        <v>Pluto I</v>
      </c>
      <c r="D63" s="289">
        <v>901</v>
      </c>
      <c r="E63" s="264">
        <v>606</v>
      </c>
      <c r="F63" s="265">
        <v>1.52E+21</v>
      </c>
    </row>
    <row r="64" spans="2:6" ht="16" thickBot="1" x14ac:dyDescent="0.4">
      <c r="B64" s="266" t="s">
        <v>112</v>
      </c>
      <c r="C64" s="266"/>
      <c r="D64" s="266"/>
      <c r="E64" s="266"/>
      <c r="F64" s="267"/>
    </row>
    <row r="65" spans="2:6" ht="15.5" x14ac:dyDescent="0.35">
      <c r="B65" s="254" t="s">
        <v>222</v>
      </c>
      <c r="C65" s="254" t="str">
        <f t="shared" ref="C65" si="30">IF(ISBLANK(B66),"",B66)</f>
        <v>Uranus V</v>
      </c>
      <c r="D65" s="254">
        <v>705</v>
      </c>
      <c r="E65" s="254">
        <v>235.8</v>
      </c>
      <c r="F65" s="251">
        <v>6.59E+19</v>
      </c>
    </row>
    <row r="66" spans="2:6" ht="16" thickBot="1" x14ac:dyDescent="0.4">
      <c r="B66" s="252" t="s">
        <v>223</v>
      </c>
      <c r="C66" s="252"/>
      <c r="D66" s="252"/>
      <c r="E66" s="255"/>
      <c r="F66" s="253"/>
    </row>
    <row r="67" spans="2:6" ht="15.5" x14ac:dyDescent="0.35">
      <c r="B67" s="260" t="s">
        <v>133</v>
      </c>
      <c r="C67" s="260">
        <f t="shared" ref="C67" si="31">IF(ISBLANK(B68),"",B68)</f>
        <v>1</v>
      </c>
      <c r="D67" s="260">
        <v>2000001</v>
      </c>
      <c r="E67" s="260">
        <v>473</v>
      </c>
      <c r="F67" s="261">
        <v>9.39E+20</v>
      </c>
    </row>
    <row r="68" spans="2:6" ht="16" thickBot="1" x14ac:dyDescent="0.4">
      <c r="B68" s="269">
        <v>1</v>
      </c>
      <c r="C68" s="269"/>
      <c r="D68" s="269"/>
      <c r="E68" s="262"/>
      <c r="F68" s="263"/>
    </row>
    <row r="69" spans="2:6" ht="15.5" x14ac:dyDescent="0.35">
      <c r="B69" s="260" t="s">
        <v>116</v>
      </c>
      <c r="C69" s="260">
        <f t="shared" ref="C69" si="32">IF(ISBLANK(B70),"",B70)</f>
        <v>50000</v>
      </c>
      <c r="D69" s="260">
        <v>2050000</v>
      </c>
      <c r="E69" s="268">
        <v>555</v>
      </c>
      <c r="F69" s="261">
        <v>1.4E+21</v>
      </c>
    </row>
    <row r="70" spans="2:6" ht="16" thickBot="1" x14ac:dyDescent="0.4">
      <c r="B70" s="269">
        <v>50000</v>
      </c>
      <c r="C70" s="269"/>
      <c r="D70" s="269"/>
      <c r="E70" s="269"/>
      <c r="F70" s="263"/>
    </row>
    <row r="71" spans="2:6" ht="15.5" x14ac:dyDescent="0.35">
      <c r="B71" s="260" t="s">
        <v>137</v>
      </c>
      <c r="C71" s="260">
        <f t="shared" ref="C71" si="33">IF(ISBLANK(B72),"",B72)</f>
        <v>90482</v>
      </c>
      <c r="D71" s="260">
        <v>2090482</v>
      </c>
      <c r="E71" s="268">
        <v>458</v>
      </c>
      <c r="F71" s="261">
        <v>6.41E+20</v>
      </c>
    </row>
    <row r="72" spans="2:6" ht="16" thickBot="1" x14ac:dyDescent="0.4">
      <c r="B72" s="269">
        <v>90482</v>
      </c>
      <c r="C72" s="269"/>
      <c r="D72" s="269"/>
      <c r="E72" s="269"/>
      <c r="F72" s="263"/>
    </row>
    <row r="73" spans="2:6" ht="15.5" x14ac:dyDescent="0.35">
      <c r="B73" s="260" t="s">
        <v>146</v>
      </c>
      <c r="C73" s="260">
        <f t="shared" ref="C73" si="34">IF(ISBLANK(B74),"",B74)</f>
        <v>120347</v>
      </c>
      <c r="D73" s="260">
        <v>2120347</v>
      </c>
      <c r="E73" s="268">
        <v>425</v>
      </c>
      <c r="F73" s="261">
        <v>4.38E+20</v>
      </c>
    </row>
    <row r="74" spans="2:6" ht="16" thickBot="1" x14ac:dyDescent="0.4">
      <c r="B74" s="269">
        <v>120347</v>
      </c>
      <c r="C74" s="269"/>
      <c r="D74" s="269"/>
      <c r="E74" s="269"/>
      <c r="F74" s="263"/>
    </row>
    <row r="75" spans="2:6" ht="15.5" x14ac:dyDescent="0.35">
      <c r="B75" s="260" t="s">
        <v>59</v>
      </c>
      <c r="C75" s="260">
        <f t="shared" ref="C75" si="35">IF(ISBLANK(B76),"",B76)</f>
        <v>136199</v>
      </c>
      <c r="D75" s="260">
        <v>2136199</v>
      </c>
      <c r="E75" s="268">
        <v>1163</v>
      </c>
      <c r="F75" s="261">
        <v>1.6699999999999999E+22</v>
      </c>
    </row>
    <row r="76" spans="2:6" ht="16" thickBot="1" x14ac:dyDescent="0.4">
      <c r="B76" s="269">
        <v>136199</v>
      </c>
      <c r="C76" s="269"/>
      <c r="D76" s="269"/>
      <c r="E76" s="269"/>
      <c r="F76" s="263"/>
    </row>
    <row r="77" spans="2:6" ht="15.5" x14ac:dyDescent="0.35">
      <c r="B77" s="260" t="s">
        <v>75</v>
      </c>
      <c r="C77" s="260">
        <f t="shared" ref="C77" si="36">IF(ISBLANK(B78),"",B78)</f>
        <v>136108</v>
      </c>
      <c r="D77" s="260">
        <v>2136108</v>
      </c>
      <c r="E77" s="268">
        <v>798</v>
      </c>
      <c r="F77" s="261">
        <v>4.006E+21</v>
      </c>
    </row>
    <row r="78" spans="2:6" ht="16" thickBot="1" x14ac:dyDescent="0.4">
      <c r="B78" s="269">
        <v>136108</v>
      </c>
      <c r="C78" s="269"/>
      <c r="D78" s="269"/>
      <c r="E78" s="269"/>
      <c r="F78" s="263"/>
    </row>
    <row r="79" spans="2:6" ht="15.5" x14ac:dyDescent="0.35">
      <c r="B79" s="260" t="s">
        <v>69</v>
      </c>
      <c r="C79" s="260">
        <f t="shared" ref="C79" si="37">IF(ISBLANK(B80),"",B80)</f>
        <v>136472</v>
      </c>
      <c r="D79" s="260">
        <v>2136472</v>
      </c>
      <c r="E79" s="268">
        <v>715</v>
      </c>
      <c r="F79" s="261">
        <v>4.4000000000000005E+21</v>
      </c>
    </row>
    <row r="80" spans="2:6" ht="16" thickBot="1" x14ac:dyDescent="0.4">
      <c r="B80" s="269">
        <v>136472</v>
      </c>
      <c r="C80" s="269"/>
      <c r="D80" s="269"/>
      <c r="E80" s="262"/>
      <c r="F80" s="263"/>
    </row>
    <row r="81" spans="2:6" ht="15.5" x14ac:dyDescent="0.35">
      <c r="B81" s="260" t="s">
        <v>106</v>
      </c>
      <c r="C81" s="260">
        <f t="shared" ref="C81" si="38">IF(ISBLANK(B82),"",B82)</f>
        <v>225088</v>
      </c>
      <c r="D81" s="260">
        <v>2225088</v>
      </c>
      <c r="E81" s="260">
        <v>615</v>
      </c>
      <c r="F81" s="261">
        <v>1.75E+21</v>
      </c>
    </row>
    <row r="82" spans="2:6" ht="16" thickBot="1" x14ac:dyDescent="0.4">
      <c r="B82" s="269">
        <v>225088</v>
      </c>
      <c r="C82" s="269"/>
      <c r="D82" s="269"/>
      <c r="E82" s="262"/>
      <c r="F82" s="263"/>
    </row>
    <row r="83" spans="2:6" ht="15.5" x14ac:dyDescent="0.35">
      <c r="B83" s="292" t="s">
        <v>169</v>
      </c>
      <c r="C83" s="292">
        <f t="shared" ref="C83" si="39">IF(ISBLANK(B84),"",B84)</f>
        <v>10</v>
      </c>
      <c r="D83" s="292">
        <v>2000010</v>
      </c>
      <c r="E83" s="268">
        <v>217.83</v>
      </c>
      <c r="F83" s="270">
        <v>1.076E+21</v>
      </c>
    </row>
    <row r="84" spans="2:6" ht="16" thickBot="1" x14ac:dyDescent="0.4">
      <c r="B84" s="293">
        <v>10</v>
      </c>
      <c r="C84" s="293"/>
      <c r="D84" s="293"/>
      <c r="E84" s="269"/>
      <c r="F84" s="263"/>
    </row>
    <row r="85" spans="2:6" ht="15.5" x14ac:dyDescent="0.35">
      <c r="B85" s="292" t="s">
        <v>176</v>
      </c>
      <c r="C85" s="292">
        <f t="shared" ref="C85" si="40">IF(ISBLANK(B86),"",B86)</f>
        <v>20000</v>
      </c>
      <c r="D85" s="292">
        <v>2020000</v>
      </c>
      <c r="E85" s="268">
        <v>334</v>
      </c>
      <c r="F85" s="261">
        <v>3.7E+20</v>
      </c>
    </row>
    <row r="86" spans="2:6" ht="16" thickBot="1" x14ac:dyDescent="0.4">
      <c r="B86" s="293">
        <v>20000</v>
      </c>
      <c r="C86" s="293"/>
      <c r="D86" s="293"/>
      <c r="E86" s="269"/>
      <c r="F86" s="263"/>
    </row>
    <row r="87" spans="2:6" ht="15.5" x14ac:dyDescent="0.35">
      <c r="B87" s="292" t="s">
        <v>182</v>
      </c>
      <c r="C87" s="292">
        <f t="shared" ref="C87" si="41">IF(ISBLANK(B88),"",B88)</f>
        <v>174567</v>
      </c>
      <c r="D87" s="292">
        <v>2174567</v>
      </c>
      <c r="E87" s="268">
        <v>358.3</v>
      </c>
      <c r="F87" s="261">
        <v>2.664E+20</v>
      </c>
    </row>
    <row r="88" spans="2:6" ht="16" thickBot="1" x14ac:dyDescent="0.4">
      <c r="B88" s="293">
        <v>174567</v>
      </c>
      <c r="C88" s="293"/>
      <c r="D88" s="293"/>
      <c r="E88" s="269"/>
      <c r="F88" s="263"/>
    </row>
    <row r="89" spans="2:6" ht="15.5" x14ac:dyDescent="0.35">
      <c r="B89" s="292" t="s">
        <v>190</v>
      </c>
      <c r="C89" s="292">
        <f t="shared" ref="C89" si="42">IF(ISBLANK(B90),"",B90)</f>
        <v>4</v>
      </c>
      <c r="D89" s="292">
        <v>2000004</v>
      </c>
      <c r="E89" s="268">
        <v>262.7</v>
      </c>
      <c r="F89" s="261">
        <v>2.59E+20</v>
      </c>
    </row>
    <row r="90" spans="2:6" ht="16" thickBot="1" x14ac:dyDescent="0.4">
      <c r="B90" s="293">
        <v>4</v>
      </c>
      <c r="C90" s="293"/>
      <c r="D90" s="293"/>
      <c r="E90" s="269"/>
      <c r="F90" s="263"/>
    </row>
    <row r="91" spans="2:6" ht="15.5" x14ac:dyDescent="0.35">
      <c r="B91" s="292" t="s">
        <v>195</v>
      </c>
      <c r="C91" s="292">
        <f t="shared" ref="C91" si="43">IF(ISBLANK(B92),"",B92)</f>
        <v>2</v>
      </c>
      <c r="D91" s="292">
        <v>2000002</v>
      </c>
      <c r="E91" s="268">
        <v>256</v>
      </c>
      <c r="F91" s="261">
        <v>2.11E+20</v>
      </c>
    </row>
    <row r="92" spans="2:6" ht="16" thickBot="1" x14ac:dyDescent="0.4">
      <c r="B92" s="293">
        <v>2</v>
      </c>
      <c r="C92" s="293"/>
      <c r="D92" s="293"/>
      <c r="E92" s="269"/>
      <c r="F92" s="263"/>
    </row>
    <row r="93" spans="2:6" ht="15.5" x14ac:dyDescent="0.35">
      <c r="B93" s="292" t="s">
        <v>202</v>
      </c>
      <c r="C93" s="292">
        <f t="shared" ref="C93" si="44">IF(ISBLANK(B94),"",B94)</f>
        <v>229762</v>
      </c>
      <c r="D93" s="292">
        <v>2229762</v>
      </c>
      <c r="E93" s="268">
        <v>319</v>
      </c>
      <c r="F93" s="261">
        <v>1.361E+20</v>
      </c>
    </row>
    <row r="94" spans="2:6" ht="16" thickBot="1" x14ac:dyDescent="0.4">
      <c r="B94" s="293">
        <v>229762</v>
      </c>
      <c r="C94" s="293"/>
      <c r="D94" s="293"/>
      <c r="E94" s="269"/>
      <c r="F94" s="263"/>
    </row>
    <row r="95" spans="2:6" ht="15.5" x14ac:dyDescent="0.35">
      <c r="B95" s="292" t="s">
        <v>210</v>
      </c>
      <c r="C95" s="292">
        <f t="shared" ref="C95" si="45">IF(ISBLANK(B96),"",B96)</f>
        <v>55637</v>
      </c>
      <c r="D95" s="292">
        <v>2055637</v>
      </c>
      <c r="E95" s="268">
        <v>332.5</v>
      </c>
      <c r="F95" s="261">
        <v>1.25E+20</v>
      </c>
    </row>
    <row r="96" spans="2:6" ht="16" thickBot="1" x14ac:dyDescent="0.4">
      <c r="B96" s="293">
        <v>55637</v>
      </c>
      <c r="C96" s="293"/>
      <c r="D96" s="293"/>
      <c r="E96" s="269"/>
      <c r="F96" s="263"/>
    </row>
    <row r="97" spans="2:6" ht="15.5" x14ac:dyDescent="0.35">
      <c r="B97" s="294" t="s">
        <v>234</v>
      </c>
      <c r="C97" s="294" t="str">
        <f t="shared" ref="C97" si="46">IF(ISBLANK(B98),"",B98)</f>
        <v>Orcus I</v>
      </c>
      <c r="D97" s="294"/>
      <c r="E97" s="272">
        <v>237.5</v>
      </c>
      <c r="F97" s="273">
        <v>4E+19</v>
      </c>
    </row>
    <row r="98" spans="2:6" ht="16" thickBot="1" x14ac:dyDescent="0.4">
      <c r="B98" s="295" t="s">
        <v>235</v>
      </c>
      <c r="C98" s="295"/>
      <c r="D98" s="295"/>
      <c r="E98" s="274"/>
      <c r="F98" s="275"/>
    </row>
    <row r="99" spans="2:6" ht="15.5" x14ac:dyDescent="0.35">
      <c r="B99" s="292" t="s">
        <v>243</v>
      </c>
      <c r="C99" s="292">
        <f t="shared" ref="C99" si="47">IF(ISBLANK(B100),"",B100)</f>
        <v>119979</v>
      </c>
      <c r="D99" s="292">
        <v>2119979</v>
      </c>
      <c r="E99" s="268">
        <v>169</v>
      </c>
      <c r="F99" s="261">
        <v>7.7E+19</v>
      </c>
    </row>
    <row r="100" spans="2:6" ht="16" thickBot="1" x14ac:dyDescent="0.4">
      <c r="B100" s="293">
        <v>119979</v>
      </c>
      <c r="C100" s="293"/>
      <c r="D100" s="293"/>
      <c r="E100" s="269"/>
      <c r="F100" s="263"/>
    </row>
    <row r="101" spans="2:6" ht="15.5" x14ac:dyDescent="0.35">
      <c r="B101" s="292" t="s">
        <v>253</v>
      </c>
      <c r="C101" s="292">
        <f t="shared" ref="C101" si="48">IF(ISBLANK(B102),"",B102)</f>
        <v>511</v>
      </c>
      <c r="D101" s="292">
        <v>2000511</v>
      </c>
      <c r="E101" s="268">
        <v>145.21799999999999</v>
      </c>
      <c r="F101" s="261">
        <v>3.3799999999999996E+19</v>
      </c>
    </row>
    <row r="102" spans="2:6" ht="16" thickBot="1" x14ac:dyDescent="0.4">
      <c r="B102" s="293">
        <v>511</v>
      </c>
      <c r="C102" s="293"/>
      <c r="D102" s="293"/>
      <c r="E102" s="269"/>
      <c r="F102" s="263"/>
    </row>
    <row r="103" spans="2:6" ht="15.5" x14ac:dyDescent="0.35">
      <c r="B103" s="292" t="s">
        <v>258</v>
      </c>
      <c r="C103" s="292">
        <f t="shared" ref="C103" si="49">IF(ISBLANK(B104),"",B104)</f>
        <v>704</v>
      </c>
      <c r="D103" s="292">
        <v>2000704</v>
      </c>
      <c r="E103" s="268">
        <v>153.15700000000001</v>
      </c>
      <c r="F103" s="261">
        <v>3.2799999999999996E+19</v>
      </c>
    </row>
    <row r="104" spans="2:6" ht="16" thickBot="1" x14ac:dyDescent="0.4">
      <c r="B104" s="293">
        <v>704</v>
      </c>
      <c r="C104" s="293"/>
      <c r="D104" s="293"/>
      <c r="E104" s="269"/>
      <c r="F104" s="263"/>
    </row>
    <row r="105" spans="2:6" ht="15.5" x14ac:dyDescent="0.35">
      <c r="B105" s="292" t="s">
        <v>263</v>
      </c>
      <c r="C105" s="292">
        <f t="shared" ref="C105" si="50">IF(ISBLANK(B106),"",B106)</f>
        <v>15</v>
      </c>
      <c r="D105" s="292">
        <v>2000015</v>
      </c>
      <c r="E105" s="268">
        <v>128.20500000000001</v>
      </c>
      <c r="F105" s="261">
        <v>3.14E+19</v>
      </c>
    </row>
    <row r="106" spans="2:6" ht="16" thickBot="1" x14ac:dyDescent="0.4">
      <c r="B106" s="293">
        <v>15</v>
      </c>
      <c r="C106" s="293"/>
      <c r="D106" s="293"/>
      <c r="E106" s="269"/>
      <c r="F106" s="263"/>
    </row>
    <row r="107" spans="2:6" ht="15.5" x14ac:dyDescent="0.35">
      <c r="B107" s="292" t="s">
        <v>269</v>
      </c>
      <c r="C107" s="292">
        <f t="shared" ref="C107" si="51">IF(ISBLANK(B108),"",B108)</f>
        <v>144897</v>
      </c>
      <c r="D107" s="292">
        <v>2144897</v>
      </c>
      <c r="E107" s="268">
        <v>199</v>
      </c>
      <c r="F107" s="261">
        <v>3E+19</v>
      </c>
    </row>
    <row r="108" spans="2:6" ht="16" thickBot="1" x14ac:dyDescent="0.4">
      <c r="B108" s="293">
        <v>144897</v>
      </c>
      <c r="C108" s="293"/>
      <c r="D108" s="293"/>
      <c r="E108" s="269"/>
      <c r="F108" s="263"/>
    </row>
    <row r="109" spans="2:6" ht="15.5" x14ac:dyDescent="0.35">
      <c r="B109" s="292" t="s">
        <v>274</v>
      </c>
      <c r="C109" s="292">
        <f t="shared" ref="C109" si="52">IF(ISBLANK(B110),"",B110)</f>
        <v>3</v>
      </c>
      <c r="D109" s="292">
        <v>2000003</v>
      </c>
      <c r="E109" s="268">
        <v>123.298</v>
      </c>
      <c r="F109" s="261">
        <v>2.73E+19</v>
      </c>
    </row>
    <row r="110" spans="2:6" ht="16" thickBot="1" x14ac:dyDescent="0.4">
      <c r="B110" s="293">
        <v>3</v>
      </c>
      <c r="C110" s="293"/>
      <c r="D110" s="293"/>
      <c r="E110" s="269"/>
      <c r="F110" s="263"/>
    </row>
    <row r="111" spans="2:6" ht="15.5" x14ac:dyDescent="0.35">
      <c r="B111" s="292" t="s">
        <v>277</v>
      </c>
      <c r="C111" s="292">
        <f t="shared" ref="C111" si="53">IF(ISBLANK(B112),"",B112)</f>
        <v>16</v>
      </c>
      <c r="D111" s="292">
        <v>2000016</v>
      </c>
      <c r="E111" s="268">
        <v>116.667</v>
      </c>
      <c r="F111" s="261">
        <v>2.41E+19</v>
      </c>
    </row>
    <row r="112" spans="2:6" ht="16" thickBot="1" x14ac:dyDescent="0.4">
      <c r="B112" s="293">
        <v>16</v>
      </c>
      <c r="C112" s="293"/>
      <c r="D112" s="293"/>
      <c r="E112" s="269"/>
      <c r="F112" s="263"/>
    </row>
    <row r="113" spans="2:6" ht="15.5" x14ac:dyDescent="0.35">
      <c r="B113" s="292" t="s">
        <v>50</v>
      </c>
      <c r="C113" s="292">
        <f t="shared" ref="C113" si="54">IF(ISBLANK(B114),"",B114)</f>
        <v>52</v>
      </c>
      <c r="D113" s="292">
        <v>2000052</v>
      </c>
      <c r="E113" s="268">
        <v>151.959</v>
      </c>
      <c r="F113" s="261">
        <v>2.38E+19</v>
      </c>
    </row>
    <row r="114" spans="2:6" ht="16" thickBot="1" x14ac:dyDescent="0.4">
      <c r="B114" s="293">
        <v>52</v>
      </c>
      <c r="C114" s="293"/>
      <c r="D114" s="293"/>
      <c r="E114" s="269"/>
      <c r="F114" s="263"/>
    </row>
    <row r="115" spans="2:6" ht="15.5" x14ac:dyDescent="0.35">
      <c r="B115" s="296" t="s">
        <v>284</v>
      </c>
      <c r="C115" s="296" t="str">
        <f t="shared" ref="C115" si="55">IF(ISBLANK(B116),"",B116)</f>
        <v>Haumea I</v>
      </c>
      <c r="D115" s="296"/>
      <c r="E115" s="276">
        <v>160</v>
      </c>
      <c r="F115" s="277">
        <v>1.7899999999999998E+19</v>
      </c>
    </row>
    <row r="116" spans="2:6" ht="16" thickBot="1" x14ac:dyDescent="0.4">
      <c r="B116" s="297" t="s">
        <v>285</v>
      </c>
      <c r="C116" s="297"/>
      <c r="D116" s="297"/>
      <c r="E116" s="278"/>
      <c r="F116" s="279"/>
    </row>
    <row r="117" spans="2:6" ht="15.5" x14ac:dyDescent="0.35">
      <c r="B117" s="292" t="s">
        <v>290</v>
      </c>
      <c r="C117" s="292">
        <f t="shared" ref="C117" si="56">IF(ISBLANK(B118),"",B118)</f>
        <v>88</v>
      </c>
      <c r="D117" s="292">
        <v>2000088</v>
      </c>
      <c r="E117" s="268">
        <v>102.2</v>
      </c>
      <c r="F117" s="261">
        <v>1.53E+19</v>
      </c>
    </row>
    <row r="118" spans="2:6" ht="16" thickBot="1" x14ac:dyDescent="0.4">
      <c r="B118" s="293">
        <v>88</v>
      </c>
      <c r="C118" s="293"/>
      <c r="D118" s="293"/>
      <c r="E118" s="269"/>
      <c r="F118" s="263"/>
    </row>
    <row r="119" spans="2:6" ht="15.5" x14ac:dyDescent="0.35">
      <c r="B119" s="292" t="s">
        <v>295</v>
      </c>
      <c r="C119" s="292">
        <f t="shared" ref="C119" si="57">IF(ISBLANK(B120),"",B120)</f>
        <v>87</v>
      </c>
      <c r="D119" s="292">
        <v>2000087</v>
      </c>
      <c r="E119" s="268">
        <v>143</v>
      </c>
      <c r="F119" s="261">
        <v>1.478E+19</v>
      </c>
    </row>
    <row r="120" spans="2:6" ht="16" thickBot="1" x14ac:dyDescent="0.4">
      <c r="B120" s="293">
        <v>87</v>
      </c>
      <c r="C120" s="293"/>
      <c r="D120" s="293"/>
      <c r="E120" s="269"/>
      <c r="F120" s="263"/>
    </row>
    <row r="121" spans="2:6" ht="15.5" x14ac:dyDescent="0.35">
      <c r="B121" s="292" t="s">
        <v>300</v>
      </c>
      <c r="C121" s="292">
        <f t="shared" ref="C121" si="58">IF(ISBLANK(B122),"",B122)</f>
        <v>7</v>
      </c>
      <c r="D121" s="292">
        <v>2000007</v>
      </c>
      <c r="E121" s="268">
        <v>107</v>
      </c>
      <c r="F121" s="261">
        <v>1.375E+19</v>
      </c>
    </row>
    <row r="122" spans="2:6" ht="16" thickBot="1" x14ac:dyDescent="0.4">
      <c r="B122" s="293">
        <v>7</v>
      </c>
      <c r="C122" s="293"/>
      <c r="D122" s="293"/>
      <c r="E122" s="269"/>
      <c r="F122" s="263"/>
    </row>
    <row r="123" spans="2:6" ht="15.5" x14ac:dyDescent="0.35">
      <c r="B123" s="292" t="s">
        <v>304</v>
      </c>
      <c r="C123" s="292">
        <f t="shared" ref="C123" si="59">IF(ISBLANK(B124),"",B124)</f>
        <v>65</v>
      </c>
      <c r="D123" s="292">
        <v>2000065</v>
      </c>
      <c r="E123" s="268">
        <v>118.63</v>
      </c>
      <c r="F123" s="261">
        <v>1.36E+19</v>
      </c>
    </row>
    <row r="124" spans="2:6" ht="16" thickBot="1" x14ac:dyDescent="0.4">
      <c r="B124" s="293">
        <v>65</v>
      </c>
      <c r="C124" s="293"/>
      <c r="D124" s="293"/>
      <c r="E124" s="269"/>
      <c r="F124" s="263"/>
    </row>
    <row r="125" spans="2:6" ht="15.5" x14ac:dyDescent="0.35">
      <c r="B125" s="292" t="s">
        <v>309</v>
      </c>
      <c r="C125" s="292">
        <f t="shared" ref="C125" si="60">IF(ISBLANK(B126),"",B126)</f>
        <v>31</v>
      </c>
      <c r="D125" s="292">
        <v>2000031</v>
      </c>
      <c r="E125" s="268">
        <v>133.54</v>
      </c>
      <c r="F125" s="261">
        <v>1.27E+19</v>
      </c>
    </row>
    <row r="126" spans="2:6" ht="16" thickBot="1" x14ac:dyDescent="0.4">
      <c r="B126" s="293">
        <v>31</v>
      </c>
      <c r="C126" s="293"/>
      <c r="D126" s="293"/>
      <c r="E126" s="269"/>
      <c r="F126" s="263"/>
    </row>
    <row r="127" spans="2:6" ht="15.5" x14ac:dyDescent="0.35">
      <c r="B127" s="292" t="s">
        <v>313</v>
      </c>
      <c r="C127" s="292" t="str">
        <f t="shared" ref="C127" si="61">IF(ISBLANK(B128),"",B128)</f>
        <v/>
      </c>
      <c r="D127" s="292"/>
      <c r="E127" s="268">
        <v>117.5</v>
      </c>
      <c r="F127" s="261">
        <v>1.188E+19</v>
      </c>
    </row>
    <row r="128" spans="2:6" ht="16" thickBot="1" x14ac:dyDescent="0.4">
      <c r="B128" s="298"/>
      <c r="C128" s="298"/>
      <c r="D128" s="298"/>
      <c r="E128" s="269"/>
      <c r="F128" s="263"/>
    </row>
    <row r="129" spans="2:6" ht="15.5" x14ac:dyDescent="0.35">
      <c r="B129" s="292" t="s">
        <v>319</v>
      </c>
      <c r="C129" s="292">
        <f t="shared" ref="C129" si="62">IF(ISBLANK(B130),"",B130)</f>
        <v>107</v>
      </c>
      <c r="D129" s="292">
        <v>2000107</v>
      </c>
      <c r="E129" s="268">
        <v>105.185</v>
      </c>
      <c r="F129" s="261">
        <v>1.12E+19</v>
      </c>
    </row>
    <row r="130" spans="2:6" ht="16" thickBot="1" x14ac:dyDescent="0.4">
      <c r="B130" s="293">
        <v>107</v>
      </c>
      <c r="C130" s="293"/>
      <c r="D130" s="293"/>
      <c r="E130" s="269"/>
      <c r="F130" s="263"/>
    </row>
    <row r="131" spans="2:6" ht="15.5" x14ac:dyDescent="0.35">
      <c r="B131" s="292" t="s">
        <v>323</v>
      </c>
      <c r="C131" s="292">
        <f t="shared" ref="C131" si="63">IF(ISBLANK(B132),"",B132)</f>
        <v>451</v>
      </c>
      <c r="D131" s="292">
        <v>2000451</v>
      </c>
      <c r="E131" s="268">
        <v>112.89</v>
      </c>
      <c r="F131" s="261">
        <v>1.09E+19</v>
      </c>
    </row>
    <row r="132" spans="2:6" ht="16" thickBot="1" x14ac:dyDescent="0.4">
      <c r="B132" s="293">
        <v>451</v>
      </c>
      <c r="C132" s="293"/>
      <c r="D132" s="293"/>
      <c r="E132" s="269"/>
      <c r="F132" s="263"/>
    </row>
    <row r="133" spans="2:6" ht="15.5" x14ac:dyDescent="0.35">
      <c r="B133" s="292" t="s">
        <v>326</v>
      </c>
      <c r="C133" s="292">
        <f t="shared" ref="C133" si="64">IF(ISBLANK(B134),"",B134)</f>
        <v>79360</v>
      </c>
      <c r="D133" s="292">
        <v>2079360</v>
      </c>
      <c r="E133" s="268">
        <v>124.5</v>
      </c>
      <c r="F133" s="261">
        <v>1.08E+19</v>
      </c>
    </row>
    <row r="134" spans="2:6" ht="16" thickBot="1" x14ac:dyDescent="0.4">
      <c r="B134" s="293">
        <v>79360</v>
      </c>
      <c r="C134" s="293"/>
      <c r="D134" s="293"/>
      <c r="E134" s="269"/>
      <c r="F134" s="263"/>
    </row>
    <row r="135" spans="2:6" ht="15.5" x14ac:dyDescent="0.35">
      <c r="B135" s="292" t="s">
        <v>331</v>
      </c>
      <c r="C135" s="292">
        <f t="shared" ref="C135" si="65">IF(ISBLANK(B136),"",B136)</f>
        <v>324</v>
      </c>
      <c r="D135" s="292">
        <v>2000324</v>
      </c>
      <c r="E135" s="268">
        <v>110.346</v>
      </c>
      <c r="F135" s="261">
        <v>1.03E+19</v>
      </c>
    </row>
    <row r="136" spans="2:6" ht="16" thickBot="1" x14ac:dyDescent="0.4">
      <c r="B136" s="293">
        <v>324</v>
      </c>
      <c r="C136" s="293"/>
      <c r="D136" s="293"/>
      <c r="E136" s="269"/>
      <c r="F136" s="263"/>
    </row>
    <row r="137" spans="2:6" ht="15.5" x14ac:dyDescent="0.35">
      <c r="B137" s="292" t="s">
        <v>334</v>
      </c>
      <c r="C137" s="292">
        <f t="shared" ref="C137" si="66">IF(ISBLANK(B138),"",B138)</f>
        <v>13</v>
      </c>
      <c r="D137" s="292">
        <v>2000013</v>
      </c>
      <c r="E137" s="268">
        <v>107.36499999999999</v>
      </c>
      <c r="F137" s="261">
        <v>8.82E+18</v>
      </c>
    </row>
    <row r="138" spans="2:6" ht="16" thickBot="1" x14ac:dyDescent="0.4">
      <c r="B138" s="293">
        <v>13</v>
      </c>
      <c r="C138" s="293"/>
      <c r="D138" s="293"/>
      <c r="E138" s="269"/>
      <c r="F138" s="263"/>
    </row>
    <row r="139" spans="2:6" ht="15.5" x14ac:dyDescent="0.35">
      <c r="B139" s="292" t="s">
        <v>338</v>
      </c>
      <c r="C139" s="292">
        <f t="shared" ref="C139" si="67">IF(ISBLANK(B140),"",B140)</f>
        <v>19</v>
      </c>
      <c r="D139" s="292">
        <v>2000019</v>
      </c>
      <c r="E139" s="268">
        <v>103.45</v>
      </c>
      <c r="F139" s="261">
        <v>8.6E+18</v>
      </c>
    </row>
    <row r="140" spans="2:6" ht="16" thickBot="1" x14ac:dyDescent="0.4">
      <c r="B140" s="293">
        <v>19</v>
      </c>
      <c r="C140" s="293"/>
      <c r="D140" s="293"/>
      <c r="E140" s="269"/>
      <c r="F140" s="263"/>
    </row>
    <row r="141" spans="2:6" ht="15.5" x14ac:dyDescent="0.35">
      <c r="B141" s="299" t="s">
        <v>347</v>
      </c>
      <c r="C141" s="299">
        <f t="shared" ref="C141" si="68">IF(ISBLANK(B142),"",B142)</f>
        <v>624</v>
      </c>
      <c r="D141" s="299">
        <v>2000624</v>
      </c>
      <c r="E141" s="280">
        <v>125</v>
      </c>
      <c r="F141" s="281">
        <v>7.9E+18</v>
      </c>
    </row>
    <row r="142" spans="2:6" ht="16" thickBot="1" x14ac:dyDescent="0.4">
      <c r="B142" s="300">
        <v>624</v>
      </c>
      <c r="C142" s="300"/>
      <c r="D142" s="300"/>
      <c r="E142" s="282"/>
      <c r="F142" s="283"/>
    </row>
    <row r="143" spans="2:6" ht="15.5" x14ac:dyDescent="0.35">
      <c r="B143" s="290" t="s">
        <v>353</v>
      </c>
      <c r="C143" s="290">
        <f t="shared" ref="C143" si="69">IF(ISBLANK(B144),"",B144)</f>
        <v>26308</v>
      </c>
      <c r="D143" s="290">
        <v>2026308</v>
      </c>
      <c r="E143" s="244">
        <v>134</v>
      </c>
      <c r="F143" s="245">
        <v>6.87E+18</v>
      </c>
    </row>
    <row r="144" spans="2:6" ht="16" thickBot="1" x14ac:dyDescent="0.4">
      <c r="B144" s="291">
        <v>26308</v>
      </c>
      <c r="C144" s="291"/>
      <c r="D144" s="291"/>
      <c r="E144" s="246"/>
      <c r="F144" s="247"/>
    </row>
    <row r="145" spans="2:6" ht="15.5" x14ac:dyDescent="0.35">
      <c r="B145" s="292" t="s">
        <v>358</v>
      </c>
      <c r="C145" s="292">
        <f t="shared" ref="C145" si="70">IF(ISBLANK(B146),"",B146)</f>
        <v>48</v>
      </c>
      <c r="D145" s="292">
        <v>2000048</v>
      </c>
      <c r="E145" s="268">
        <v>108.23699999999999</v>
      </c>
      <c r="F145" s="261">
        <v>6.12E+18</v>
      </c>
    </row>
    <row r="146" spans="2:6" ht="16" thickBot="1" x14ac:dyDescent="0.4">
      <c r="B146" s="293">
        <v>48</v>
      </c>
      <c r="C146" s="293"/>
      <c r="D146" s="293"/>
      <c r="E146" s="269"/>
      <c r="F146" s="263"/>
    </row>
    <row r="147" spans="2:6" ht="15.5" x14ac:dyDescent="0.35">
      <c r="B147" s="292" t="s">
        <v>361</v>
      </c>
      <c r="C147" s="292">
        <f t="shared" ref="C147" si="71">IF(ISBLANK(B148),"",B148)</f>
        <v>45</v>
      </c>
      <c r="D147" s="292">
        <v>2000045</v>
      </c>
      <c r="E147" s="268">
        <v>101.164</v>
      </c>
      <c r="F147" s="261">
        <v>5.63E+18</v>
      </c>
    </row>
    <row r="148" spans="2:6" ht="16" thickBot="1" x14ac:dyDescent="0.4">
      <c r="B148" s="293">
        <v>45</v>
      </c>
      <c r="C148" s="293"/>
      <c r="D148" s="293"/>
      <c r="E148" s="269"/>
      <c r="F148" s="263"/>
    </row>
    <row r="149" spans="2:6" ht="15.5" x14ac:dyDescent="0.35">
      <c r="B149" s="292" t="s">
        <v>370</v>
      </c>
      <c r="C149" s="292">
        <f t="shared" ref="C149" si="72">IF(ISBLANK(B150),"",B150)</f>
        <v>65489</v>
      </c>
      <c r="D149" s="292">
        <v>2065489</v>
      </c>
      <c r="E149" s="268">
        <v>111.5</v>
      </c>
      <c r="F149" s="261">
        <v>5.4E+18</v>
      </c>
    </row>
    <row r="150" spans="2:6" ht="16" thickBot="1" x14ac:dyDescent="0.4">
      <c r="B150" s="293">
        <v>65489</v>
      </c>
      <c r="C150" s="293"/>
      <c r="D150" s="293"/>
      <c r="E150" s="269"/>
      <c r="F150" s="2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1248-5E8F-41F6-ABEE-732E3B42FFF0}">
  <dimension ref="A1:Q78"/>
  <sheetViews>
    <sheetView showGridLines="0" workbookViewId="0">
      <pane ySplit="2" topLeftCell="A27" activePane="bottomLeft" state="frozen"/>
      <selection pane="bottomLeft" activeCell="B37" sqref="B37:C46"/>
    </sheetView>
  </sheetViews>
  <sheetFormatPr defaultRowHeight="14.5" x14ac:dyDescent="0.35"/>
  <cols>
    <col min="1" max="1" width="2.7265625" customWidth="1"/>
    <col min="2" max="4" width="15" customWidth="1"/>
    <col min="6" max="6" width="19.1796875" bestFit="1" customWidth="1"/>
    <col min="7" max="7" width="13.1796875" bestFit="1" customWidth="1"/>
    <col min="8" max="8" width="21.453125" bestFit="1" customWidth="1"/>
    <col min="9" max="9" width="4.81640625" bestFit="1" customWidth="1"/>
    <col min="10" max="10" width="2.7265625" customWidth="1"/>
    <col min="11" max="11" width="36" bestFit="1" customWidth="1"/>
    <col min="12" max="12" width="8.54296875" bestFit="1" customWidth="1"/>
    <col min="13" max="13" width="2.7265625" customWidth="1"/>
    <col min="15" max="15" width="9.54296875" bestFit="1" customWidth="1"/>
    <col min="17" max="17" width="22.1796875" bestFit="1" customWidth="1"/>
  </cols>
  <sheetData>
    <row r="1" spans="1:15" x14ac:dyDescent="0.35">
      <c r="J1" s="30"/>
      <c r="K1" s="30"/>
      <c r="L1" s="30"/>
    </row>
    <row r="2" spans="1:15" ht="15.5" x14ac:dyDescent="0.35">
      <c r="B2" s="219" t="s">
        <v>152</v>
      </c>
      <c r="C2" s="219" t="s">
        <v>378</v>
      </c>
      <c r="D2" s="219" t="s">
        <v>392</v>
      </c>
      <c r="E2" s="219" t="s">
        <v>168</v>
      </c>
      <c r="F2" s="219" t="s">
        <v>376</v>
      </c>
      <c r="G2" s="219" t="s">
        <v>377</v>
      </c>
      <c r="H2" s="219" t="s">
        <v>390</v>
      </c>
      <c r="I2" s="219" t="s">
        <v>391</v>
      </c>
      <c r="K2" s="357" t="s">
        <v>389</v>
      </c>
      <c r="L2" s="357" t="s">
        <v>386</v>
      </c>
      <c r="N2" s="30" t="s">
        <v>387</v>
      </c>
      <c r="O2" s="358">
        <v>1E+20</v>
      </c>
    </row>
    <row r="3" spans="1:15" ht="15.5" x14ac:dyDescent="0.35">
      <c r="B3" s="340" t="s">
        <v>0</v>
      </c>
      <c r="C3" s="340" t="s">
        <v>379</v>
      </c>
      <c r="D3" s="340" t="s">
        <v>0</v>
      </c>
      <c r="E3" s="301">
        <v>10</v>
      </c>
      <c r="F3" s="301">
        <v>696342</v>
      </c>
      <c r="G3" s="302">
        <v>1.98855E+30</v>
      </c>
      <c r="H3" s="359">
        <f>G3/G$3</f>
        <v>1</v>
      </c>
      <c r="I3" s="301">
        <v>1</v>
      </c>
      <c r="K3" t="str">
        <f>"'"&amp;D3&amp;"': "&amp;TEXT(H3,"0.000000000000E+00")&amp;","</f>
        <v>'Sun': 1.000000000000E+00,</v>
      </c>
      <c r="L3" t="b">
        <f t="shared" ref="L3:L32" si="0">OR(G3&gt;$O$2,I3&lt;=32)</f>
        <v>1</v>
      </c>
      <c r="N3" s="30" t="s">
        <v>388</v>
      </c>
      <c r="O3" s="30">
        <f>COUNTIF(L3:L78,TRUE)</f>
        <v>49</v>
      </c>
    </row>
    <row r="4" spans="1:15" ht="15.5" x14ac:dyDescent="0.35">
      <c r="B4" s="341" t="s">
        <v>26</v>
      </c>
      <c r="C4" s="341" t="s">
        <v>379</v>
      </c>
      <c r="D4" s="341" t="s">
        <v>26</v>
      </c>
      <c r="E4" s="303">
        <v>199</v>
      </c>
      <c r="F4" s="304">
        <v>2439.6999999999998</v>
      </c>
      <c r="G4" s="305">
        <v>3.3019999999999999E+23</v>
      </c>
      <c r="H4" s="360">
        <f t="shared" ref="H4:H67" si="1">G4/G$3</f>
        <v>1.6605063991350481E-7</v>
      </c>
      <c r="I4" s="303">
        <f>I3+1</f>
        <v>2</v>
      </c>
      <c r="K4" t="str">
        <f t="shared" ref="K4:K67" si="2">"'"&amp;D4&amp;"': "&amp;TEXT(H4,"0.000000000000E+00")&amp;","</f>
        <v>'Mercury': 1.660506399135E-07,</v>
      </c>
      <c r="L4" t="b">
        <f t="shared" si="0"/>
        <v>1</v>
      </c>
    </row>
    <row r="5" spans="1:15" ht="15.5" x14ac:dyDescent="0.35">
      <c r="B5" s="341" t="s">
        <v>20</v>
      </c>
      <c r="C5" s="341" t="s">
        <v>379</v>
      </c>
      <c r="D5" s="341" t="s">
        <v>20</v>
      </c>
      <c r="E5" s="303">
        <v>299</v>
      </c>
      <c r="F5" s="304">
        <v>6051.8</v>
      </c>
      <c r="G5" s="305">
        <v>4.8684999999999998E+24</v>
      </c>
      <c r="H5" s="360">
        <f t="shared" si="1"/>
        <v>2.4482663247089587E-6</v>
      </c>
      <c r="I5" s="303">
        <f t="shared" ref="I5:I68" si="3">I4+1</f>
        <v>3</v>
      </c>
      <c r="K5" t="str">
        <f t="shared" si="2"/>
        <v>'Venus': 2.448266324709E-06,</v>
      </c>
      <c r="L5" t="b">
        <f t="shared" si="0"/>
        <v>1</v>
      </c>
    </row>
    <row r="6" spans="1:15" ht="15.5" x14ac:dyDescent="0.35">
      <c r="A6" t="s">
        <v>381</v>
      </c>
      <c r="B6" s="341" t="s">
        <v>16</v>
      </c>
      <c r="C6" s="341" t="s">
        <v>379</v>
      </c>
      <c r="D6" s="341" t="s">
        <v>16</v>
      </c>
      <c r="E6" s="303">
        <v>399</v>
      </c>
      <c r="F6" s="304">
        <v>6371</v>
      </c>
      <c r="G6" s="305">
        <v>5.9736000000000006E+24</v>
      </c>
      <c r="H6" s="360">
        <f t="shared" si="1"/>
        <v>3.0039978879082751E-6</v>
      </c>
      <c r="I6" s="303">
        <f t="shared" si="3"/>
        <v>4</v>
      </c>
      <c r="K6" t="str">
        <f t="shared" si="2"/>
        <v>'Earth': 3.003997887908E-06,</v>
      </c>
      <c r="L6" t="b">
        <f t="shared" si="0"/>
        <v>1</v>
      </c>
    </row>
    <row r="7" spans="1:15" ht="15.5" x14ac:dyDescent="0.35">
      <c r="B7" s="342" t="s">
        <v>47</v>
      </c>
      <c r="C7" s="342" t="s">
        <v>48</v>
      </c>
      <c r="D7" s="342" t="s">
        <v>47</v>
      </c>
      <c r="E7" s="306">
        <v>301</v>
      </c>
      <c r="F7" s="307">
        <v>1737.1</v>
      </c>
      <c r="G7" s="308">
        <v>7.3500000000000001E+22</v>
      </c>
      <c r="H7" s="361">
        <f t="shared" si="1"/>
        <v>3.6961605189711094E-8</v>
      </c>
      <c r="I7" s="306">
        <f t="shared" si="3"/>
        <v>5</v>
      </c>
      <c r="K7" t="str">
        <f t="shared" si="2"/>
        <v>'Moon': 3.696160518971E-08,</v>
      </c>
      <c r="L7" t="b">
        <f t="shared" si="0"/>
        <v>1</v>
      </c>
    </row>
    <row r="8" spans="1:15" ht="15.5" x14ac:dyDescent="0.35">
      <c r="B8" s="341" t="s">
        <v>23</v>
      </c>
      <c r="C8" s="341" t="s">
        <v>379</v>
      </c>
      <c r="D8" s="341" t="s">
        <v>23</v>
      </c>
      <c r="E8" s="303">
        <v>499</v>
      </c>
      <c r="F8" s="304">
        <v>3389.5</v>
      </c>
      <c r="G8" s="305">
        <v>6.4184999999999999E+23</v>
      </c>
      <c r="H8" s="360">
        <f t="shared" si="1"/>
        <v>3.2277287470770161E-7</v>
      </c>
      <c r="I8" s="303">
        <f t="shared" si="3"/>
        <v>6</v>
      </c>
      <c r="K8" t="str">
        <f t="shared" si="2"/>
        <v>'Mars': 3.227728747077E-07,</v>
      </c>
      <c r="L8" t="b">
        <f t="shared" si="0"/>
        <v>1</v>
      </c>
    </row>
    <row r="9" spans="1:15" ht="15.5" x14ac:dyDescent="0.35">
      <c r="B9" s="353" t="s">
        <v>382</v>
      </c>
      <c r="C9" s="353" t="s">
        <v>385</v>
      </c>
      <c r="D9" s="353" t="s">
        <v>382</v>
      </c>
      <c r="E9" s="354">
        <v>401</v>
      </c>
      <c r="F9" s="355">
        <v>11.1</v>
      </c>
      <c r="G9" s="356">
        <v>1.08E+16</v>
      </c>
      <c r="H9" s="362">
        <f t="shared" si="1"/>
        <v>5.4310930074677533E-15</v>
      </c>
      <c r="I9" s="354">
        <f t="shared" si="3"/>
        <v>7</v>
      </c>
      <c r="K9" t="str">
        <f t="shared" si="2"/>
        <v>'Phobos': 5.431093007468E-15,</v>
      </c>
      <c r="L9" t="b">
        <f t="shared" si="0"/>
        <v>1</v>
      </c>
    </row>
    <row r="10" spans="1:15" ht="15.5" x14ac:dyDescent="0.35">
      <c r="B10" s="353" t="s">
        <v>383</v>
      </c>
      <c r="C10" s="353" t="s">
        <v>384</v>
      </c>
      <c r="D10" s="353" t="s">
        <v>383</v>
      </c>
      <c r="E10" s="354">
        <v>402</v>
      </c>
      <c r="F10" s="355">
        <v>6.3</v>
      </c>
      <c r="G10" s="356">
        <v>2000000000000000</v>
      </c>
      <c r="H10" s="362">
        <f t="shared" si="1"/>
        <v>1.0057579643458803E-15</v>
      </c>
      <c r="I10" s="354">
        <f t="shared" si="3"/>
        <v>8</v>
      </c>
      <c r="K10" t="str">
        <f t="shared" si="2"/>
        <v>'Deimos': 1.005757964346E-15,</v>
      </c>
      <c r="L10" t="b">
        <f t="shared" si="0"/>
        <v>1</v>
      </c>
    </row>
    <row r="11" spans="1:15" ht="15.5" x14ac:dyDescent="0.35">
      <c r="B11" s="344" t="s">
        <v>5</v>
      </c>
      <c r="C11" s="344" t="s">
        <v>379</v>
      </c>
      <c r="D11" s="344" t="s">
        <v>5</v>
      </c>
      <c r="E11" s="309">
        <v>599</v>
      </c>
      <c r="F11" s="310">
        <v>69911</v>
      </c>
      <c r="G11" s="311">
        <v>1.8985999999999999E+27</v>
      </c>
      <c r="H11" s="363">
        <f t="shared" si="1"/>
        <v>9.5476603555354406E-4</v>
      </c>
      <c r="I11" s="309">
        <f t="shared" si="3"/>
        <v>9</v>
      </c>
      <c r="K11" t="str">
        <f t="shared" si="2"/>
        <v>'Jupiter': 9.547660355535E-04,</v>
      </c>
      <c r="L11" t="b">
        <f t="shared" si="0"/>
        <v>1</v>
      </c>
    </row>
    <row r="12" spans="1:15" ht="15.5" x14ac:dyDescent="0.35">
      <c r="B12" s="343" t="s">
        <v>43</v>
      </c>
      <c r="C12" s="343" t="s">
        <v>44</v>
      </c>
      <c r="D12" s="343" t="s">
        <v>43</v>
      </c>
      <c r="E12" s="312">
        <v>501</v>
      </c>
      <c r="F12" s="313">
        <v>1821.6</v>
      </c>
      <c r="G12" s="314">
        <v>8.9300000000000003E+22</v>
      </c>
      <c r="H12" s="364">
        <f t="shared" si="1"/>
        <v>4.4907093108043552E-8</v>
      </c>
      <c r="I12" s="312">
        <f t="shared" si="3"/>
        <v>10</v>
      </c>
      <c r="K12" t="str">
        <f t="shared" si="2"/>
        <v>'Io': 4.490709310804E-08,</v>
      </c>
      <c r="L12" t="b">
        <f t="shared" si="0"/>
        <v>1</v>
      </c>
    </row>
    <row r="13" spans="1:15" ht="15.5" x14ac:dyDescent="0.35">
      <c r="B13" s="343" t="s">
        <v>50</v>
      </c>
      <c r="C13" s="343" t="s">
        <v>51</v>
      </c>
      <c r="D13" s="343" t="s">
        <v>50</v>
      </c>
      <c r="E13" s="312">
        <v>502</v>
      </c>
      <c r="F13" s="313">
        <v>1560.8</v>
      </c>
      <c r="G13" s="314">
        <v>4.8E+22</v>
      </c>
      <c r="H13" s="364">
        <f t="shared" si="1"/>
        <v>2.4138191144301124E-8</v>
      </c>
      <c r="I13" s="312">
        <f t="shared" si="3"/>
        <v>11</v>
      </c>
      <c r="K13" t="str">
        <f t="shared" si="2"/>
        <v>'Europa': 2.413819114430E-08,</v>
      </c>
      <c r="L13" t="b">
        <f t="shared" si="0"/>
        <v>1</v>
      </c>
    </row>
    <row r="14" spans="1:15" ht="15.5" x14ac:dyDescent="0.35">
      <c r="B14" s="343" t="s">
        <v>28</v>
      </c>
      <c r="C14" s="343" t="s">
        <v>29</v>
      </c>
      <c r="D14" s="343" t="s">
        <v>28</v>
      </c>
      <c r="E14" s="312">
        <v>503</v>
      </c>
      <c r="F14" s="313">
        <v>2634.1</v>
      </c>
      <c r="G14" s="314">
        <v>1.4819999999999999E+23</v>
      </c>
      <c r="H14" s="364">
        <f t="shared" si="1"/>
        <v>7.4526665158029711E-8</v>
      </c>
      <c r="I14" s="312">
        <f t="shared" si="3"/>
        <v>12</v>
      </c>
      <c r="K14" t="str">
        <f t="shared" si="2"/>
        <v>'Ganymede': 7.452666515803E-08,</v>
      </c>
      <c r="L14" t="b">
        <f t="shared" si="0"/>
        <v>1</v>
      </c>
    </row>
    <row r="15" spans="1:15" ht="15.5" x14ac:dyDescent="0.35">
      <c r="B15" s="343" t="s">
        <v>39</v>
      </c>
      <c r="C15" s="343" t="s">
        <v>40</v>
      </c>
      <c r="D15" s="343" t="s">
        <v>39</v>
      </c>
      <c r="E15" s="312">
        <v>504</v>
      </c>
      <c r="F15" s="313">
        <v>2410.3000000000002</v>
      </c>
      <c r="G15" s="314">
        <v>1.076E+23</v>
      </c>
      <c r="H15" s="364">
        <f t="shared" si="1"/>
        <v>5.4109778481808349E-8</v>
      </c>
      <c r="I15" s="312">
        <f t="shared" si="3"/>
        <v>13</v>
      </c>
      <c r="K15" t="str">
        <f t="shared" si="2"/>
        <v>'Callisto': 5.410977848181E-08,</v>
      </c>
      <c r="L15" t="b">
        <f t="shared" si="0"/>
        <v>1</v>
      </c>
    </row>
    <row r="16" spans="1:15" ht="15.5" x14ac:dyDescent="0.35">
      <c r="B16" s="344" t="s">
        <v>8</v>
      </c>
      <c r="C16" s="344" t="s">
        <v>379</v>
      </c>
      <c r="D16" s="344" t="s">
        <v>8</v>
      </c>
      <c r="E16" s="309">
        <v>699</v>
      </c>
      <c r="F16" s="310">
        <v>58232</v>
      </c>
      <c r="G16" s="311">
        <v>5.6846000000000003E+26</v>
      </c>
      <c r="H16" s="363">
        <f t="shared" si="1"/>
        <v>2.8586658620602954E-4</v>
      </c>
      <c r="I16" s="309">
        <f t="shared" si="3"/>
        <v>14</v>
      </c>
      <c r="K16" t="str">
        <f t="shared" si="2"/>
        <v>'Saturn': 2.858665862060E-04,</v>
      </c>
      <c r="L16" t="b">
        <f t="shared" si="0"/>
        <v>1</v>
      </c>
    </row>
    <row r="17" spans="2:12" ht="15.5" x14ac:dyDescent="0.35">
      <c r="B17" s="345" t="s">
        <v>248</v>
      </c>
      <c r="C17" s="345" t="s">
        <v>249</v>
      </c>
      <c r="D17" s="345" t="s">
        <v>248</v>
      </c>
      <c r="E17" s="315">
        <v>601</v>
      </c>
      <c r="F17" s="316">
        <v>198.2</v>
      </c>
      <c r="G17" s="317">
        <v>3.749E+19</v>
      </c>
      <c r="H17" s="365">
        <f t="shared" si="1"/>
        <v>1.8852933041663525E-11</v>
      </c>
      <c r="I17" s="315">
        <f t="shared" si="3"/>
        <v>15</v>
      </c>
      <c r="K17" t="str">
        <f t="shared" si="2"/>
        <v>'Mimas': 1.885293304166E-11,</v>
      </c>
      <c r="L17" t="b">
        <f t="shared" si="0"/>
        <v>1</v>
      </c>
    </row>
    <row r="18" spans="2:12" ht="15.5" x14ac:dyDescent="0.35">
      <c r="B18" s="345" t="s">
        <v>215</v>
      </c>
      <c r="C18" s="345" t="s">
        <v>216</v>
      </c>
      <c r="D18" s="345" t="s">
        <v>215</v>
      </c>
      <c r="E18" s="315">
        <v>602</v>
      </c>
      <c r="F18" s="316">
        <v>252.1</v>
      </c>
      <c r="G18" s="317">
        <v>1.08E+20</v>
      </c>
      <c r="H18" s="365">
        <f t="shared" si="1"/>
        <v>5.4310930074677528E-11</v>
      </c>
      <c r="I18" s="315">
        <f t="shared" si="3"/>
        <v>16</v>
      </c>
      <c r="K18" t="str">
        <f t="shared" si="2"/>
        <v>'Enceladus': 5.431093007468E-11,</v>
      </c>
      <c r="L18" t="b">
        <f t="shared" si="0"/>
        <v>1</v>
      </c>
    </row>
    <row r="19" spans="2:12" ht="15.5" x14ac:dyDescent="0.35">
      <c r="B19" s="345" t="s">
        <v>142</v>
      </c>
      <c r="C19" s="345" t="s">
        <v>143</v>
      </c>
      <c r="D19" s="345" t="s">
        <v>142</v>
      </c>
      <c r="E19" s="315">
        <v>603</v>
      </c>
      <c r="F19" s="316">
        <v>531.1</v>
      </c>
      <c r="G19" s="317">
        <v>6.173E+20</v>
      </c>
      <c r="H19" s="365">
        <f t="shared" si="1"/>
        <v>3.1042719569535594E-10</v>
      </c>
      <c r="I19" s="315">
        <f t="shared" si="3"/>
        <v>17</v>
      </c>
      <c r="K19" t="str">
        <f t="shared" si="2"/>
        <v>'Tethys': 3.104271956954E-10,</v>
      </c>
      <c r="L19" t="b">
        <f t="shared" si="0"/>
        <v>1</v>
      </c>
    </row>
    <row r="20" spans="2:12" ht="15.5" x14ac:dyDescent="0.35">
      <c r="B20" s="345" t="s">
        <v>129</v>
      </c>
      <c r="C20" s="345" t="s">
        <v>130</v>
      </c>
      <c r="D20" s="345" t="s">
        <v>129</v>
      </c>
      <c r="E20" s="315">
        <v>604</v>
      </c>
      <c r="F20" s="316">
        <v>561.4</v>
      </c>
      <c r="G20" s="317">
        <v>1.0960000000000001E+21</v>
      </c>
      <c r="H20" s="365">
        <f t="shared" si="1"/>
        <v>5.5115536446154246E-10</v>
      </c>
      <c r="I20" s="315">
        <f t="shared" si="3"/>
        <v>18</v>
      </c>
      <c r="K20" t="str">
        <f t="shared" si="2"/>
        <v>'Dione': 5.511553644615E-10,</v>
      </c>
      <c r="L20" t="b">
        <f t="shared" si="0"/>
        <v>1</v>
      </c>
    </row>
    <row r="21" spans="2:12" ht="15.5" x14ac:dyDescent="0.35">
      <c r="B21" s="345" t="s">
        <v>95</v>
      </c>
      <c r="C21" s="345" t="s">
        <v>96</v>
      </c>
      <c r="D21" s="345" t="s">
        <v>95</v>
      </c>
      <c r="E21" s="315">
        <v>605</v>
      </c>
      <c r="F21" s="315">
        <v>763.8</v>
      </c>
      <c r="G21" s="317">
        <v>2.3166000000000003E+21</v>
      </c>
      <c r="H21" s="365">
        <f t="shared" si="1"/>
        <v>1.1649694501018332E-9</v>
      </c>
      <c r="I21" s="315">
        <f t="shared" si="3"/>
        <v>19</v>
      </c>
      <c r="K21" t="str">
        <f t="shared" si="2"/>
        <v>'Rhea': 1.164969450102E-09,</v>
      </c>
      <c r="L21" t="b">
        <f t="shared" si="0"/>
        <v>1</v>
      </c>
    </row>
    <row r="22" spans="2:12" ht="15.5" x14ac:dyDescent="0.35">
      <c r="B22" s="345" t="s">
        <v>32</v>
      </c>
      <c r="C22" s="345" t="s">
        <v>33</v>
      </c>
      <c r="D22" s="345" t="s">
        <v>32</v>
      </c>
      <c r="E22" s="315">
        <v>606</v>
      </c>
      <c r="F22" s="316">
        <v>2574.73</v>
      </c>
      <c r="G22" s="317">
        <v>1.345E+23</v>
      </c>
      <c r="H22" s="365">
        <f t="shared" si="1"/>
        <v>6.7637223102260435E-8</v>
      </c>
      <c r="I22" s="315">
        <f t="shared" si="3"/>
        <v>20</v>
      </c>
      <c r="K22" t="str">
        <f t="shared" si="2"/>
        <v>'Titan': 6.763722310226E-08,</v>
      </c>
      <c r="L22" t="b">
        <f t="shared" si="0"/>
        <v>1</v>
      </c>
    </row>
    <row r="23" spans="2:12" ht="15.5" x14ac:dyDescent="0.35">
      <c r="B23" s="345" t="s">
        <v>366</v>
      </c>
      <c r="C23" s="345" t="s">
        <v>367</v>
      </c>
      <c r="D23" s="345" t="s">
        <v>366</v>
      </c>
      <c r="E23" s="315">
        <v>607</v>
      </c>
      <c r="F23" s="316">
        <v>138.6</v>
      </c>
      <c r="G23" s="317">
        <v>5.62E+18</v>
      </c>
      <c r="H23" s="365">
        <f t="shared" si="1"/>
        <v>2.8261798798119232E-12</v>
      </c>
      <c r="I23" s="315">
        <f t="shared" si="3"/>
        <v>21</v>
      </c>
      <c r="K23" t="str">
        <f t="shared" si="2"/>
        <v>'Hyperion': 2.826179879812E-12,</v>
      </c>
      <c r="L23" t="b">
        <f t="shared" si="0"/>
        <v>1</v>
      </c>
    </row>
    <row r="24" spans="2:12" ht="15.5" x14ac:dyDescent="0.35">
      <c r="B24" s="345" t="s">
        <v>101</v>
      </c>
      <c r="C24" s="345" t="s">
        <v>102</v>
      </c>
      <c r="D24" s="345" t="s">
        <v>101</v>
      </c>
      <c r="E24" s="315">
        <v>608</v>
      </c>
      <c r="F24" s="316">
        <v>734.5</v>
      </c>
      <c r="G24" s="317">
        <v>1.9738999999999999E+21</v>
      </c>
      <c r="H24" s="365">
        <f t="shared" si="1"/>
        <v>9.9263282291116628E-10</v>
      </c>
      <c r="I24" s="315">
        <f t="shared" si="3"/>
        <v>22</v>
      </c>
      <c r="K24" t="str">
        <f t="shared" si="2"/>
        <v>'Iapetus': 9.926328229112E-10,</v>
      </c>
      <c r="L24" t="b">
        <f t="shared" si="0"/>
        <v>1</v>
      </c>
    </row>
    <row r="25" spans="2:12" ht="15.5" x14ac:dyDescent="0.35">
      <c r="B25" s="345" t="s">
        <v>341</v>
      </c>
      <c r="C25" s="345" t="s">
        <v>342</v>
      </c>
      <c r="D25" s="345" t="s">
        <v>341</v>
      </c>
      <c r="E25" s="315">
        <v>609</v>
      </c>
      <c r="F25" s="316">
        <v>106.56</v>
      </c>
      <c r="G25" s="317">
        <v>8.292E+18</v>
      </c>
      <c r="H25" s="365">
        <f t="shared" si="1"/>
        <v>4.1698725201780194E-12</v>
      </c>
      <c r="I25" s="315">
        <f t="shared" si="3"/>
        <v>23</v>
      </c>
      <c r="K25" t="str">
        <f t="shared" si="2"/>
        <v>'Phoebe': 4.169872520178E-12,</v>
      </c>
      <c r="L25" t="b">
        <f t="shared" si="0"/>
        <v>1</v>
      </c>
    </row>
    <row r="26" spans="2:12" ht="15.5" x14ac:dyDescent="0.35">
      <c r="B26" s="344" t="s">
        <v>14</v>
      </c>
      <c r="C26" s="344" t="s">
        <v>379</v>
      </c>
      <c r="D26" s="344" t="s">
        <v>14</v>
      </c>
      <c r="E26" s="309">
        <v>799</v>
      </c>
      <c r="F26" s="310">
        <v>25362</v>
      </c>
      <c r="G26" s="311">
        <v>8.6832000000000002E+25</v>
      </c>
      <c r="H26" s="363">
        <f t="shared" si="1"/>
        <v>4.3665987780040735E-5</v>
      </c>
      <c r="I26" s="309">
        <f t="shared" si="3"/>
        <v>24</v>
      </c>
      <c r="K26" t="str">
        <f t="shared" si="2"/>
        <v>'Uranus': 4.366598778004E-05,</v>
      </c>
      <c r="L26" t="b">
        <f t="shared" si="0"/>
        <v>1</v>
      </c>
    </row>
    <row r="27" spans="2:12" ht="15.5" x14ac:dyDescent="0.35">
      <c r="B27" s="346" t="s">
        <v>121</v>
      </c>
      <c r="C27" s="346" t="s">
        <v>122</v>
      </c>
      <c r="D27" s="346" t="s">
        <v>121</v>
      </c>
      <c r="E27" s="318">
        <v>701</v>
      </c>
      <c r="F27" s="319">
        <v>578.9</v>
      </c>
      <c r="G27" s="320">
        <v>1.35E+21</v>
      </c>
      <c r="H27" s="366">
        <f t="shared" si="1"/>
        <v>6.7888662593346916E-10</v>
      </c>
      <c r="I27" s="318">
        <f t="shared" si="3"/>
        <v>25</v>
      </c>
      <c r="K27" t="str">
        <f t="shared" si="2"/>
        <v>'Ariel': 6.788866259335E-10,</v>
      </c>
      <c r="L27" t="b">
        <f t="shared" si="0"/>
        <v>1</v>
      </c>
    </row>
    <row r="28" spans="2:12" ht="15.5" x14ac:dyDescent="0.35">
      <c r="B28" s="346" t="s">
        <v>125</v>
      </c>
      <c r="C28" s="346" t="s">
        <v>126</v>
      </c>
      <c r="D28" s="346" t="s">
        <v>125</v>
      </c>
      <c r="E28" s="318">
        <v>702</v>
      </c>
      <c r="F28" s="319">
        <v>584.70000000000005</v>
      </c>
      <c r="G28" s="320">
        <v>1.2E+21</v>
      </c>
      <c r="H28" s="366">
        <f t="shared" si="1"/>
        <v>6.034547786075281E-10</v>
      </c>
      <c r="I28" s="318">
        <f t="shared" si="3"/>
        <v>26</v>
      </c>
      <c r="K28" t="str">
        <f t="shared" si="2"/>
        <v>'Umbriel': 6.034547786075E-10,</v>
      </c>
      <c r="L28" t="b">
        <f t="shared" si="0"/>
        <v>1</v>
      </c>
    </row>
    <row r="29" spans="2:12" ht="15.5" x14ac:dyDescent="0.35">
      <c r="B29" s="346" t="s">
        <v>84</v>
      </c>
      <c r="C29" s="346" t="s">
        <v>85</v>
      </c>
      <c r="D29" s="346" t="s">
        <v>84</v>
      </c>
      <c r="E29" s="318">
        <v>703</v>
      </c>
      <c r="F29" s="318">
        <v>788.4</v>
      </c>
      <c r="G29" s="320">
        <v>3.526E+21</v>
      </c>
      <c r="H29" s="366">
        <f t="shared" si="1"/>
        <v>1.7731512911417867E-9</v>
      </c>
      <c r="I29" s="318">
        <f t="shared" si="3"/>
        <v>27</v>
      </c>
      <c r="K29" t="str">
        <f t="shared" si="2"/>
        <v>'Titania': 1.773151291142E-09,</v>
      </c>
      <c r="L29" t="b">
        <f t="shared" si="0"/>
        <v>1</v>
      </c>
    </row>
    <row r="30" spans="2:12" ht="15.5" x14ac:dyDescent="0.35">
      <c r="B30" s="346" t="s">
        <v>90</v>
      </c>
      <c r="C30" s="346" t="s">
        <v>91</v>
      </c>
      <c r="D30" s="346" t="s">
        <v>90</v>
      </c>
      <c r="E30" s="318">
        <v>704</v>
      </c>
      <c r="F30" s="318">
        <v>761.4</v>
      </c>
      <c r="G30" s="320">
        <v>3.014E+21</v>
      </c>
      <c r="H30" s="366">
        <f t="shared" si="1"/>
        <v>1.5156772522692414E-9</v>
      </c>
      <c r="I30" s="318">
        <f t="shared" si="3"/>
        <v>28</v>
      </c>
      <c r="K30" t="str">
        <f t="shared" si="2"/>
        <v>'Oberon': 1.515677252269E-09,</v>
      </c>
      <c r="L30" t="b">
        <f t="shared" si="0"/>
        <v>1</v>
      </c>
    </row>
    <row r="31" spans="2:12" ht="15.5" x14ac:dyDescent="0.35">
      <c r="B31" s="346" t="s">
        <v>222</v>
      </c>
      <c r="C31" s="346" t="s">
        <v>223</v>
      </c>
      <c r="D31" s="346" t="s">
        <v>222</v>
      </c>
      <c r="E31" s="318">
        <v>705</v>
      </c>
      <c r="F31" s="318">
        <v>235.8</v>
      </c>
      <c r="G31" s="320">
        <v>6.59E+19</v>
      </c>
      <c r="H31" s="366">
        <f t="shared" si="1"/>
        <v>3.313972492519675E-11</v>
      </c>
      <c r="I31" s="318">
        <f t="shared" si="3"/>
        <v>29</v>
      </c>
      <c r="K31" t="str">
        <f t="shared" si="2"/>
        <v>'Miranda': 3.313972492520E-11,</v>
      </c>
      <c r="L31" t="b">
        <f t="shared" si="0"/>
        <v>1</v>
      </c>
    </row>
    <row r="32" spans="2:12" ht="15.5" x14ac:dyDescent="0.35">
      <c r="B32" s="344" t="s">
        <v>11</v>
      </c>
      <c r="C32" s="344" t="s">
        <v>379</v>
      </c>
      <c r="D32" s="344" t="s">
        <v>11</v>
      </c>
      <c r="E32" s="309">
        <v>899</v>
      </c>
      <c r="F32" s="310">
        <v>24622</v>
      </c>
      <c r="G32" s="311">
        <v>1.0243000000000001E+26</v>
      </c>
      <c r="H32" s="363">
        <f t="shared" si="1"/>
        <v>5.1509894143974259E-5</v>
      </c>
      <c r="I32" s="309">
        <f t="shared" si="3"/>
        <v>30</v>
      </c>
      <c r="K32" t="str">
        <f t="shared" si="2"/>
        <v>'Neptune': 5.150989414397E-05,</v>
      </c>
      <c r="L32" t="b">
        <f t="shared" si="0"/>
        <v>1</v>
      </c>
    </row>
    <row r="33" spans="2:17" ht="15.5" x14ac:dyDescent="0.35">
      <c r="B33" s="347" t="s">
        <v>54</v>
      </c>
      <c r="C33" s="347" t="s">
        <v>55</v>
      </c>
      <c r="D33" s="347" t="s">
        <v>54</v>
      </c>
      <c r="E33" s="321">
        <v>801</v>
      </c>
      <c r="F33" s="321">
        <v>1353.4</v>
      </c>
      <c r="G33" s="322">
        <v>2.1500000000000001E+22</v>
      </c>
      <c r="H33" s="367">
        <f t="shared" si="1"/>
        <v>1.0811898116718212E-8</v>
      </c>
      <c r="I33" s="321">
        <f t="shared" si="3"/>
        <v>31</v>
      </c>
      <c r="K33" t="str">
        <f t="shared" si="2"/>
        <v>'Triton': 1.081189811672E-08,</v>
      </c>
      <c r="L33" t="b">
        <f>OR(G33&gt;$O$2,I33&lt;=32)</f>
        <v>1</v>
      </c>
    </row>
    <row r="34" spans="2:17" ht="15.5" x14ac:dyDescent="0.35">
      <c r="B34" s="347" t="s">
        <v>228</v>
      </c>
      <c r="C34" s="347" t="s">
        <v>229</v>
      </c>
      <c r="D34" s="347" t="s">
        <v>228</v>
      </c>
      <c r="E34" s="321">
        <v>807</v>
      </c>
      <c r="F34" s="321">
        <v>210</v>
      </c>
      <c r="G34" s="322">
        <v>4.4E+19</v>
      </c>
      <c r="H34" s="367">
        <f t="shared" si="1"/>
        <v>2.2126675215609366E-11</v>
      </c>
      <c r="I34" s="321">
        <f t="shared" si="3"/>
        <v>32</v>
      </c>
      <c r="K34" t="str">
        <f t="shared" si="2"/>
        <v>'Proteus': 2.212667521561E-11,</v>
      </c>
      <c r="L34" t="b">
        <f t="shared" ref="L34:L78" si="4">OR(G34&gt;$O$2,I34&lt;=32)</f>
        <v>1</v>
      </c>
    </row>
    <row r="35" spans="2:17" ht="15.5" x14ac:dyDescent="0.35">
      <c r="B35" s="349" t="s">
        <v>65</v>
      </c>
      <c r="C35" s="349">
        <v>134340</v>
      </c>
      <c r="D35" s="349" t="s">
        <v>65</v>
      </c>
      <c r="E35" s="323">
        <v>999</v>
      </c>
      <c r="F35" s="323">
        <v>1188.3</v>
      </c>
      <c r="G35" s="324">
        <v>1.3105E+22</v>
      </c>
      <c r="H35" s="368">
        <f t="shared" si="1"/>
        <v>6.5902290613763796E-9</v>
      </c>
      <c r="I35" s="323">
        <f t="shared" si="3"/>
        <v>33</v>
      </c>
      <c r="K35" t="str">
        <f t="shared" si="2"/>
        <v>'Pluto': 6.590229061376E-09,</v>
      </c>
      <c r="L35" t="b">
        <f t="shared" si="4"/>
        <v>1</v>
      </c>
    </row>
    <row r="36" spans="2:17" ht="15.5" x14ac:dyDescent="0.35">
      <c r="B36" s="348" t="s">
        <v>111</v>
      </c>
      <c r="C36" s="348" t="s">
        <v>112</v>
      </c>
      <c r="D36" s="348" t="s">
        <v>111</v>
      </c>
      <c r="E36" s="326">
        <v>901</v>
      </c>
      <c r="F36" s="327">
        <v>606</v>
      </c>
      <c r="G36" s="328">
        <v>1.52E+21</v>
      </c>
      <c r="H36" s="369">
        <f t="shared" si="1"/>
        <v>7.6437605290286895E-10</v>
      </c>
      <c r="I36" s="326">
        <f t="shared" si="3"/>
        <v>34</v>
      </c>
      <c r="K36" t="str">
        <f t="shared" si="2"/>
        <v>'Charon': 7.643760529029E-10,</v>
      </c>
      <c r="L36" t="b">
        <f t="shared" si="4"/>
        <v>1</v>
      </c>
    </row>
    <row r="37" spans="2:17" ht="15.5" x14ac:dyDescent="0.35">
      <c r="B37" s="349" t="s">
        <v>133</v>
      </c>
      <c r="C37" s="349">
        <v>1</v>
      </c>
      <c r="D37" s="349" t="s">
        <v>133</v>
      </c>
      <c r="E37" s="323">
        <v>2000001</v>
      </c>
      <c r="F37" s="323">
        <v>473</v>
      </c>
      <c r="G37" s="324">
        <v>9.39E+20</v>
      </c>
      <c r="H37" s="368">
        <f t="shared" si="1"/>
        <v>4.722033642603907E-10</v>
      </c>
      <c r="I37" s="323">
        <f t="shared" si="3"/>
        <v>35</v>
      </c>
      <c r="K37" t="str">
        <f t="shared" si="2"/>
        <v>'Ceres': 4.722033642604E-10,</v>
      </c>
      <c r="L37" t="b">
        <f t="shared" si="4"/>
        <v>1</v>
      </c>
      <c r="Q37" t="str">
        <f>"'"&amp;D37&amp;"': ao+"&amp;C37&amp;","</f>
        <v>'Ceres': ao+1,</v>
      </c>
    </row>
    <row r="38" spans="2:17" ht="15.5" x14ac:dyDescent="0.35">
      <c r="B38" s="349" t="s">
        <v>195</v>
      </c>
      <c r="C38" s="349">
        <v>2</v>
      </c>
      <c r="D38" s="349" t="s">
        <v>195</v>
      </c>
      <c r="E38" s="329">
        <v>2000002</v>
      </c>
      <c r="F38" s="325">
        <v>256</v>
      </c>
      <c r="G38" s="324">
        <v>2.11E+20</v>
      </c>
      <c r="H38" s="368">
        <f t="shared" si="1"/>
        <v>1.0610746523849036E-10</v>
      </c>
      <c r="I38" s="323">
        <f t="shared" si="3"/>
        <v>36</v>
      </c>
      <c r="K38" t="str">
        <f t="shared" si="2"/>
        <v>'Pallas': 1.061074652385E-10,</v>
      </c>
      <c r="L38" t="b">
        <f t="shared" si="4"/>
        <v>1</v>
      </c>
      <c r="Q38" t="str">
        <f t="shared" ref="Q38:Q75" si="5">"'"&amp;D38&amp;"': ao+"&amp;C38&amp;","</f>
        <v>'Pallas': ao+2,</v>
      </c>
    </row>
    <row r="39" spans="2:17" ht="15.5" x14ac:dyDescent="0.35">
      <c r="B39" s="349" t="s">
        <v>274</v>
      </c>
      <c r="C39" s="349">
        <v>3</v>
      </c>
      <c r="D39" s="349" t="s">
        <v>274</v>
      </c>
      <c r="E39" s="329">
        <v>2000003</v>
      </c>
      <c r="F39" s="325">
        <v>123.298</v>
      </c>
      <c r="G39" s="324">
        <v>2.73E+19</v>
      </c>
      <c r="H39" s="368">
        <f t="shared" si="1"/>
        <v>1.3728596213321265E-11</v>
      </c>
      <c r="I39" s="323">
        <f t="shared" si="3"/>
        <v>37</v>
      </c>
      <c r="K39" t="str">
        <f t="shared" si="2"/>
        <v>'Juno': 1.372859621332E-11,</v>
      </c>
      <c r="L39" t="b">
        <f t="shared" si="4"/>
        <v>0</v>
      </c>
      <c r="Q39" t="str">
        <f t="shared" si="5"/>
        <v>'Juno': ao+3,</v>
      </c>
    </row>
    <row r="40" spans="2:17" ht="15.5" x14ac:dyDescent="0.35">
      <c r="B40" s="349" t="s">
        <v>190</v>
      </c>
      <c r="C40" s="349">
        <v>4</v>
      </c>
      <c r="D40" s="349" t="s">
        <v>190</v>
      </c>
      <c r="E40" s="329">
        <v>2000004</v>
      </c>
      <c r="F40" s="325">
        <v>262.7</v>
      </c>
      <c r="G40" s="324">
        <v>2.59E+20</v>
      </c>
      <c r="H40" s="368">
        <f t="shared" si="1"/>
        <v>1.3024565638279149E-10</v>
      </c>
      <c r="I40" s="323">
        <f t="shared" si="3"/>
        <v>38</v>
      </c>
      <c r="K40" t="str">
        <f t="shared" si="2"/>
        <v>'Vesta': 1.302456563828E-10,</v>
      </c>
      <c r="L40" t="b">
        <f t="shared" si="4"/>
        <v>1</v>
      </c>
      <c r="Q40" t="str">
        <f t="shared" si="5"/>
        <v>'Vesta': ao+4,</v>
      </c>
    </row>
    <row r="41" spans="2:17" ht="15.5" x14ac:dyDescent="0.35">
      <c r="B41" s="349" t="s">
        <v>300</v>
      </c>
      <c r="C41" s="349">
        <v>7</v>
      </c>
      <c r="D41" s="349" t="s">
        <v>300</v>
      </c>
      <c r="E41" s="329">
        <v>2000007</v>
      </c>
      <c r="F41" s="325">
        <v>107</v>
      </c>
      <c r="G41" s="324">
        <v>1.375E+19</v>
      </c>
      <c r="H41" s="368">
        <f t="shared" si="1"/>
        <v>6.9145860048779265E-12</v>
      </c>
      <c r="I41" s="323">
        <f t="shared" si="3"/>
        <v>39</v>
      </c>
      <c r="K41" t="str">
        <f t="shared" si="2"/>
        <v>'Iris': 6.914586004878E-12,</v>
      </c>
      <c r="L41" t="b">
        <f t="shared" si="4"/>
        <v>0</v>
      </c>
      <c r="Q41" t="str">
        <f t="shared" si="5"/>
        <v>'Iris': ao+7,</v>
      </c>
    </row>
    <row r="42" spans="2:17" ht="15.5" x14ac:dyDescent="0.35">
      <c r="B42" s="349" t="s">
        <v>169</v>
      </c>
      <c r="C42" s="349">
        <v>10</v>
      </c>
      <c r="D42" s="349" t="s">
        <v>169</v>
      </c>
      <c r="E42" s="329">
        <v>2000010</v>
      </c>
      <c r="F42" s="325">
        <v>217.83</v>
      </c>
      <c r="G42" s="324">
        <v>1.076E+21</v>
      </c>
      <c r="H42" s="368">
        <f t="shared" si="1"/>
        <v>5.4109778481808352E-10</v>
      </c>
      <c r="I42" s="323">
        <f t="shared" si="3"/>
        <v>40</v>
      </c>
      <c r="K42" t="str">
        <f t="shared" si="2"/>
        <v>'Hygiea': 5.410977848181E-10,</v>
      </c>
      <c r="L42" t="b">
        <f t="shared" si="4"/>
        <v>1</v>
      </c>
      <c r="Q42" t="str">
        <f t="shared" si="5"/>
        <v>'Hygiea': ao+10,</v>
      </c>
    </row>
    <row r="43" spans="2:17" ht="15.5" x14ac:dyDescent="0.35">
      <c r="B43" s="349" t="s">
        <v>334</v>
      </c>
      <c r="C43" s="349">
        <v>13</v>
      </c>
      <c r="D43" s="349" t="s">
        <v>334</v>
      </c>
      <c r="E43" s="329">
        <v>2000013</v>
      </c>
      <c r="F43" s="325">
        <v>107.36499999999999</v>
      </c>
      <c r="G43" s="324">
        <v>8.82E+18</v>
      </c>
      <c r="H43" s="368">
        <f t="shared" si="1"/>
        <v>4.4353926227653312E-12</v>
      </c>
      <c r="I43" s="323">
        <f t="shared" si="3"/>
        <v>41</v>
      </c>
      <c r="K43" t="str">
        <f t="shared" si="2"/>
        <v>'Egeria': 4.435392622765E-12,</v>
      </c>
      <c r="L43" t="b">
        <f t="shared" si="4"/>
        <v>0</v>
      </c>
      <c r="Q43" t="str">
        <f t="shared" si="5"/>
        <v>'Egeria': ao+13,</v>
      </c>
    </row>
    <row r="44" spans="2:17" ht="15.5" x14ac:dyDescent="0.35">
      <c r="B44" s="349" t="s">
        <v>263</v>
      </c>
      <c r="C44" s="349">
        <v>15</v>
      </c>
      <c r="D44" s="349" t="s">
        <v>263</v>
      </c>
      <c r="E44" s="329">
        <v>2000015</v>
      </c>
      <c r="F44" s="325">
        <v>128.20500000000001</v>
      </c>
      <c r="G44" s="324">
        <v>3.14E+19</v>
      </c>
      <c r="H44" s="368">
        <f t="shared" si="1"/>
        <v>1.579040004023032E-11</v>
      </c>
      <c r="I44" s="323">
        <f t="shared" si="3"/>
        <v>42</v>
      </c>
      <c r="K44" t="str">
        <f t="shared" si="2"/>
        <v>'Eunomia': 1.579040004023E-11,</v>
      </c>
      <c r="L44" t="b">
        <f t="shared" si="4"/>
        <v>0</v>
      </c>
      <c r="Q44" t="str">
        <f t="shared" si="5"/>
        <v>'Eunomia': ao+15,</v>
      </c>
    </row>
    <row r="45" spans="2:17" ht="15.5" x14ac:dyDescent="0.35">
      <c r="B45" s="349" t="s">
        <v>277</v>
      </c>
      <c r="C45" s="349">
        <v>16</v>
      </c>
      <c r="D45" s="349" t="s">
        <v>277</v>
      </c>
      <c r="E45" s="329">
        <v>2000016</v>
      </c>
      <c r="F45" s="325">
        <v>116.667</v>
      </c>
      <c r="G45" s="324">
        <v>2.41E+19</v>
      </c>
      <c r="H45" s="368">
        <f t="shared" si="1"/>
        <v>1.2119383470367856E-11</v>
      </c>
      <c r="I45" s="323">
        <f t="shared" si="3"/>
        <v>43</v>
      </c>
      <c r="K45" t="str">
        <f t="shared" si="2"/>
        <v>'Psyche': 1.211938347037E-11,</v>
      </c>
      <c r="L45" t="b">
        <f t="shared" si="4"/>
        <v>0</v>
      </c>
      <c r="Q45" t="str">
        <f t="shared" si="5"/>
        <v>'Psyche': ao+16,</v>
      </c>
    </row>
    <row r="46" spans="2:17" ht="15.5" x14ac:dyDescent="0.35">
      <c r="B46" s="349" t="s">
        <v>338</v>
      </c>
      <c r="C46" s="349">
        <v>19</v>
      </c>
      <c r="D46" s="349" t="s">
        <v>338</v>
      </c>
      <c r="E46" s="329">
        <v>2000019</v>
      </c>
      <c r="F46" s="325">
        <v>103.45</v>
      </c>
      <c r="G46" s="324">
        <v>8.6E+18</v>
      </c>
      <c r="H46" s="368">
        <f t="shared" si="1"/>
        <v>4.3247592466872848E-12</v>
      </c>
      <c r="I46" s="323">
        <f t="shared" si="3"/>
        <v>44</v>
      </c>
      <c r="K46" t="str">
        <f t="shared" si="2"/>
        <v>'Fortuna': 4.324759246687E-12,</v>
      </c>
      <c r="L46" t="b">
        <f t="shared" si="4"/>
        <v>0</v>
      </c>
      <c r="Q46" t="str">
        <f t="shared" si="5"/>
        <v>'Fortuna': ao+19,</v>
      </c>
    </row>
    <row r="47" spans="2:17" ht="15.5" x14ac:dyDescent="0.35">
      <c r="B47" s="349" t="s">
        <v>309</v>
      </c>
      <c r="C47" s="349">
        <v>31</v>
      </c>
      <c r="D47" s="349" t="s">
        <v>309</v>
      </c>
      <c r="E47" s="329">
        <v>2000031</v>
      </c>
      <c r="F47" s="325">
        <v>133.54</v>
      </c>
      <c r="G47" s="324">
        <v>1.27E+19</v>
      </c>
      <c r="H47" s="368">
        <f t="shared" si="1"/>
        <v>6.3865630735963391E-12</v>
      </c>
      <c r="I47" s="323">
        <f t="shared" si="3"/>
        <v>45</v>
      </c>
      <c r="K47" t="str">
        <f t="shared" si="2"/>
        <v>'Euphrosyne': 6.386563073596E-12,</v>
      </c>
      <c r="L47" t="b">
        <f t="shared" si="4"/>
        <v>0</v>
      </c>
      <c r="Q47" t="str">
        <f t="shared" si="5"/>
        <v>'Euphrosyne': ao+31,</v>
      </c>
    </row>
    <row r="48" spans="2:17" ht="15.5" x14ac:dyDescent="0.35">
      <c r="B48" s="349" t="s">
        <v>361</v>
      </c>
      <c r="C48" s="349">
        <v>45</v>
      </c>
      <c r="D48" s="349" t="s">
        <v>361</v>
      </c>
      <c r="E48" s="329">
        <v>2000045</v>
      </c>
      <c r="F48" s="325">
        <v>101.164</v>
      </c>
      <c r="G48" s="324">
        <v>5.63E+18</v>
      </c>
      <c r="H48" s="368">
        <f t="shared" si="1"/>
        <v>2.8312086696336529E-12</v>
      </c>
      <c r="I48" s="323">
        <f t="shared" si="3"/>
        <v>46</v>
      </c>
      <c r="K48" t="str">
        <f t="shared" si="2"/>
        <v>'Eugenia': 2.831208669634E-12,</v>
      </c>
      <c r="L48" t="b">
        <f t="shared" si="4"/>
        <v>0</v>
      </c>
      <c r="Q48" t="str">
        <f t="shared" si="5"/>
        <v>'Eugenia': ao+45,</v>
      </c>
    </row>
    <row r="49" spans="2:17" ht="15.5" x14ac:dyDescent="0.35">
      <c r="B49" s="349" t="s">
        <v>358</v>
      </c>
      <c r="C49" s="349">
        <v>48</v>
      </c>
      <c r="D49" s="349" t="s">
        <v>358</v>
      </c>
      <c r="E49" s="329">
        <v>2000048</v>
      </c>
      <c r="F49" s="325">
        <v>108.23699999999999</v>
      </c>
      <c r="G49" s="324">
        <v>6.12E+18</v>
      </c>
      <c r="H49" s="368">
        <f t="shared" si="1"/>
        <v>3.0776193708983934E-12</v>
      </c>
      <c r="I49" s="323">
        <f t="shared" si="3"/>
        <v>47</v>
      </c>
      <c r="K49" t="str">
        <f t="shared" si="2"/>
        <v>'Doris': 3.077619370898E-12,</v>
      </c>
      <c r="L49" t="b">
        <f t="shared" si="4"/>
        <v>0</v>
      </c>
      <c r="Q49" t="str">
        <f t="shared" si="5"/>
        <v>'Doris': ao+48,</v>
      </c>
    </row>
    <row r="50" spans="2:17" ht="15.5" x14ac:dyDescent="0.35">
      <c r="B50" s="349" t="s">
        <v>50</v>
      </c>
      <c r="C50" s="349">
        <v>52</v>
      </c>
      <c r="D50" s="376" t="s">
        <v>393</v>
      </c>
      <c r="E50" s="329">
        <v>2000052</v>
      </c>
      <c r="F50" s="325">
        <v>151.959</v>
      </c>
      <c r="G50" s="324">
        <v>2.38E+19</v>
      </c>
      <c r="H50" s="368">
        <f t="shared" si="1"/>
        <v>1.1968519775715974E-11</v>
      </c>
      <c r="I50" s="323">
        <f t="shared" si="3"/>
        <v>48</v>
      </c>
      <c r="K50" t="str">
        <f t="shared" si="2"/>
        <v>'52 Europa': 1.196851977572E-11,</v>
      </c>
      <c r="L50" t="b">
        <f t="shared" si="4"/>
        <v>0</v>
      </c>
      <c r="Q50" t="str">
        <f t="shared" si="5"/>
        <v>'52 Europa': ao+52,</v>
      </c>
    </row>
    <row r="51" spans="2:17" ht="15.5" x14ac:dyDescent="0.35">
      <c r="B51" s="349" t="s">
        <v>304</v>
      </c>
      <c r="C51" s="349">
        <v>65</v>
      </c>
      <c r="D51" s="349" t="s">
        <v>304</v>
      </c>
      <c r="E51" s="329">
        <v>2000065</v>
      </c>
      <c r="F51" s="325">
        <v>118.63</v>
      </c>
      <c r="G51" s="324">
        <v>1.36E+19</v>
      </c>
      <c r="H51" s="368">
        <f t="shared" si="1"/>
        <v>6.8391541575519849E-12</v>
      </c>
      <c r="I51" s="323">
        <f t="shared" si="3"/>
        <v>49</v>
      </c>
      <c r="K51" t="str">
        <f t="shared" si="2"/>
        <v>'Cybele': 6.839154157552E-12,</v>
      </c>
      <c r="L51" t="b">
        <f t="shared" si="4"/>
        <v>0</v>
      </c>
      <c r="Q51" t="str">
        <f t="shared" si="5"/>
        <v>'Cybele': ao+65,</v>
      </c>
    </row>
    <row r="52" spans="2:17" ht="15.5" x14ac:dyDescent="0.35">
      <c r="B52" s="349" t="s">
        <v>295</v>
      </c>
      <c r="C52" s="349">
        <v>87</v>
      </c>
      <c r="D52" s="349" t="s">
        <v>295</v>
      </c>
      <c r="E52" s="329">
        <v>2000087</v>
      </c>
      <c r="F52" s="325">
        <v>143</v>
      </c>
      <c r="G52" s="324">
        <v>1.478E+19</v>
      </c>
      <c r="H52" s="368">
        <f t="shared" si="1"/>
        <v>7.4325513565160553E-12</v>
      </c>
      <c r="I52" s="323">
        <f t="shared" si="3"/>
        <v>50</v>
      </c>
      <c r="K52" t="str">
        <f t="shared" si="2"/>
        <v>'Sylvia': 7.432551356516E-12,</v>
      </c>
      <c r="L52" t="b">
        <f t="shared" si="4"/>
        <v>0</v>
      </c>
      <c r="Q52" t="str">
        <f t="shared" si="5"/>
        <v>'Sylvia': ao+87,</v>
      </c>
    </row>
    <row r="53" spans="2:17" ht="15.5" x14ac:dyDescent="0.35">
      <c r="B53" s="349" t="s">
        <v>290</v>
      </c>
      <c r="C53" s="349">
        <v>88</v>
      </c>
      <c r="D53" s="349" t="s">
        <v>290</v>
      </c>
      <c r="E53" s="329">
        <v>2000088</v>
      </c>
      <c r="F53" s="325">
        <v>102.2</v>
      </c>
      <c r="G53" s="324">
        <v>1.53E+19</v>
      </c>
      <c r="H53" s="368">
        <f t="shared" si="1"/>
        <v>7.6940484272459826E-12</v>
      </c>
      <c r="I53" s="323">
        <f t="shared" si="3"/>
        <v>51</v>
      </c>
      <c r="K53" t="str">
        <f t="shared" si="2"/>
        <v>'Thisbe': 7.694048427246E-12,</v>
      </c>
      <c r="L53" t="b">
        <f t="shared" si="4"/>
        <v>0</v>
      </c>
      <c r="Q53" t="str">
        <f t="shared" si="5"/>
        <v>'Thisbe': ao+88,</v>
      </c>
    </row>
    <row r="54" spans="2:17" ht="15.5" x14ac:dyDescent="0.35">
      <c r="B54" s="349" t="s">
        <v>319</v>
      </c>
      <c r="C54" s="349">
        <v>107</v>
      </c>
      <c r="D54" s="349" t="s">
        <v>319</v>
      </c>
      <c r="E54" s="329">
        <v>2000107</v>
      </c>
      <c r="F54" s="325">
        <v>105.185</v>
      </c>
      <c r="G54" s="324">
        <v>1.12E+19</v>
      </c>
      <c r="H54" s="368">
        <f t="shared" si="1"/>
        <v>5.6322446003369292E-12</v>
      </c>
      <c r="I54" s="323">
        <f t="shared" si="3"/>
        <v>52</v>
      </c>
      <c r="K54" t="str">
        <f t="shared" si="2"/>
        <v>'Camilla': 5.632244600337E-12,</v>
      </c>
      <c r="L54" t="b">
        <f t="shared" si="4"/>
        <v>0</v>
      </c>
      <c r="Q54" t="str">
        <f t="shared" si="5"/>
        <v>'Camilla': ao+107,</v>
      </c>
    </row>
    <row r="55" spans="2:17" ht="15.5" x14ac:dyDescent="0.35">
      <c r="B55" s="349" t="s">
        <v>331</v>
      </c>
      <c r="C55" s="349">
        <v>324</v>
      </c>
      <c r="D55" s="349" t="s">
        <v>331</v>
      </c>
      <c r="E55" s="329">
        <v>2000324</v>
      </c>
      <c r="F55" s="325">
        <v>110.346</v>
      </c>
      <c r="G55" s="324">
        <v>1.03E+19</v>
      </c>
      <c r="H55" s="368">
        <f t="shared" si="1"/>
        <v>5.1796535163812825E-12</v>
      </c>
      <c r="I55" s="323">
        <f t="shared" si="3"/>
        <v>53</v>
      </c>
      <c r="K55" t="str">
        <f t="shared" si="2"/>
        <v>'Bamberga': 5.179653516381E-12,</v>
      </c>
      <c r="L55" t="b">
        <f t="shared" si="4"/>
        <v>0</v>
      </c>
      <c r="Q55" t="str">
        <f t="shared" si="5"/>
        <v>'Bamberga': ao+324,</v>
      </c>
    </row>
    <row r="56" spans="2:17" ht="15.5" x14ac:dyDescent="0.35">
      <c r="B56" s="349" t="s">
        <v>323</v>
      </c>
      <c r="C56" s="349">
        <v>451</v>
      </c>
      <c r="D56" s="349" t="s">
        <v>323</v>
      </c>
      <c r="E56" s="329">
        <v>2000451</v>
      </c>
      <c r="F56" s="325">
        <v>112.89</v>
      </c>
      <c r="G56" s="324">
        <v>1.09E+19</v>
      </c>
      <c r="H56" s="368">
        <f t="shared" si="1"/>
        <v>5.4813809056850467E-12</v>
      </c>
      <c r="I56" s="323">
        <f t="shared" si="3"/>
        <v>54</v>
      </c>
      <c r="K56" t="str">
        <f t="shared" si="2"/>
        <v>'Patientia': 5.481380905685E-12,</v>
      </c>
      <c r="L56" t="b">
        <f t="shared" si="4"/>
        <v>0</v>
      </c>
      <c r="Q56" t="str">
        <f t="shared" si="5"/>
        <v>'Patientia': ao+451,</v>
      </c>
    </row>
    <row r="57" spans="2:17" ht="15.5" x14ac:dyDescent="0.35">
      <c r="B57" s="349" t="s">
        <v>253</v>
      </c>
      <c r="C57" s="349">
        <v>511</v>
      </c>
      <c r="D57" s="349" t="s">
        <v>253</v>
      </c>
      <c r="E57" s="329">
        <v>2000511</v>
      </c>
      <c r="F57" s="325">
        <v>145.21799999999999</v>
      </c>
      <c r="G57" s="324">
        <v>3.3799999999999996E+19</v>
      </c>
      <c r="H57" s="368">
        <f t="shared" si="1"/>
        <v>1.6997309597445373E-11</v>
      </c>
      <c r="I57" s="323">
        <f t="shared" si="3"/>
        <v>55</v>
      </c>
      <c r="K57" t="str">
        <f t="shared" si="2"/>
        <v>'Davida': 1.699730959745E-11,</v>
      </c>
      <c r="L57" t="b">
        <f t="shared" si="4"/>
        <v>0</v>
      </c>
      <c r="Q57" t="str">
        <f t="shared" si="5"/>
        <v>'Davida': ao+511,</v>
      </c>
    </row>
    <row r="58" spans="2:17" ht="15.5" x14ac:dyDescent="0.35">
      <c r="B58" s="350" t="s">
        <v>347</v>
      </c>
      <c r="C58" s="350">
        <v>624</v>
      </c>
      <c r="D58" s="350" t="s">
        <v>347</v>
      </c>
      <c r="E58" s="336">
        <v>2000624</v>
      </c>
      <c r="F58" s="337">
        <v>125</v>
      </c>
      <c r="G58" s="338">
        <v>7.9E+18</v>
      </c>
      <c r="H58" s="370">
        <f t="shared" si="1"/>
        <v>3.9727439591662268E-12</v>
      </c>
      <c r="I58" s="373">
        <f t="shared" si="3"/>
        <v>56</v>
      </c>
      <c r="K58" t="str">
        <f t="shared" si="2"/>
        <v>'Hektor': 3.972743959166E-12,</v>
      </c>
      <c r="L58" t="b">
        <f t="shared" si="4"/>
        <v>0</v>
      </c>
      <c r="Q58" t="str">
        <f t="shared" si="5"/>
        <v>'Hektor': ao+624,</v>
      </c>
    </row>
    <row r="59" spans="2:17" ht="15.5" x14ac:dyDescent="0.35">
      <c r="B59" s="349" t="s">
        <v>258</v>
      </c>
      <c r="C59" s="349">
        <v>704</v>
      </c>
      <c r="D59" s="349" t="s">
        <v>258</v>
      </c>
      <c r="E59" s="329">
        <v>2000704</v>
      </c>
      <c r="F59" s="325">
        <v>153.15700000000001</v>
      </c>
      <c r="G59" s="324">
        <v>3.2799999999999996E+19</v>
      </c>
      <c r="H59" s="368">
        <f t="shared" si="1"/>
        <v>1.6494430615272434E-11</v>
      </c>
      <c r="I59" s="323">
        <f t="shared" si="3"/>
        <v>57</v>
      </c>
      <c r="K59" t="str">
        <f t="shared" si="2"/>
        <v>'Interamnia': 1.649443061527E-11,</v>
      </c>
      <c r="L59" t="b">
        <f t="shared" si="4"/>
        <v>0</v>
      </c>
      <c r="Q59" t="str">
        <f t="shared" si="5"/>
        <v>'Interamnia': ao+704,</v>
      </c>
    </row>
    <row r="60" spans="2:17" ht="15.5" x14ac:dyDescent="0.35">
      <c r="B60" s="349" t="s">
        <v>176</v>
      </c>
      <c r="C60" s="349">
        <v>20000</v>
      </c>
      <c r="D60" s="349" t="s">
        <v>176</v>
      </c>
      <c r="E60" s="329">
        <v>2020000</v>
      </c>
      <c r="F60" s="325">
        <v>334</v>
      </c>
      <c r="G60" s="324">
        <v>3.7E+20</v>
      </c>
      <c r="H60" s="368">
        <f t="shared" si="1"/>
        <v>1.8606522340398782E-10</v>
      </c>
      <c r="I60" s="323">
        <f t="shared" si="3"/>
        <v>58</v>
      </c>
      <c r="K60" t="str">
        <f t="shared" si="2"/>
        <v>'Varuna': 1.860652234040E-10,</v>
      </c>
      <c r="L60" t="b">
        <f t="shared" si="4"/>
        <v>1</v>
      </c>
      <c r="Q60" t="str">
        <f t="shared" si="5"/>
        <v>'Varuna': ao+20000,</v>
      </c>
    </row>
    <row r="61" spans="2:17" ht="15.5" x14ac:dyDescent="0.35">
      <c r="B61" s="345" t="s">
        <v>353</v>
      </c>
      <c r="C61" s="345">
        <v>26308</v>
      </c>
      <c r="D61" s="345" t="s">
        <v>353</v>
      </c>
      <c r="E61" s="339">
        <v>2026308</v>
      </c>
      <c r="F61" s="316">
        <v>134</v>
      </c>
      <c r="G61" s="317">
        <v>6.87E+18</v>
      </c>
      <c r="H61" s="365">
        <f t="shared" si="1"/>
        <v>3.4547786075280984E-12</v>
      </c>
      <c r="I61" s="315">
        <f t="shared" si="3"/>
        <v>59</v>
      </c>
      <c r="K61" t="str">
        <f t="shared" si="2"/>
        <v>'1998 SM165': 3.454778607528E-12,</v>
      </c>
      <c r="L61" t="b">
        <f t="shared" si="4"/>
        <v>0</v>
      </c>
      <c r="Q61" t="str">
        <f t="shared" si="5"/>
        <v>'1998 SM165': ao+26308,</v>
      </c>
    </row>
    <row r="62" spans="2:17" ht="15.5" x14ac:dyDescent="0.35">
      <c r="B62" s="349" t="s">
        <v>116</v>
      </c>
      <c r="C62" s="349">
        <v>50000</v>
      </c>
      <c r="D62" s="349" t="s">
        <v>116</v>
      </c>
      <c r="E62" s="323">
        <v>2050000</v>
      </c>
      <c r="F62" s="325">
        <v>555</v>
      </c>
      <c r="G62" s="324">
        <v>1.4E+21</v>
      </c>
      <c r="H62" s="368">
        <f t="shared" si="1"/>
        <v>7.0403057504211608E-10</v>
      </c>
      <c r="I62" s="323">
        <f t="shared" si="3"/>
        <v>60</v>
      </c>
      <c r="K62" t="str">
        <f t="shared" si="2"/>
        <v>'Quaoar': 7.040305750421E-10,</v>
      </c>
      <c r="L62" t="b">
        <f t="shared" si="4"/>
        <v>1</v>
      </c>
      <c r="Q62" t="str">
        <f t="shared" si="5"/>
        <v>'Quaoar': ao+50000,</v>
      </c>
    </row>
    <row r="63" spans="2:17" ht="15.5" x14ac:dyDescent="0.35">
      <c r="B63" s="349" t="s">
        <v>210</v>
      </c>
      <c r="C63" s="349">
        <v>55637</v>
      </c>
      <c r="D63" s="349" t="s">
        <v>210</v>
      </c>
      <c r="E63" s="329">
        <v>2055637</v>
      </c>
      <c r="F63" s="325">
        <v>332.5</v>
      </c>
      <c r="G63" s="324">
        <v>1.25E+20</v>
      </c>
      <c r="H63" s="368">
        <f t="shared" si="1"/>
        <v>6.2859872771617515E-11</v>
      </c>
      <c r="I63" s="323">
        <f t="shared" si="3"/>
        <v>61</v>
      </c>
      <c r="K63" t="str">
        <f t="shared" si="2"/>
        <v>'2002 UX25': 6.285987277162E-11,</v>
      </c>
      <c r="L63" t="b">
        <f t="shared" si="4"/>
        <v>1</v>
      </c>
      <c r="Q63" t="str">
        <f t="shared" si="5"/>
        <v>'2002 UX25': ao+55637,</v>
      </c>
    </row>
    <row r="64" spans="2:17" ht="15.5" x14ac:dyDescent="0.35">
      <c r="B64" s="349" t="s">
        <v>370</v>
      </c>
      <c r="C64" s="349">
        <v>65489</v>
      </c>
      <c r="D64" s="349" t="s">
        <v>370</v>
      </c>
      <c r="E64" s="329">
        <v>2065489</v>
      </c>
      <c r="F64" s="325">
        <v>111.5</v>
      </c>
      <c r="G64" s="324">
        <v>5.4E+18</v>
      </c>
      <c r="H64" s="368">
        <f t="shared" si="1"/>
        <v>2.7155465037338764E-12</v>
      </c>
      <c r="I64" s="323">
        <f t="shared" si="3"/>
        <v>62</v>
      </c>
      <c r="K64" t="str">
        <f t="shared" si="2"/>
        <v>'Ceto': 2.715546503734E-12,</v>
      </c>
      <c r="L64" t="b">
        <f t="shared" si="4"/>
        <v>0</v>
      </c>
      <c r="Q64" t="str">
        <f t="shared" si="5"/>
        <v>'Ceto': ao+65489,</v>
      </c>
    </row>
    <row r="65" spans="2:17" ht="15.5" x14ac:dyDescent="0.35">
      <c r="B65" s="349" t="s">
        <v>326</v>
      </c>
      <c r="C65" s="349">
        <v>79360</v>
      </c>
      <c r="D65" s="349" t="s">
        <v>326</v>
      </c>
      <c r="E65" s="329">
        <v>2079360</v>
      </c>
      <c r="F65" s="325">
        <v>124.5</v>
      </c>
      <c r="G65" s="324">
        <v>1.08E+19</v>
      </c>
      <c r="H65" s="368">
        <f t="shared" si="1"/>
        <v>5.4310930074677528E-12</v>
      </c>
      <c r="I65" s="323">
        <f t="shared" si="3"/>
        <v>63</v>
      </c>
      <c r="K65" t="str">
        <f t="shared" si="2"/>
        <v>'Sila': 5.431093007468E-12,</v>
      </c>
      <c r="L65" t="b">
        <f t="shared" si="4"/>
        <v>0</v>
      </c>
      <c r="Q65" t="str">
        <f t="shared" si="5"/>
        <v>'Sila': ao+79360,</v>
      </c>
    </row>
    <row r="66" spans="2:17" ht="15.5" x14ac:dyDescent="0.35">
      <c r="B66" s="349" t="s">
        <v>137</v>
      </c>
      <c r="C66" s="349">
        <v>90482</v>
      </c>
      <c r="D66" s="349" t="s">
        <v>137</v>
      </c>
      <c r="E66" s="323">
        <v>2090482</v>
      </c>
      <c r="F66" s="325">
        <v>458</v>
      </c>
      <c r="G66" s="324">
        <v>6.41E+20</v>
      </c>
      <c r="H66" s="368">
        <f t="shared" si="1"/>
        <v>3.2234542757285458E-10</v>
      </c>
      <c r="I66" s="323">
        <f t="shared" si="3"/>
        <v>64</v>
      </c>
      <c r="K66" t="str">
        <f t="shared" si="2"/>
        <v>'Orcus': 3.223454275729E-10,</v>
      </c>
      <c r="L66" t="b">
        <f t="shared" si="4"/>
        <v>1</v>
      </c>
      <c r="Q66" t="str">
        <f t="shared" si="5"/>
        <v>'Orcus': ao+90482,</v>
      </c>
    </row>
    <row r="67" spans="2:17" ht="15.5" x14ac:dyDescent="0.35">
      <c r="B67" s="349" t="s">
        <v>243</v>
      </c>
      <c r="C67" s="349">
        <v>119979</v>
      </c>
      <c r="D67" s="349" t="s">
        <v>243</v>
      </c>
      <c r="E67" s="329">
        <v>2119979</v>
      </c>
      <c r="F67" s="325">
        <v>169</v>
      </c>
      <c r="G67" s="324">
        <v>7.7E+19</v>
      </c>
      <c r="H67" s="368">
        <f t="shared" si="1"/>
        <v>3.8721681627316384E-11</v>
      </c>
      <c r="I67" s="323">
        <f t="shared" si="3"/>
        <v>65</v>
      </c>
      <c r="K67" t="str">
        <f t="shared" si="2"/>
        <v>'2002 WC19': 3.872168162732E-11,</v>
      </c>
      <c r="L67" t="b">
        <f t="shared" si="4"/>
        <v>0</v>
      </c>
      <c r="Q67" t="str">
        <f t="shared" si="5"/>
        <v>'2002 WC19': ao+119979,</v>
      </c>
    </row>
    <row r="68" spans="2:17" ht="15.5" x14ac:dyDescent="0.35">
      <c r="B68" s="349" t="s">
        <v>146</v>
      </c>
      <c r="C68" s="349">
        <v>120347</v>
      </c>
      <c r="D68" s="349" t="s">
        <v>146</v>
      </c>
      <c r="E68" s="323">
        <v>2120347</v>
      </c>
      <c r="F68" s="325">
        <v>425</v>
      </c>
      <c r="G68" s="324">
        <v>4.38E+20</v>
      </c>
      <c r="H68" s="368">
        <f t="shared" ref="H68:H78" si="6">G68/G$3</f>
        <v>2.2026099419174777E-10</v>
      </c>
      <c r="I68" s="323">
        <f t="shared" si="3"/>
        <v>66</v>
      </c>
      <c r="K68" t="str">
        <f t="shared" ref="K68:K78" si="7">"'"&amp;D68&amp;"': "&amp;TEXT(H68,"0.000000000000E+00")&amp;","</f>
        <v>'Salacia': 2.202609941917E-10,</v>
      </c>
      <c r="L68" t="b">
        <f t="shared" si="4"/>
        <v>1</v>
      </c>
      <c r="Q68" t="str">
        <f t="shared" si="5"/>
        <v>'Salacia': ao+120347,</v>
      </c>
    </row>
    <row r="69" spans="2:17" ht="15.5" x14ac:dyDescent="0.35">
      <c r="B69" s="349" t="s">
        <v>75</v>
      </c>
      <c r="C69" s="349">
        <v>136108</v>
      </c>
      <c r="D69" s="349" t="s">
        <v>75</v>
      </c>
      <c r="E69" s="323">
        <v>2136108</v>
      </c>
      <c r="F69" s="325">
        <v>798</v>
      </c>
      <c r="G69" s="324">
        <v>4.006E+21</v>
      </c>
      <c r="H69" s="368">
        <f t="shared" si="6"/>
        <v>2.0145332025847978E-9</v>
      </c>
      <c r="I69" s="323">
        <f t="shared" ref="I69:I78" si="8">I68+1</f>
        <v>67</v>
      </c>
      <c r="K69" t="str">
        <f t="shared" si="7"/>
        <v>'Haumea': 2.014533202585E-09,</v>
      </c>
      <c r="L69" t="b">
        <f t="shared" si="4"/>
        <v>1</v>
      </c>
      <c r="Q69" t="str">
        <f t="shared" si="5"/>
        <v>'Haumea': ao+136108,</v>
      </c>
    </row>
    <row r="70" spans="2:17" ht="15.5" x14ac:dyDescent="0.35">
      <c r="B70" s="349" t="s">
        <v>59</v>
      </c>
      <c r="C70" s="349">
        <v>136199</v>
      </c>
      <c r="D70" s="349" t="s">
        <v>59</v>
      </c>
      <c r="E70" s="323">
        <v>2136199</v>
      </c>
      <c r="F70" s="325">
        <v>1163</v>
      </c>
      <c r="G70" s="324">
        <v>1.6699999999999999E+22</v>
      </c>
      <c r="H70" s="368">
        <f t="shared" si="6"/>
        <v>8.3980790022880996E-9</v>
      </c>
      <c r="I70" s="323">
        <f t="shared" si="8"/>
        <v>68</v>
      </c>
      <c r="K70" t="str">
        <f t="shared" si="7"/>
        <v>'Eris': 8.398079002288E-09,</v>
      </c>
      <c r="L70" t="b">
        <f t="shared" si="4"/>
        <v>1</v>
      </c>
      <c r="Q70" t="str">
        <f t="shared" si="5"/>
        <v>'Eris': ao+136199,</v>
      </c>
    </row>
    <row r="71" spans="2:17" ht="15.5" x14ac:dyDescent="0.35">
      <c r="B71" s="349" t="s">
        <v>69</v>
      </c>
      <c r="C71" s="349">
        <v>136472</v>
      </c>
      <c r="D71" s="349" t="s">
        <v>69</v>
      </c>
      <c r="E71" s="323">
        <v>2136472</v>
      </c>
      <c r="F71" s="325">
        <v>715</v>
      </c>
      <c r="G71" s="324">
        <v>4.4000000000000005E+21</v>
      </c>
      <c r="H71" s="368">
        <f t="shared" si="6"/>
        <v>2.2126675215609366E-9</v>
      </c>
      <c r="I71" s="323">
        <f t="shared" si="8"/>
        <v>69</v>
      </c>
      <c r="K71" t="str">
        <f t="shared" si="7"/>
        <v>'Makemake': 2.212667521561E-09,</v>
      </c>
      <c r="L71" t="b">
        <f t="shared" si="4"/>
        <v>1</v>
      </c>
      <c r="Q71" t="str">
        <f t="shared" si="5"/>
        <v>'Makemake': ao+136472,</v>
      </c>
    </row>
    <row r="72" spans="2:17" ht="15.5" x14ac:dyDescent="0.35">
      <c r="B72" s="349" t="s">
        <v>269</v>
      </c>
      <c r="C72" s="349">
        <v>144897</v>
      </c>
      <c r="D72" s="349" t="s">
        <v>269</v>
      </c>
      <c r="E72" s="329">
        <v>2144897</v>
      </c>
      <c r="F72" s="325">
        <v>199</v>
      </c>
      <c r="G72" s="324">
        <v>3E+19</v>
      </c>
      <c r="H72" s="368">
        <f t="shared" si="6"/>
        <v>1.5086369465188202E-11</v>
      </c>
      <c r="I72" s="323">
        <f t="shared" si="8"/>
        <v>70</v>
      </c>
      <c r="K72" t="str">
        <f t="shared" si="7"/>
        <v>'2004 UX10': 1.508636946519E-11,</v>
      </c>
      <c r="L72" t="b">
        <f t="shared" si="4"/>
        <v>0</v>
      </c>
      <c r="Q72" t="str">
        <f t="shared" si="5"/>
        <v>'2004 UX10': ao+144897,</v>
      </c>
    </row>
    <row r="73" spans="2:17" ht="15.5" x14ac:dyDescent="0.35">
      <c r="B73" s="349" t="s">
        <v>182</v>
      </c>
      <c r="C73" s="349">
        <v>174567</v>
      </c>
      <c r="D73" s="349" t="s">
        <v>182</v>
      </c>
      <c r="E73" s="329">
        <v>2174567</v>
      </c>
      <c r="F73" s="325">
        <v>358.3</v>
      </c>
      <c r="G73" s="324">
        <v>2.664E+20</v>
      </c>
      <c r="H73" s="368">
        <f t="shared" si="6"/>
        <v>1.3396696085087125E-10</v>
      </c>
      <c r="I73" s="323">
        <f t="shared" si="8"/>
        <v>71</v>
      </c>
      <c r="K73" t="str">
        <f t="shared" si="7"/>
        <v>'Varda': 1.339669608509E-10,</v>
      </c>
      <c r="L73" t="b">
        <f t="shared" si="4"/>
        <v>1</v>
      </c>
      <c r="Q73" t="str">
        <f t="shared" si="5"/>
        <v>'Varda': ao+174567,</v>
      </c>
    </row>
    <row r="74" spans="2:17" ht="15.5" x14ac:dyDescent="0.35">
      <c r="B74" s="349" t="s">
        <v>106</v>
      </c>
      <c r="C74" s="349">
        <v>225088</v>
      </c>
      <c r="D74" s="349" t="s">
        <v>106</v>
      </c>
      <c r="E74" s="323">
        <v>2225088</v>
      </c>
      <c r="F74" s="323">
        <v>615</v>
      </c>
      <c r="G74" s="324">
        <v>1.75E+21</v>
      </c>
      <c r="H74" s="368">
        <f t="shared" si="6"/>
        <v>8.8003821880264513E-10</v>
      </c>
      <c r="I74" s="323">
        <f t="shared" si="8"/>
        <v>72</v>
      </c>
      <c r="K74" t="str">
        <f t="shared" si="7"/>
        <v>'2007 OR10': 8.800382188026E-10,</v>
      </c>
      <c r="L74" t="b">
        <f t="shared" si="4"/>
        <v>1</v>
      </c>
      <c r="Q74" t="str">
        <f t="shared" si="5"/>
        <v>'2007 OR10': ao+225088,</v>
      </c>
    </row>
    <row r="75" spans="2:17" ht="15.5" x14ac:dyDescent="0.35">
      <c r="B75" s="349" t="s">
        <v>202</v>
      </c>
      <c r="C75" s="349">
        <v>229762</v>
      </c>
      <c r="D75" s="376">
        <v>229762</v>
      </c>
      <c r="E75" s="329">
        <v>2229762</v>
      </c>
      <c r="F75" s="325">
        <v>319</v>
      </c>
      <c r="G75" s="324">
        <v>1.361E+20</v>
      </c>
      <c r="H75" s="368">
        <f t="shared" si="6"/>
        <v>6.8441829473737143E-11</v>
      </c>
      <c r="I75" s="323">
        <f t="shared" si="8"/>
        <v>73</v>
      </c>
      <c r="K75" t="str">
        <f t="shared" si="7"/>
        <v>'229762': 6.844182947374E-11,</v>
      </c>
      <c r="L75" t="b">
        <f t="shared" si="4"/>
        <v>1</v>
      </c>
      <c r="Q75" t="str">
        <f t="shared" si="5"/>
        <v>'229762': ao+229762,</v>
      </c>
    </row>
    <row r="76" spans="2:17" ht="15.5" x14ac:dyDescent="0.35">
      <c r="B76" s="351" t="s">
        <v>234</v>
      </c>
      <c r="C76" s="351" t="s">
        <v>235</v>
      </c>
      <c r="D76" s="351" t="s">
        <v>234</v>
      </c>
      <c r="E76" s="330" t="s">
        <v>380</v>
      </c>
      <c r="F76" s="331">
        <v>237.5</v>
      </c>
      <c r="G76" s="332">
        <v>4E+19</v>
      </c>
      <c r="H76" s="371">
        <f t="shared" si="6"/>
        <v>2.0115159286917604E-11</v>
      </c>
      <c r="I76" s="374">
        <f t="shared" si="8"/>
        <v>74</v>
      </c>
      <c r="K76" t="str">
        <f t="shared" si="7"/>
        <v>'Vanth': 2.011515928692E-11,</v>
      </c>
      <c r="L76" t="b">
        <f t="shared" si="4"/>
        <v>0</v>
      </c>
      <c r="P76">
        <v>1</v>
      </c>
      <c r="Q76" t="str">
        <f>"'"&amp;D76&amp;"': uo +  "&amp;P76&amp;","</f>
        <v>'Vanth': uo +  1,</v>
      </c>
    </row>
    <row r="77" spans="2:17" ht="15.5" x14ac:dyDescent="0.35">
      <c r="B77" s="352" t="s">
        <v>284</v>
      </c>
      <c r="C77" s="352" t="s">
        <v>285</v>
      </c>
      <c r="D77" s="352" t="s">
        <v>284</v>
      </c>
      <c r="E77" s="333" t="s">
        <v>380</v>
      </c>
      <c r="F77" s="334">
        <v>160</v>
      </c>
      <c r="G77" s="335">
        <v>1.7899999999999998E+19</v>
      </c>
      <c r="H77" s="372">
        <f t="shared" si="6"/>
        <v>9.0015337808956269E-12</v>
      </c>
      <c r="I77" s="375">
        <f t="shared" si="8"/>
        <v>75</v>
      </c>
      <c r="K77" t="str">
        <f t="shared" si="7"/>
        <v>'Hiʻiaka': 9.001533780896E-12,</v>
      </c>
      <c r="L77" t="b">
        <f t="shared" si="4"/>
        <v>0</v>
      </c>
      <c r="P77">
        <v>2</v>
      </c>
      <c r="Q77" t="str">
        <f t="shared" ref="Q77:Q78" si="9">"'"&amp;D77&amp;"': uo +  "&amp;P77&amp;","</f>
        <v>'Hiʻiaka': uo +  2,</v>
      </c>
    </row>
    <row r="78" spans="2:17" ht="15.5" x14ac:dyDescent="0.35">
      <c r="B78" s="349" t="s">
        <v>313</v>
      </c>
      <c r="C78" s="349" t="s">
        <v>379</v>
      </c>
      <c r="D78" s="349" t="s">
        <v>313</v>
      </c>
      <c r="E78" s="329" t="s">
        <v>380</v>
      </c>
      <c r="F78" s="325">
        <v>117.5</v>
      </c>
      <c r="G78" s="324">
        <v>1.188E+19</v>
      </c>
      <c r="H78" s="368">
        <f t="shared" si="6"/>
        <v>5.9742023082145286E-12</v>
      </c>
      <c r="I78" s="323">
        <f t="shared" si="8"/>
        <v>76</v>
      </c>
      <c r="K78" t="str">
        <f t="shared" si="7"/>
        <v>'2001 QC298': 5.974202308215E-12,</v>
      </c>
      <c r="L78" t="b">
        <f t="shared" si="4"/>
        <v>0</v>
      </c>
      <c r="P78">
        <v>3</v>
      </c>
      <c r="Q78" t="str">
        <f t="shared" si="9"/>
        <v>'2001 QC298': uo +  3,</v>
      </c>
    </row>
  </sheetData>
  <sortState xmlns:xlrd2="http://schemas.microsoft.com/office/spreadsheetml/2017/richdata2" ref="B3:G90">
    <sortCondition ref="E3:E9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1BCA-234E-43DF-86E0-0C757CF78A8D}">
  <dimension ref="B2:H80"/>
  <sheetViews>
    <sheetView showGridLines="0" workbookViewId="0">
      <selection activeCell="H39" sqref="H39:H40"/>
    </sheetView>
  </sheetViews>
  <sheetFormatPr defaultRowHeight="14.5" x14ac:dyDescent="0.35"/>
  <cols>
    <col min="1" max="1" width="2.7265625" customWidth="1"/>
    <col min="2" max="2" width="12.54296875" bestFit="1" customWidth="1"/>
    <col min="3" max="3" width="21.453125" bestFit="1" customWidth="1"/>
    <col min="4" max="4" width="4.81640625" bestFit="1" customWidth="1"/>
    <col min="8" max="8" width="10.7265625" bestFit="1" customWidth="1"/>
  </cols>
  <sheetData>
    <row r="2" spans="2:8" ht="15.5" x14ac:dyDescent="0.35">
      <c r="B2" s="30" t="s">
        <v>387</v>
      </c>
      <c r="C2" s="358">
        <v>5.0000000000000002E-11</v>
      </c>
    </row>
    <row r="4" spans="2:8" x14ac:dyDescent="0.35">
      <c r="B4" s="219" t="s">
        <v>392</v>
      </c>
      <c r="C4" s="219" t="s">
        <v>390</v>
      </c>
      <c r="D4" s="219" t="s">
        <v>391</v>
      </c>
      <c r="F4" s="357" t="s">
        <v>386</v>
      </c>
    </row>
    <row r="5" spans="2:8" ht="15.5" x14ac:dyDescent="0.35">
      <c r="B5" s="340" t="s">
        <v>0</v>
      </c>
      <c r="C5" s="359">
        <v>1</v>
      </c>
      <c r="D5" s="301">
        <v>1</v>
      </c>
      <c r="F5" t="b">
        <f>C5&gt;$C$2</f>
        <v>1</v>
      </c>
      <c r="H5" t="str">
        <f>IF(F5,B5,"")</f>
        <v>Sun</v>
      </c>
    </row>
    <row r="6" spans="2:8" ht="15.5" x14ac:dyDescent="0.35">
      <c r="B6" s="341" t="s">
        <v>26</v>
      </c>
      <c r="C6" s="360">
        <v>1.6605063991350481E-7</v>
      </c>
      <c r="D6" s="303">
        <v>2</v>
      </c>
      <c r="F6" t="b">
        <f t="shared" ref="F6:F38" si="0">C6&gt;$C$2</f>
        <v>1</v>
      </c>
      <c r="H6" t="str">
        <f t="shared" ref="H6:H69" si="1">IF(F6,B6,"")</f>
        <v>Mercury</v>
      </c>
    </row>
    <row r="7" spans="2:8" ht="15.5" x14ac:dyDescent="0.35">
      <c r="B7" s="341" t="s">
        <v>20</v>
      </c>
      <c r="C7" s="360">
        <v>2.4482663247089587E-6</v>
      </c>
      <c r="D7" s="303">
        <v>3</v>
      </c>
      <c r="F7" t="b">
        <f t="shared" si="0"/>
        <v>1</v>
      </c>
      <c r="H7" t="str">
        <f t="shared" si="1"/>
        <v>Venus</v>
      </c>
    </row>
    <row r="8" spans="2:8" ht="15.5" x14ac:dyDescent="0.35">
      <c r="B8" s="341" t="s">
        <v>16</v>
      </c>
      <c r="C8" s="360">
        <v>3.0039978879082751E-6</v>
      </c>
      <c r="D8" s="303">
        <v>4</v>
      </c>
      <c r="F8" t="b">
        <f t="shared" si="0"/>
        <v>1</v>
      </c>
      <c r="H8" t="str">
        <f t="shared" si="1"/>
        <v>Earth</v>
      </c>
    </row>
    <row r="9" spans="2:8" ht="15.5" x14ac:dyDescent="0.35">
      <c r="B9" s="342" t="s">
        <v>47</v>
      </c>
      <c r="C9" s="361">
        <v>3.6961605189711094E-8</v>
      </c>
      <c r="D9" s="306">
        <v>5</v>
      </c>
      <c r="F9" t="b">
        <f t="shared" si="0"/>
        <v>1</v>
      </c>
      <c r="H9" t="str">
        <f t="shared" si="1"/>
        <v>Moon</v>
      </c>
    </row>
    <row r="10" spans="2:8" ht="15.5" x14ac:dyDescent="0.35">
      <c r="B10" s="341" t="s">
        <v>23</v>
      </c>
      <c r="C10" s="360">
        <v>3.2277287470770161E-7</v>
      </c>
      <c r="D10" s="303">
        <v>6</v>
      </c>
      <c r="F10" t="b">
        <f t="shared" si="0"/>
        <v>1</v>
      </c>
      <c r="H10" t="str">
        <f t="shared" si="1"/>
        <v>Mars</v>
      </c>
    </row>
    <row r="11" spans="2:8" ht="15.5" x14ac:dyDescent="0.35">
      <c r="B11" s="353" t="s">
        <v>382</v>
      </c>
      <c r="C11" s="362">
        <v>5.4310930074677533E-15</v>
      </c>
      <c r="D11" s="354">
        <v>7</v>
      </c>
      <c r="F11" t="b">
        <f t="shared" si="0"/>
        <v>0</v>
      </c>
      <c r="H11" t="str">
        <f t="shared" si="1"/>
        <v/>
      </c>
    </row>
    <row r="12" spans="2:8" ht="15.5" x14ac:dyDescent="0.35">
      <c r="B12" s="353" t="s">
        <v>383</v>
      </c>
      <c r="C12" s="362">
        <v>1.0057579643458803E-15</v>
      </c>
      <c r="D12" s="354">
        <v>8</v>
      </c>
      <c r="F12" t="b">
        <f t="shared" si="0"/>
        <v>0</v>
      </c>
      <c r="H12" t="str">
        <f t="shared" si="1"/>
        <v/>
      </c>
    </row>
    <row r="13" spans="2:8" ht="15.5" x14ac:dyDescent="0.35">
      <c r="B13" s="344" t="s">
        <v>5</v>
      </c>
      <c r="C13" s="363">
        <v>9.5476603555354406E-4</v>
      </c>
      <c r="D13" s="309">
        <v>9</v>
      </c>
      <c r="F13" t="b">
        <f t="shared" si="0"/>
        <v>1</v>
      </c>
      <c r="H13" t="str">
        <f t="shared" si="1"/>
        <v>Jupiter</v>
      </c>
    </row>
    <row r="14" spans="2:8" ht="15.5" x14ac:dyDescent="0.35">
      <c r="B14" s="343" t="s">
        <v>43</v>
      </c>
      <c r="C14" s="364">
        <v>4.4907093108043552E-8</v>
      </c>
      <c r="D14" s="312">
        <v>10</v>
      </c>
      <c r="F14" t="b">
        <f t="shared" si="0"/>
        <v>1</v>
      </c>
      <c r="H14" t="str">
        <f t="shared" si="1"/>
        <v>Io</v>
      </c>
    </row>
    <row r="15" spans="2:8" ht="15.5" x14ac:dyDescent="0.35">
      <c r="B15" s="343" t="s">
        <v>50</v>
      </c>
      <c r="C15" s="364">
        <v>2.4138191144301124E-8</v>
      </c>
      <c r="D15" s="312">
        <v>11</v>
      </c>
      <c r="F15" t="b">
        <f t="shared" si="0"/>
        <v>1</v>
      </c>
      <c r="H15" t="str">
        <f t="shared" si="1"/>
        <v>Europa</v>
      </c>
    </row>
    <row r="16" spans="2:8" ht="15.5" x14ac:dyDescent="0.35">
      <c r="B16" s="343" t="s">
        <v>28</v>
      </c>
      <c r="C16" s="364">
        <v>7.4526665158029711E-8</v>
      </c>
      <c r="D16" s="312">
        <v>12</v>
      </c>
      <c r="F16" t="b">
        <f t="shared" si="0"/>
        <v>1</v>
      </c>
      <c r="H16" t="str">
        <f t="shared" si="1"/>
        <v>Ganymede</v>
      </c>
    </row>
    <row r="17" spans="2:8" ht="15.5" x14ac:dyDescent="0.35">
      <c r="B17" s="343" t="s">
        <v>39</v>
      </c>
      <c r="C17" s="364">
        <v>5.4109778481808349E-8</v>
      </c>
      <c r="D17" s="312">
        <v>13</v>
      </c>
      <c r="F17" t="b">
        <f t="shared" si="0"/>
        <v>1</v>
      </c>
      <c r="H17" t="str">
        <f t="shared" si="1"/>
        <v>Callisto</v>
      </c>
    </row>
    <row r="18" spans="2:8" ht="15.5" x14ac:dyDescent="0.35">
      <c r="B18" s="344" t="s">
        <v>8</v>
      </c>
      <c r="C18" s="363">
        <v>2.8586658620602954E-4</v>
      </c>
      <c r="D18" s="309">
        <v>14</v>
      </c>
      <c r="F18" t="b">
        <f t="shared" si="0"/>
        <v>1</v>
      </c>
      <c r="H18" t="str">
        <f t="shared" si="1"/>
        <v>Saturn</v>
      </c>
    </row>
    <row r="19" spans="2:8" ht="15.5" x14ac:dyDescent="0.35">
      <c r="B19" s="345" t="s">
        <v>248</v>
      </c>
      <c r="C19" s="365">
        <v>1.8852933041663525E-11</v>
      </c>
      <c r="D19" s="315">
        <v>15</v>
      </c>
      <c r="F19" t="b">
        <f t="shared" si="0"/>
        <v>0</v>
      </c>
      <c r="H19" t="str">
        <f t="shared" si="1"/>
        <v/>
      </c>
    </row>
    <row r="20" spans="2:8" ht="15.5" x14ac:dyDescent="0.35">
      <c r="B20" s="345" t="s">
        <v>215</v>
      </c>
      <c r="C20" s="365">
        <v>5.4310930074677528E-11</v>
      </c>
      <c r="D20" s="315">
        <v>16</v>
      </c>
      <c r="F20" t="b">
        <f t="shared" si="0"/>
        <v>1</v>
      </c>
      <c r="H20" t="str">
        <f t="shared" si="1"/>
        <v>Enceladus</v>
      </c>
    </row>
    <row r="21" spans="2:8" ht="15.5" x14ac:dyDescent="0.35">
      <c r="B21" s="345" t="s">
        <v>142</v>
      </c>
      <c r="C21" s="365">
        <v>3.1042719569535594E-10</v>
      </c>
      <c r="D21" s="315">
        <v>17</v>
      </c>
      <c r="F21" t="b">
        <f t="shared" si="0"/>
        <v>1</v>
      </c>
      <c r="H21" t="str">
        <f t="shared" si="1"/>
        <v>Tethys</v>
      </c>
    </row>
    <row r="22" spans="2:8" ht="15.5" x14ac:dyDescent="0.35">
      <c r="B22" s="345" t="s">
        <v>129</v>
      </c>
      <c r="C22" s="365">
        <v>5.5115536446154246E-10</v>
      </c>
      <c r="D22" s="315">
        <v>18</v>
      </c>
      <c r="F22" t="b">
        <f t="shared" si="0"/>
        <v>1</v>
      </c>
      <c r="H22" t="str">
        <f t="shared" si="1"/>
        <v>Dione</v>
      </c>
    </row>
    <row r="23" spans="2:8" ht="15.5" x14ac:dyDescent="0.35">
      <c r="B23" s="345" t="s">
        <v>95</v>
      </c>
      <c r="C23" s="365">
        <v>1.1649694501018332E-9</v>
      </c>
      <c r="D23" s="315">
        <v>19</v>
      </c>
      <c r="F23" t="b">
        <f t="shared" si="0"/>
        <v>1</v>
      </c>
      <c r="H23" t="str">
        <f t="shared" si="1"/>
        <v>Rhea</v>
      </c>
    </row>
    <row r="24" spans="2:8" ht="15.5" x14ac:dyDescent="0.35">
      <c r="B24" s="345" t="s">
        <v>32</v>
      </c>
      <c r="C24" s="365">
        <v>6.7637223102260435E-8</v>
      </c>
      <c r="D24" s="315">
        <v>20</v>
      </c>
      <c r="F24" t="b">
        <f t="shared" si="0"/>
        <v>1</v>
      </c>
      <c r="H24" t="str">
        <f t="shared" si="1"/>
        <v>Titan</v>
      </c>
    </row>
    <row r="25" spans="2:8" ht="15.5" x14ac:dyDescent="0.35">
      <c r="B25" s="345" t="s">
        <v>366</v>
      </c>
      <c r="C25" s="365">
        <v>2.8261798798119232E-12</v>
      </c>
      <c r="D25" s="315">
        <v>21</v>
      </c>
      <c r="F25" t="b">
        <f t="shared" si="0"/>
        <v>0</v>
      </c>
      <c r="H25" t="str">
        <f t="shared" si="1"/>
        <v/>
      </c>
    </row>
    <row r="26" spans="2:8" ht="15.5" x14ac:dyDescent="0.35">
      <c r="B26" s="345" t="s">
        <v>101</v>
      </c>
      <c r="C26" s="365">
        <v>9.9263282291116628E-10</v>
      </c>
      <c r="D26" s="315">
        <v>22</v>
      </c>
      <c r="F26" t="b">
        <f t="shared" si="0"/>
        <v>1</v>
      </c>
      <c r="H26" t="str">
        <f t="shared" si="1"/>
        <v>Iapetus</v>
      </c>
    </row>
    <row r="27" spans="2:8" ht="15.5" x14ac:dyDescent="0.35">
      <c r="B27" s="345" t="s">
        <v>341</v>
      </c>
      <c r="C27" s="365">
        <v>4.1698725201780194E-12</v>
      </c>
      <c r="D27" s="315">
        <v>23</v>
      </c>
      <c r="F27" t="b">
        <f t="shared" si="0"/>
        <v>0</v>
      </c>
      <c r="H27" t="str">
        <f t="shared" si="1"/>
        <v/>
      </c>
    </row>
    <row r="28" spans="2:8" ht="15.5" x14ac:dyDescent="0.35">
      <c r="B28" s="344" t="s">
        <v>14</v>
      </c>
      <c r="C28" s="363">
        <v>4.3665987780040735E-5</v>
      </c>
      <c r="D28" s="309">
        <v>24</v>
      </c>
      <c r="F28" t="b">
        <f t="shared" si="0"/>
        <v>1</v>
      </c>
      <c r="H28" t="str">
        <f t="shared" si="1"/>
        <v>Uranus</v>
      </c>
    </row>
    <row r="29" spans="2:8" ht="15.5" x14ac:dyDescent="0.35">
      <c r="B29" s="346" t="s">
        <v>121</v>
      </c>
      <c r="C29" s="366">
        <v>6.7888662593346916E-10</v>
      </c>
      <c r="D29" s="318">
        <v>25</v>
      </c>
      <c r="F29" t="b">
        <f t="shared" si="0"/>
        <v>1</v>
      </c>
      <c r="H29" t="str">
        <f t="shared" si="1"/>
        <v>Ariel</v>
      </c>
    </row>
    <row r="30" spans="2:8" ht="15.5" x14ac:dyDescent="0.35">
      <c r="B30" s="346" t="s">
        <v>125</v>
      </c>
      <c r="C30" s="366">
        <v>6.034547786075281E-10</v>
      </c>
      <c r="D30" s="318">
        <v>26</v>
      </c>
      <c r="F30" t="b">
        <f t="shared" si="0"/>
        <v>1</v>
      </c>
      <c r="H30" t="str">
        <f t="shared" si="1"/>
        <v>Umbriel</v>
      </c>
    </row>
    <row r="31" spans="2:8" ht="15.5" x14ac:dyDescent="0.35">
      <c r="B31" s="346" t="s">
        <v>84</v>
      </c>
      <c r="C31" s="366">
        <v>1.7731512911417867E-9</v>
      </c>
      <c r="D31" s="318">
        <v>27</v>
      </c>
      <c r="F31" t="b">
        <f t="shared" si="0"/>
        <v>1</v>
      </c>
      <c r="H31" t="str">
        <f t="shared" si="1"/>
        <v>Titania</v>
      </c>
    </row>
    <row r="32" spans="2:8" ht="15.5" x14ac:dyDescent="0.35">
      <c r="B32" s="346" t="s">
        <v>90</v>
      </c>
      <c r="C32" s="366">
        <v>1.5156772522692414E-9</v>
      </c>
      <c r="D32" s="318">
        <v>28</v>
      </c>
      <c r="F32" t="b">
        <f t="shared" si="0"/>
        <v>1</v>
      </c>
      <c r="H32" t="str">
        <f t="shared" si="1"/>
        <v>Oberon</v>
      </c>
    </row>
    <row r="33" spans="2:8" ht="15.5" x14ac:dyDescent="0.35">
      <c r="B33" s="346" t="s">
        <v>222</v>
      </c>
      <c r="C33" s="366">
        <v>3.313972492519675E-11</v>
      </c>
      <c r="D33" s="318">
        <v>29</v>
      </c>
      <c r="F33" t="b">
        <f t="shared" si="0"/>
        <v>0</v>
      </c>
      <c r="H33" t="str">
        <f t="shared" si="1"/>
        <v/>
      </c>
    </row>
    <row r="34" spans="2:8" ht="15.5" x14ac:dyDescent="0.35">
      <c r="B34" s="344" t="s">
        <v>11</v>
      </c>
      <c r="C34" s="363">
        <v>5.1509894143974259E-5</v>
      </c>
      <c r="D34" s="309">
        <v>30</v>
      </c>
      <c r="F34" t="b">
        <f t="shared" si="0"/>
        <v>1</v>
      </c>
      <c r="H34" t="str">
        <f t="shared" si="1"/>
        <v>Neptune</v>
      </c>
    </row>
    <row r="35" spans="2:8" ht="15.5" x14ac:dyDescent="0.35">
      <c r="B35" s="347" t="s">
        <v>54</v>
      </c>
      <c r="C35" s="367">
        <v>1.0811898116718212E-8</v>
      </c>
      <c r="D35" s="321">
        <v>31</v>
      </c>
      <c r="F35" t="b">
        <f t="shared" si="0"/>
        <v>1</v>
      </c>
      <c r="H35" t="str">
        <f t="shared" si="1"/>
        <v>Triton</v>
      </c>
    </row>
    <row r="36" spans="2:8" ht="15.5" x14ac:dyDescent="0.35">
      <c r="B36" s="347" t="s">
        <v>228</v>
      </c>
      <c r="C36" s="367">
        <v>2.2126675215609366E-11</v>
      </c>
      <c r="D36" s="321">
        <v>32</v>
      </c>
      <c r="F36" t="b">
        <f t="shared" si="0"/>
        <v>0</v>
      </c>
      <c r="H36" t="str">
        <f t="shared" si="1"/>
        <v/>
      </c>
    </row>
    <row r="37" spans="2:8" ht="15.5" x14ac:dyDescent="0.35">
      <c r="B37" s="349" t="s">
        <v>65</v>
      </c>
      <c r="C37" s="368">
        <v>6.5902290613763796E-9</v>
      </c>
      <c r="D37" s="323">
        <v>33</v>
      </c>
      <c r="F37" t="b">
        <f t="shared" si="0"/>
        <v>1</v>
      </c>
      <c r="H37" t="str">
        <f t="shared" si="1"/>
        <v>Pluto</v>
      </c>
    </row>
    <row r="38" spans="2:8" ht="15.5" x14ac:dyDescent="0.35">
      <c r="B38" s="348" t="s">
        <v>111</v>
      </c>
      <c r="C38" s="369">
        <v>7.6437605290286895E-10</v>
      </c>
      <c r="D38" s="326">
        <v>34</v>
      </c>
      <c r="F38" t="b">
        <f t="shared" si="0"/>
        <v>1</v>
      </c>
      <c r="H38" t="str">
        <f t="shared" si="1"/>
        <v>Charon</v>
      </c>
    </row>
    <row r="39" spans="2:8" ht="15.5" x14ac:dyDescent="0.35">
      <c r="B39" s="349" t="s">
        <v>133</v>
      </c>
      <c r="C39" s="368">
        <v>4.722033642603907E-10</v>
      </c>
      <c r="D39" s="323">
        <v>35</v>
      </c>
      <c r="F39" t="b">
        <f t="shared" ref="F39:F80" si="2">C39&gt;$C$2</f>
        <v>1</v>
      </c>
      <c r="H39" t="str">
        <f t="shared" si="1"/>
        <v>Ceres</v>
      </c>
    </row>
    <row r="40" spans="2:8" ht="15.5" x14ac:dyDescent="0.35">
      <c r="B40" s="349" t="s">
        <v>195</v>
      </c>
      <c r="C40" s="368">
        <v>1.0610746523849036E-10</v>
      </c>
      <c r="D40" s="323">
        <v>36</v>
      </c>
      <c r="F40" t="b">
        <f t="shared" si="2"/>
        <v>1</v>
      </c>
      <c r="H40" t="str">
        <f t="shared" si="1"/>
        <v>Pallas</v>
      </c>
    </row>
    <row r="41" spans="2:8" ht="15.5" x14ac:dyDescent="0.35">
      <c r="B41" s="349" t="s">
        <v>274</v>
      </c>
      <c r="C41" s="368">
        <v>1.3728596213321265E-11</v>
      </c>
      <c r="D41" s="323">
        <v>37</v>
      </c>
      <c r="F41" t="b">
        <f t="shared" si="2"/>
        <v>0</v>
      </c>
      <c r="H41" t="str">
        <f t="shared" si="1"/>
        <v/>
      </c>
    </row>
    <row r="42" spans="2:8" ht="15.5" x14ac:dyDescent="0.35">
      <c r="B42" s="349" t="s">
        <v>190</v>
      </c>
      <c r="C42" s="368">
        <v>1.3024565638279149E-10</v>
      </c>
      <c r="D42" s="323">
        <v>38</v>
      </c>
      <c r="F42" t="b">
        <f t="shared" si="2"/>
        <v>1</v>
      </c>
      <c r="H42" t="str">
        <f t="shared" si="1"/>
        <v>Vesta</v>
      </c>
    </row>
    <row r="43" spans="2:8" ht="15.5" x14ac:dyDescent="0.35">
      <c r="B43" s="349" t="s">
        <v>300</v>
      </c>
      <c r="C43" s="368">
        <v>6.9145860048779265E-12</v>
      </c>
      <c r="D43" s="323">
        <v>39</v>
      </c>
      <c r="F43" t="b">
        <f t="shared" si="2"/>
        <v>0</v>
      </c>
      <c r="H43" t="str">
        <f t="shared" si="1"/>
        <v/>
      </c>
    </row>
    <row r="44" spans="2:8" ht="15.5" x14ac:dyDescent="0.35">
      <c r="B44" s="349" t="s">
        <v>169</v>
      </c>
      <c r="C44" s="368">
        <v>5.4109778481808352E-10</v>
      </c>
      <c r="D44" s="323">
        <v>40</v>
      </c>
      <c r="F44" t="b">
        <f t="shared" si="2"/>
        <v>1</v>
      </c>
      <c r="H44" t="str">
        <f t="shared" si="1"/>
        <v>Hygiea</v>
      </c>
    </row>
    <row r="45" spans="2:8" ht="15.5" x14ac:dyDescent="0.35">
      <c r="B45" s="349" t="s">
        <v>334</v>
      </c>
      <c r="C45" s="368">
        <v>4.4353926227653312E-12</v>
      </c>
      <c r="D45" s="323">
        <v>41</v>
      </c>
      <c r="F45" t="b">
        <f t="shared" si="2"/>
        <v>0</v>
      </c>
      <c r="H45" t="str">
        <f t="shared" si="1"/>
        <v/>
      </c>
    </row>
    <row r="46" spans="2:8" ht="15.5" x14ac:dyDescent="0.35">
      <c r="B46" s="349" t="s">
        <v>263</v>
      </c>
      <c r="C46" s="368">
        <v>1.579040004023032E-11</v>
      </c>
      <c r="D46" s="323">
        <v>42</v>
      </c>
      <c r="F46" t="b">
        <f t="shared" si="2"/>
        <v>0</v>
      </c>
      <c r="H46" t="str">
        <f t="shared" si="1"/>
        <v/>
      </c>
    </row>
    <row r="47" spans="2:8" ht="15.5" x14ac:dyDescent="0.35">
      <c r="B47" s="349" t="s">
        <v>277</v>
      </c>
      <c r="C47" s="368">
        <v>1.2119383470367856E-11</v>
      </c>
      <c r="D47" s="323">
        <v>43</v>
      </c>
      <c r="F47" t="b">
        <f t="shared" si="2"/>
        <v>0</v>
      </c>
      <c r="H47" t="str">
        <f t="shared" si="1"/>
        <v/>
      </c>
    </row>
    <row r="48" spans="2:8" ht="15.5" x14ac:dyDescent="0.35">
      <c r="B48" s="349" t="s">
        <v>338</v>
      </c>
      <c r="C48" s="368">
        <v>4.3247592466872848E-12</v>
      </c>
      <c r="D48" s="323">
        <v>44</v>
      </c>
      <c r="F48" t="b">
        <f t="shared" si="2"/>
        <v>0</v>
      </c>
      <c r="H48" t="str">
        <f t="shared" si="1"/>
        <v/>
      </c>
    </row>
    <row r="49" spans="2:8" ht="15.5" x14ac:dyDescent="0.35">
      <c r="B49" s="349" t="s">
        <v>309</v>
      </c>
      <c r="C49" s="368">
        <v>6.3865630735963391E-12</v>
      </c>
      <c r="D49" s="323">
        <v>45</v>
      </c>
      <c r="F49" t="b">
        <f t="shared" si="2"/>
        <v>0</v>
      </c>
      <c r="H49" t="str">
        <f t="shared" si="1"/>
        <v/>
      </c>
    </row>
    <row r="50" spans="2:8" ht="15.5" x14ac:dyDescent="0.35">
      <c r="B50" s="349" t="s">
        <v>361</v>
      </c>
      <c r="C50" s="368">
        <v>2.8312086696336529E-12</v>
      </c>
      <c r="D50" s="323">
        <v>46</v>
      </c>
      <c r="F50" t="b">
        <f t="shared" si="2"/>
        <v>0</v>
      </c>
      <c r="H50" t="str">
        <f t="shared" si="1"/>
        <v/>
      </c>
    </row>
    <row r="51" spans="2:8" ht="15.5" x14ac:dyDescent="0.35">
      <c r="B51" s="349" t="s">
        <v>358</v>
      </c>
      <c r="C51" s="368">
        <v>3.0776193708983934E-12</v>
      </c>
      <c r="D51" s="323">
        <v>47</v>
      </c>
      <c r="F51" t="b">
        <f t="shared" si="2"/>
        <v>0</v>
      </c>
      <c r="H51" t="str">
        <f t="shared" si="1"/>
        <v/>
      </c>
    </row>
    <row r="52" spans="2:8" ht="15.5" x14ac:dyDescent="0.35">
      <c r="B52" s="376" t="s">
        <v>393</v>
      </c>
      <c r="C52" s="368">
        <v>1.1968519775715974E-11</v>
      </c>
      <c r="D52" s="323">
        <v>48</v>
      </c>
      <c r="F52" t="b">
        <f t="shared" si="2"/>
        <v>0</v>
      </c>
      <c r="H52" t="str">
        <f t="shared" si="1"/>
        <v/>
      </c>
    </row>
    <row r="53" spans="2:8" ht="15.5" x14ac:dyDescent="0.35">
      <c r="B53" s="349" t="s">
        <v>304</v>
      </c>
      <c r="C53" s="368">
        <v>6.8391541575519849E-12</v>
      </c>
      <c r="D53" s="323">
        <v>49</v>
      </c>
      <c r="F53" t="b">
        <f t="shared" si="2"/>
        <v>0</v>
      </c>
      <c r="H53" t="str">
        <f t="shared" si="1"/>
        <v/>
      </c>
    </row>
    <row r="54" spans="2:8" ht="15.5" x14ac:dyDescent="0.35">
      <c r="B54" s="349" t="s">
        <v>295</v>
      </c>
      <c r="C54" s="368">
        <v>7.4325513565160553E-12</v>
      </c>
      <c r="D54" s="323">
        <v>50</v>
      </c>
      <c r="F54" t="b">
        <f t="shared" si="2"/>
        <v>0</v>
      </c>
      <c r="H54" t="str">
        <f t="shared" si="1"/>
        <v/>
      </c>
    </row>
    <row r="55" spans="2:8" ht="15.5" x14ac:dyDescent="0.35">
      <c r="B55" s="349" t="s">
        <v>290</v>
      </c>
      <c r="C55" s="368">
        <v>7.6940484272459826E-12</v>
      </c>
      <c r="D55" s="323">
        <v>51</v>
      </c>
      <c r="F55" t="b">
        <f t="shared" si="2"/>
        <v>0</v>
      </c>
      <c r="H55" t="str">
        <f t="shared" si="1"/>
        <v/>
      </c>
    </row>
    <row r="56" spans="2:8" ht="15.5" x14ac:dyDescent="0.35">
      <c r="B56" s="349" t="s">
        <v>319</v>
      </c>
      <c r="C56" s="368">
        <v>5.6322446003369292E-12</v>
      </c>
      <c r="D56" s="323">
        <v>52</v>
      </c>
      <c r="F56" t="b">
        <f t="shared" si="2"/>
        <v>0</v>
      </c>
      <c r="H56" t="str">
        <f t="shared" si="1"/>
        <v/>
      </c>
    </row>
    <row r="57" spans="2:8" ht="15.5" x14ac:dyDescent="0.35">
      <c r="B57" s="349" t="s">
        <v>331</v>
      </c>
      <c r="C57" s="368">
        <v>5.1796535163812825E-12</v>
      </c>
      <c r="D57" s="323">
        <v>53</v>
      </c>
      <c r="F57" t="b">
        <f t="shared" si="2"/>
        <v>0</v>
      </c>
      <c r="H57" t="str">
        <f t="shared" si="1"/>
        <v/>
      </c>
    </row>
    <row r="58" spans="2:8" ht="15.5" x14ac:dyDescent="0.35">
      <c r="B58" s="349" t="s">
        <v>323</v>
      </c>
      <c r="C58" s="368">
        <v>5.4813809056850467E-12</v>
      </c>
      <c r="D58" s="323">
        <v>54</v>
      </c>
      <c r="F58" t="b">
        <f t="shared" si="2"/>
        <v>0</v>
      </c>
      <c r="H58" t="str">
        <f t="shared" si="1"/>
        <v/>
      </c>
    </row>
    <row r="59" spans="2:8" ht="15.5" x14ac:dyDescent="0.35">
      <c r="B59" s="349" t="s">
        <v>253</v>
      </c>
      <c r="C59" s="368">
        <v>1.6997309597445373E-11</v>
      </c>
      <c r="D59" s="323">
        <v>55</v>
      </c>
      <c r="F59" t="b">
        <f t="shared" si="2"/>
        <v>0</v>
      </c>
      <c r="H59" t="str">
        <f t="shared" si="1"/>
        <v/>
      </c>
    </row>
    <row r="60" spans="2:8" ht="15.5" x14ac:dyDescent="0.35">
      <c r="B60" s="350" t="s">
        <v>347</v>
      </c>
      <c r="C60" s="370">
        <v>3.9727439591662268E-12</v>
      </c>
      <c r="D60" s="373">
        <v>56</v>
      </c>
      <c r="F60" t="b">
        <f t="shared" si="2"/>
        <v>0</v>
      </c>
      <c r="H60" t="str">
        <f t="shared" si="1"/>
        <v/>
      </c>
    </row>
    <row r="61" spans="2:8" ht="15.5" x14ac:dyDescent="0.35">
      <c r="B61" s="349" t="s">
        <v>258</v>
      </c>
      <c r="C61" s="368">
        <v>1.6494430615272434E-11</v>
      </c>
      <c r="D61" s="323">
        <v>57</v>
      </c>
      <c r="F61" t="b">
        <f t="shared" si="2"/>
        <v>0</v>
      </c>
      <c r="H61" t="str">
        <f t="shared" si="1"/>
        <v/>
      </c>
    </row>
    <row r="62" spans="2:8" ht="15.5" x14ac:dyDescent="0.35">
      <c r="B62" s="349" t="s">
        <v>176</v>
      </c>
      <c r="C62" s="368">
        <v>1.8606522340398782E-10</v>
      </c>
      <c r="D62" s="323">
        <v>58</v>
      </c>
      <c r="F62" t="b">
        <f t="shared" si="2"/>
        <v>1</v>
      </c>
      <c r="H62" t="str">
        <f t="shared" si="1"/>
        <v>Varuna</v>
      </c>
    </row>
    <row r="63" spans="2:8" ht="15.5" x14ac:dyDescent="0.35">
      <c r="B63" s="345" t="s">
        <v>353</v>
      </c>
      <c r="C63" s="365">
        <v>3.4547786075280984E-12</v>
      </c>
      <c r="D63" s="315">
        <v>59</v>
      </c>
      <c r="F63" t="b">
        <f t="shared" si="2"/>
        <v>0</v>
      </c>
      <c r="H63" t="str">
        <f t="shared" si="1"/>
        <v/>
      </c>
    </row>
    <row r="64" spans="2:8" ht="15.5" x14ac:dyDescent="0.35">
      <c r="B64" s="349" t="s">
        <v>116</v>
      </c>
      <c r="C64" s="368">
        <v>7.0403057504211608E-10</v>
      </c>
      <c r="D64" s="323">
        <v>60</v>
      </c>
      <c r="F64" t="b">
        <f t="shared" si="2"/>
        <v>1</v>
      </c>
      <c r="H64" t="str">
        <f t="shared" si="1"/>
        <v>Quaoar</v>
      </c>
    </row>
    <row r="65" spans="2:8" ht="15.5" x14ac:dyDescent="0.35">
      <c r="B65" s="349" t="s">
        <v>210</v>
      </c>
      <c r="C65" s="368">
        <v>6.2859872771617515E-11</v>
      </c>
      <c r="D65" s="323">
        <v>61</v>
      </c>
      <c r="F65" t="b">
        <f t="shared" si="2"/>
        <v>1</v>
      </c>
      <c r="H65" t="str">
        <f t="shared" si="1"/>
        <v>2002 UX25</v>
      </c>
    </row>
    <row r="66" spans="2:8" ht="15.5" x14ac:dyDescent="0.35">
      <c r="B66" s="349" t="s">
        <v>370</v>
      </c>
      <c r="C66" s="368">
        <v>2.7155465037338764E-12</v>
      </c>
      <c r="D66" s="323">
        <v>62</v>
      </c>
      <c r="F66" t="b">
        <f t="shared" si="2"/>
        <v>0</v>
      </c>
      <c r="H66" t="str">
        <f t="shared" si="1"/>
        <v/>
      </c>
    </row>
    <row r="67" spans="2:8" ht="15.5" x14ac:dyDescent="0.35">
      <c r="B67" s="349" t="s">
        <v>326</v>
      </c>
      <c r="C67" s="368">
        <v>5.4310930074677528E-12</v>
      </c>
      <c r="D67" s="323">
        <v>63</v>
      </c>
      <c r="F67" t="b">
        <f t="shared" si="2"/>
        <v>0</v>
      </c>
      <c r="H67" t="str">
        <f t="shared" si="1"/>
        <v/>
      </c>
    </row>
    <row r="68" spans="2:8" ht="15.5" x14ac:dyDescent="0.35">
      <c r="B68" s="349" t="s">
        <v>137</v>
      </c>
      <c r="C68" s="368">
        <v>3.2234542757285458E-10</v>
      </c>
      <c r="D68" s="323">
        <v>64</v>
      </c>
      <c r="F68" t="b">
        <f t="shared" si="2"/>
        <v>1</v>
      </c>
      <c r="H68" t="str">
        <f t="shared" si="1"/>
        <v>Orcus</v>
      </c>
    </row>
    <row r="69" spans="2:8" ht="15.5" x14ac:dyDescent="0.35">
      <c r="B69" s="349" t="s">
        <v>243</v>
      </c>
      <c r="C69" s="368">
        <v>3.8721681627316384E-11</v>
      </c>
      <c r="D69" s="323">
        <v>65</v>
      </c>
      <c r="F69" t="b">
        <f t="shared" si="2"/>
        <v>0</v>
      </c>
      <c r="H69" t="str">
        <f t="shared" si="1"/>
        <v/>
      </c>
    </row>
    <row r="70" spans="2:8" ht="15.5" x14ac:dyDescent="0.35">
      <c r="B70" s="349" t="s">
        <v>146</v>
      </c>
      <c r="C70" s="368">
        <v>2.2026099419174777E-10</v>
      </c>
      <c r="D70" s="323">
        <v>66</v>
      </c>
      <c r="F70" t="b">
        <f t="shared" si="2"/>
        <v>1</v>
      </c>
      <c r="H70" t="str">
        <f t="shared" ref="H70:H80" si="3">IF(F70,B70,"")</f>
        <v>Salacia</v>
      </c>
    </row>
    <row r="71" spans="2:8" ht="15.5" x14ac:dyDescent="0.35">
      <c r="B71" s="349" t="s">
        <v>75</v>
      </c>
      <c r="C71" s="368">
        <v>2.0145332025847978E-9</v>
      </c>
      <c r="D71" s="323">
        <v>67</v>
      </c>
      <c r="F71" t="b">
        <f t="shared" si="2"/>
        <v>1</v>
      </c>
      <c r="H71" t="str">
        <f t="shared" si="3"/>
        <v>Haumea</v>
      </c>
    </row>
    <row r="72" spans="2:8" ht="15.5" x14ac:dyDescent="0.35">
      <c r="B72" s="349" t="s">
        <v>59</v>
      </c>
      <c r="C72" s="368">
        <v>8.3980790022880996E-9</v>
      </c>
      <c r="D72" s="323">
        <v>68</v>
      </c>
      <c r="F72" t="b">
        <f t="shared" si="2"/>
        <v>1</v>
      </c>
      <c r="H72" t="str">
        <f t="shared" si="3"/>
        <v>Eris</v>
      </c>
    </row>
    <row r="73" spans="2:8" ht="15.5" x14ac:dyDescent="0.35">
      <c r="B73" s="349" t="s">
        <v>69</v>
      </c>
      <c r="C73" s="368">
        <v>2.2126675215609366E-9</v>
      </c>
      <c r="D73" s="323">
        <v>69</v>
      </c>
      <c r="F73" t="b">
        <f t="shared" si="2"/>
        <v>1</v>
      </c>
      <c r="H73" t="str">
        <f t="shared" si="3"/>
        <v>Makemake</v>
      </c>
    </row>
    <row r="74" spans="2:8" ht="15.5" x14ac:dyDescent="0.35">
      <c r="B74" s="349" t="s">
        <v>269</v>
      </c>
      <c r="C74" s="368">
        <v>1.5086369465188202E-11</v>
      </c>
      <c r="D74" s="323">
        <v>70</v>
      </c>
      <c r="F74" t="b">
        <f t="shared" si="2"/>
        <v>0</v>
      </c>
      <c r="H74" t="str">
        <f t="shared" si="3"/>
        <v/>
      </c>
    </row>
    <row r="75" spans="2:8" ht="15.5" x14ac:dyDescent="0.35">
      <c r="B75" s="349" t="s">
        <v>182</v>
      </c>
      <c r="C75" s="368">
        <v>1.3396696085087125E-10</v>
      </c>
      <c r="D75" s="323">
        <v>71</v>
      </c>
      <c r="F75" t="b">
        <f t="shared" si="2"/>
        <v>1</v>
      </c>
      <c r="H75" t="str">
        <f t="shared" si="3"/>
        <v>Varda</v>
      </c>
    </row>
    <row r="76" spans="2:8" ht="15.5" x14ac:dyDescent="0.35">
      <c r="B76" s="349" t="s">
        <v>106</v>
      </c>
      <c r="C76" s="368">
        <v>8.8003821880264513E-10</v>
      </c>
      <c r="D76" s="323">
        <v>72</v>
      </c>
      <c r="F76" t="b">
        <f t="shared" si="2"/>
        <v>1</v>
      </c>
      <c r="H76" t="str">
        <f t="shared" si="3"/>
        <v>2007 OR10</v>
      </c>
    </row>
    <row r="77" spans="2:8" ht="15.5" x14ac:dyDescent="0.35">
      <c r="B77" s="376">
        <v>229762</v>
      </c>
      <c r="C77" s="368">
        <v>6.8441829473737143E-11</v>
      </c>
      <c r="D77" s="323">
        <v>73</v>
      </c>
      <c r="F77" t="b">
        <f t="shared" si="2"/>
        <v>1</v>
      </c>
      <c r="H77">
        <f t="shared" si="3"/>
        <v>229762</v>
      </c>
    </row>
    <row r="78" spans="2:8" ht="15.5" x14ac:dyDescent="0.35">
      <c r="B78" s="351" t="s">
        <v>234</v>
      </c>
      <c r="C78" s="371">
        <v>2.0115159286917604E-11</v>
      </c>
      <c r="D78" s="374">
        <v>74</v>
      </c>
      <c r="F78" t="b">
        <f t="shared" si="2"/>
        <v>0</v>
      </c>
      <c r="H78" t="str">
        <f t="shared" si="3"/>
        <v/>
      </c>
    </row>
    <row r="79" spans="2:8" ht="15.5" x14ac:dyDescent="0.35">
      <c r="B79" s="352" t="s">
        <v>284</v>
      </c>
      <c r="C79" s="372">
        <v>9.0015337808956269E-12</v>
      </c>
      <c r="D79" s="375">
        <v>75</v>
      </c>
      <c r="F79" t="b">
        <f t="shared" si="2"/>
        <v>0</v>
      </c>
      <c r="H79" t="str">
        <f t="shared" si="3"/>
        <v/>
      </c>
    </row>
    <row r="80" spans="2:8" ht="15.5" x14ac:dyDescent="0.35">
      <c r="B80" s="349" t="s">
        <v>313</v>
      </c>
      <c r="C80" s="368">
        <v>5.9742023082145286E-12</v>
      </c>
      <c r="D80" s="323">
        <v>76</v>
      </c>
      <c r="F80" t="b">
        <f t="shared" si="2"/>
        <v>0</v>
      </c>
      <c r="H80" t="str">
        <f t="shared" si="3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1E5E-3B39-4AE0-98A1-6B2994E07FB8}">
  <dimension ref="B2:I81"/>
  <sheetViews>
    <sheetView showGridLines="0" topLeftCell="A58" workbookViewId="0">
      <selection activeCell="B42" sqref="B42:B52"/>
    </sheetView>
  </sheetViews>
  <sheetFormatPr defaultRowHeight="14.5" x14ac:dyDescent="0.35"/>
  <cols>
    <col min="1" max="1" width="2.7265625" customWidth="1"/>
    <col min="2" max="2" width="12.54296875" bestFit="1" customWidth="1"/>
    <col min="3" max="3" width="21.453125" bestFit="1" customWidth="1"/>
    <col min="4" max="4" width="4.81640625" bestFit="1" customWidth="1"/>
  </cols>
  <sheetData>
    <row r="2" spans="2:4" ht="15.5" x14ac:dyDescent="0.35">
      <c r="B2" s="30" t="s">
        <v>387</v>
      </c>
      <c r="C2" s="358">
        <v>5.0000000000000002E-11</v>
      </c>
    </row>
    <row r="4" spans="2:4" x14ac:dyDescent="0.35">
      <c r="B4" s="219" t="s">
        <v>392</v>
      </c>
      <c r="C4" s="219" t="s">
        <v>390</v>
      </c>
      <c r="D4" s="219" t="s">
        <v>391</v>
      </c>
    </row>
    <row r="5" spans="2:4" ht="15.5" x14ac:dyDescent="0.35">
      <c r="B5" s="340" t="s">
        <v>0</v>
      </c>
      <c r="C5" s="359">
        <v>1</v>
      </c>
      <c r="D5" s="301">
        <v>1</v>
      </c>
    </row>
    <row r="6" spans="2:4" ht="15.5" x14ac:dyDescent="0.35">
      <c r="B6" s="341" t="s">
        <v>26</v>
      </c>
      <c r="C6" s="360">
        <v>1.6605063991350481E-7</v>
      </c>
      <c r="D6" s="303">
        <v>2</v>
      </c>
    </row>
    <row r="7" spans="2:4" ht="15.5" x14ac:dyDescent="0.35">
      <c r="B7" s="341" t="s">
        <v>20</v>
      </c>
      <c r="C7" s="360">
        <v>2.4482663247089587E-6</v>
      </c>
      <c r="D7" s="303">
        <v>3</v>
      </c>
    </row>
    <row r="8" spans="2:4" ht="15.5" x14ac:dyDescent="0.35">
      <c r="B8" s="341" t="s">
        <v>16</v>
      </c>
      <c r="C8" s="360">
        <v>3.0039978879082751E-6</v>
      </c>
      <c r="D8" s="303">
        <v>4</v>
      </c>
    </row>
    <row r="9" spans="2:4" ht="15.5" x14ac:dyDescent="0.35">
      <c r="B9" s="342" t="s">
        <v>47</v>
      </c>
      <c r="C9" s="361">
        <v>3.6961605189711094E-8</v>
      </c>
      <c r="D9" s="306">
        <v>5</v>
      </c>
    </row>
    <row r="10" spans="2:4" ht="15.5" x14ac:dyDescent="0.35">
      <c r="B10" s="341" t="s">
        <v>23</v>
      </c>
      <c r="C10" s="360">
        <v>3.2277287470770161E-7</v>
      </c>
      <c r="D10" s="303">
        <v>6</v>
      </c>
    </row>
    <row r="11" spans="2:4" ht="15.5" x14ac:dyDescent="0.35">
      <c r="B11" s="353" t="s">
        <v>382</v>
      </c>
      <c r="C11" s="362">
        <v>5.4310930074677533E-15</v>
      </c>
      <c r="D11" s="354">
        <v>7</v>
      </c>
    </row>
    <row r="12" spans="2:4" ht="15.5" x14ac:dyDescent="0.35">
      <c r="B12" s="353" t="s">
        <v>383</v>
      </c>
      <c r="C12" s="362">
        <v>1.0057579643458803E-15</v>
      </c>
      <c r="D12" s="354">
        <v>8</v>
      </c>
    </row>
    <row r="13" spans="2:4" ht="15.5" x14ac:dyDescent="0.35">
      <c r="B13" s="344" t="s">
        <v>5</v>
      </c>
      <c r="C13" s="363">
        <v>9.5476603555354406E-4</v>
      </c>
      <c r="D13" s="309">
        <v>9</v>
      </c>
    </row>
    <row r="14" spans="2:4" ht="15.5" x14ac:dyDescent="0.35">
      <c r="B14" s="343" t="s">
        <v>43</v>
      </c>
      <c r="C14" s="364">
        <v>4.4907093108043552E-8</v>
      </c>
      <c r="D14" s="312">
        <v>10</v>
      </c>
    </row>
    <row r="15" spans="2:4" ht="15.5" x14ac:dyDescent="0.35">
      <c r="B15" s="343" t="s">
        <v>50</v>
      </c>
      <c r="C15" s="364">
        <v>2.4138191144301124E-8</v>
      </c>
      <c r="D15" s="312">
        <v>11</v>
      </c>
    </row>
    <row r="16" spans="2:4" ht="15.5" x14ac:dyDescent="0.35">
      <c r="B16" s="343" t="s">
        <v>28</v>
      </c>
      <c r="C16" s="364">
        <v>7.4526665158029711E-8</v>
      </c>
      <c r="D16" s="312">
        <v>12</v>
      </c>
    </row>
    <row r="17" spans="2:4" ht="15.5" x14ac:dyDescent="0.35">
      <c r="B17" s="343" t="s">
        <v>39</v>
      </c>
      <c r="C17" s="364">
        <v>5.4109778481808349E-8</v>
      </c>
      <c r="D17" s="312">
        <v>13</v>
      </c>
    </row>
    <row r="18" spans="2:4" ht="15.5" x14ac:dyDescent="0.35">
      <c r="B18" s="344" t="s">
        <v>8</v>
      </c>
      <c r="C18" s="363">
        <v>2.8586658620602954E-4</v>
      </c>
      <c r="D18" s="309">
        <v>14</v>
      </c>
    </row>
    <row r="19" spans="2:4" ht="15.5" x14ac:dyDescent="0.35">
      <c r="B19" s="345" t="s">
        <v>248</v>
      </c>
      <c r="C19" s="365">
        <v>1.8852933041663525E-11</v>
      </c>
      <c r="D19" s="315">
        <v>15</v>
      </c>
    </row>
    <row r="20" spans="2:4" ht="15.5" x14ac:dyDescent="0.35">
      <c r="B20" s="345" t="s">
        <v>215</v>
      </c>
      <c r="C20" s="365">
        <v>5.4310930074677528E-11</v>
      </c>
      <c r="D20" s="315">
        <v>16</v>
      </c>
    </row>
    <row r="21" spans="2:4" ht="15.5" x14ac:dyDescent="0.35">
      <c r="B21" s="345" t="s">
        <v>142</v>
      </c>
      <c r="C21" s="365">
        <v>3.1042719569535594E-10</v>
      </c>
      <c r="D21" s="315">
        <v>17</v>
      </c>
    </row>
    <row r="22" spans="2:4" ht="15.5" x14ac:dyDescent="0.35">
      <c r="B22" s="345" t="s">
        <v>129</v>
      </c>
      <c r="C22" s="365">
        <v>5.5115536446154246E-10</v>
      </c>
      <c r="D22" s="315">
        <v>18</v>
      </c>
    </row>
    <row r="23" spans="2:4" ht="15.5" x14ac:dyDescent="0.35">
      <c r="B23" s="345" t="s">
        <v>95</v>
      </c>
      <c r="C23" s="365">
        <v>1.1649694501018332E-9</v>
      </c>
      <c r="D23" s="315">
        <v>19</v>
      </c>
    </row>
    <row r="24" spans="2:4" ht="15.5" x14ac:dyDescent="0.35">
      <c r="B24" s="345" t="s">
        <v>32</v>
      </c>
      <c r="C24" s="365">
        <v>6.7637223102260435E-8</v>
      </c>
      <c r="D24" s="315">
        <v>20</v>
      </c>
    </row>
    <row r="25" spans="2:4" ht="15.5" x14ac:dyDescent="0.35">
      <c r="B25" s="345" t="s">
        <v>366</v>
      </c>
      <c r="C25" s="365">
        <v>2.8261798798119232E-12</v>
      </c>
      <c r="D25" s="315">
        <v>21</v>
      </c>
    </row>
    <row r="26" spans="2:4" ht="15.5" x14ac:dyDescent="0.35">
      <c r="B26" s="345" t="s">
        <v>101</v>
      </c>
      <c r="C26" s="365">
        <v>9.9263282291116628E-10</v>
      </c>
      <c r="D26" s="315">
        <v>22</v>
      </c>
    </row>
    <row r="27" spans="2:4" ht="15.5" x14ac:dyDescent="0.35">
      <c r="B27" s="345" t="s">
        <v>341</v>
      </c>
      <c r="C27" s="365">
        <v>4.1698725201780194E-12</v>
      </c>
      <c r="D27" s="315">
        <v>23</v>
      </c>
    </row>
    <row r="28" spans="2:4" ht="15.5" x14ac:dyDescent="0.35">
      <c r="B28" s="344" t="s">
        <v>14</v>
      </c>
      <c r="C28" s="363">
        <v>4.3665987780040735E-5</v>
      </c>
      <c r="D28" s="309">
        <v>24</v>
      </c>
    </row>
    <row r="29" spans="2:4" ht="15.5" x14ac:dyDescent="0.35">
      <c r="B29" s="346" t="s">
        <v>121</v>
      </c>
      <c r="C29" s="366">
        <v>6.7888662593346916E-10</v>
      </c>
      <c r="D29" s="318">
        <v>25</v>
      </c>
    </row>
    <row r="30" spans="2:4" ht="15.5" x14ac:dyDescent="0.35">
      <c r="B30" s="346" t="s">
        <v>125</v>
      </c>
      <c r="C30" s="366">
        <v>6.034547786075281E-10</v>
      </c>
      <c r="D30" s="318">
        <v>26</v>
      </c>
    </row>
    <row r="31" spans="2:4" ht="15.5" x14ac:dyDescent="0.35">
      <c r="B31" s="346" t="s">
        <v>84</v>
      </c>
      <c r="C31" s="366">
        <v>1.7731512911417867E-9</v>
      </c>
      <c r="D31" s="318">
        <v>27</v>
      </c>
    </row>
    <row r="32" spans="2:4" ht="15.5" x14ac:dyDescent="0.35">
      <c r="B32" s="346" t="s">
        <v>90</v>
      </c>
      <c r="C32" s="366">
        <v>1.5156772522692414E-9</v>
      </c>
      <c r="D32" s="318">
        <v>28</v>
      </c>
    </row>
    <row r="33" spans="2:4" ht="15.5" x14ac:dyDescent="0.35">
      <c r="B33" s="346" t="s">
        <v>222</v>
      </c>
      <c r="C33" s="366">
        <v>3.313972492519675E-11</v>
      </c>
      <c r="D33" s="318">
        <v>29</v>
      </c>
    </row>
    <row r="34" spans="2:4" ht="15.5" x14ac:dyDescent="0.35">
      <c r="B34" s="344" t="s">
        <v>11</v>
      </c>
      <c r="C34" s="363">
        <v>5.1509894143974259E-5</v>
      </c>
      <c r="D34" s="309">
        <v>30</v>
      </c>
    </row>
    <row r="35" spans="2:4" ht="15.5" x14ac:dyDescent="0.35">
      <c r="B35" s="347" t="s">
        <v>54</v>
      </c>
      <c r="C35" s="367">
        <v>1.0811898116718212E-8</v>
      </c>
      <c r="D35" s="321">
        <v>31</v>
      </c>
    </row>
    <row r="36" spans="2:4" ht="15.5" x14ac:dyDescent="0.35">
      <c r="B36" s="347" t="s">
        <v>228</v>
      </c>
      <c r="C36" s="367">
        <v>2.2126675215609366E-11</v>
      </c>
      <c r="D36" s="321">
        <v>32</v>
      </c>
    </row>
    <row r="38" spans="2:4" ht="15.5" x14ac:dyDescent="0.35">
      <c r="B38" s="349" t="s">
        <v>59</v>
      </c>
      <c r="C38" s="368">
        <v>8.3980790022880996E-9</v>
      </c>
      <c r="D38" s="323">
        <v>68</v>
      </c>
    </row>
    <row r="39" spans="2:4" ht="15.5" x14ac:dyDescent="0.35">
      <c r="B39" s="349" t="s">
        <v>65</v>
      </c>
      <c r="C39" s="368">
        <v>6.5902290613763796E-9</v>
      </c>
      <c r="D39" s="323">
        <v>33</v>
      </c>
    </row>
    <row r="40" spans="2:4" ht="15.5" x14ac:dyDescent="0.35">
      <c r="B40" s="349" t="s">
        <v>69</v>
      </c>
      <c r="C40" s="368">
        <v>2.2126675215609366E-9</v>
      </c>
      <c r="D40" s="323">
        <v>69</v>
      </c>
    </row>
    <row r="41" spans="2:4" ht="15.5" x14ac:dyDescent="0.35">
      <c r="B41" s="349" t="s">
        <v>75</v>
      </c>
      <c r="C41" s="368">
        <v>2.0145332025847978E-9</v>
      </c>
      <c r="D41" s="323">
        <v>67</v>
      </c>
    </row>
    <row r="42" spans="2:4" ht="15.5" x14ac:dyDescent="0.35">
      <c r="B42" s="349" t="s">
        <v>106</v>
      </c>
      <c r="C42" s="368">
        <v>8.8003821880264513E-10</v>
      </c>
      <c r="D42" s="323">
        <v>72</v>
      </c>
    </row>
    <row r="43" spans="2:4" ht="15.5" x14ac:dyDescent="0.35">
      <c r="B43" s="348" t="s">
        <v>111</v>
      </c>
      <c r="C43" s="369">
        <v>7.6437605290286895E-10</v>
      </c>
      <c r="D43" s="326">
        <v>34</v>
      </c>
    </row>
    <row r="44" spans="2:4" ht="15.5" x14ac:dyDescent="0.35">
      <c r="B44" s="349" t="s">
        <v>116</v>
      </c>
      <c r="C44" s="368">
        <v>7.0403057504211608E-10</v>
      </c>
      <c r="D44" s="323">
        <v>60</v>
      </c>
    </row>
    <row r="45" spans="2:4" ht="15.5" x14ac:dyDescent="0.35">
      <c r="B45" s="349" t="s">
        <v>169</v>
      </c>
      <c r="C45" s="368">
        <v>5.4109778481808352E-10</v>
      </c>
      <c r="D45" s="323">
        <v>40</v>
      </c>
    </row>
    <row r="46" spans="2:4" ht="15.5" x14ac:dyDescent="0.35">
      <c r="B46" s="349" t="s">
        <v>133</v>
      </c>
      <c r="C46" s="368">
        <v>4.722033642603907E-10</v>
      </c>
      <c r="D46" s="323">
        <v>35</v>
      </c>
    </row>
    <row r="47" spans="2:4" ht="15.5" x14ac:dyDescent="0.35">
      <c r="B47" s="349" t="s">
        <v>137</v>
      </c>
      <c r="C47" s="368">
        <v>3.2234542757285458E-10</v>
      </c>
      <c r="D47" s="323">
        <v>64</v>
      </c>
    </row>
    <row r="48" spans="2:4" ht="15.5" x14ac:dyDescent="0.35">
      <c r="B48" s="349" t="s">
        <v>146</v>
      </c>
      <c r="C48" s="368">
        <v>2.2026099419174777E-10</v>
      </c>
      <c r="D48" s="323">
        <v>66</v>
      </c>
    </row>
    <row r="49" spans="2:9" ht="15.5" x14ac:dyDescent="0.35">
      <c r="B49" s="349" t="s">
        <v>176</v>
      </c>
      <c r="C49" s="368">
        <v>1.8606522340398782E-10</v>
      </c>
      <c r="D49" s="323">
        <v>58</v>
      </c>
    </row>
    <row r="50" spans="2:9" ht="15.5" x14ac:dyDescent="0.35">
      <c r="B50" s="349" t="s">
        <v>182</v>
      </c>
      <c r="C50" s="368">
        <v>1.3396696085087125E-10</v>
      </c>
      <c r="D50" s="323">
        <v>71</v>
      </c>
    </row>
    <row r="51" spans="2:9" ht="15.5" x14ac:dyDescent="0.35">
      <c r="B51" s="349" t="s">
        <v>190</v>
      </c>
      <c r="C51" s="368">
        <v>1.3024565638279149E-10</v>
      </c>
      <c r="D51" s="323">
        <v>38</v>
      </c>
    </row>
    <row r="52" spans="2:9" ht="15.5" x14ac:dyDescent="0.35">
      <c r="B52" s="349" t="s">
        <v>195</v>
      </c>
      <c r="C52" s="368">
        <v>1.0610746523849036E-10</v>
      </c>
      <c r="D52" s="323">
        <v>36</v>
      </c>
    </row>
    <row r="53" spans="2:9" ht="15.5" x14ac:dyDescent="0.35">
      <c r="B53" s="376">
        <v>229762</v>
      </c>
      <c r="C53" s="368">
        <v>6.8441829473737143E-11</v>
      </c>
      <c r="D53" s="323">
        <v>73</v>
      </c>
    </row>
    <row r="54" spans="2:9" ht="15.5" x14ac:dyDescent="0.35">
      <c r="B54" s="349" t="s">
        <v>210</v>
      </c>
      <c r="C54" s="368">
        <v>6.2859872771617515E-11</v>
      </c>
      <c r="D54" s="323">
        <v>61</v>
      </c>
    </row>
    <row r="55" spans="2:9" ht="15.5" x14ac:dyDescent="0.35">
      <c r="B55" s="349" t="s">
        <v>243</v>
      </c>
      <c r="C55" s="368">
        <v>3.8721681627316384E-11</v>
      </c>
      <c r="D55" s="323">
        <v>65</v>
      </c>
    </row>
    <row r="56" spans="2:9" ht="15.5" x14ac:dyDescent="0.35">
      <c r="B56" s="351" t="s">
        <v>234</v>
      </c>
      <c r="C56" s="371">
        <v>2.0115159286917604E-11</v>
      </c>
      <c r="D56" s="374">
        <v>74</v>
      </c>
      <c r="G56" t="str">
        <f>"'"&amp;B56&amp;"', "</f>
        <v xml:space="preserve">'Vanth', </v>
      </c>
      <c r="I56" t="str">
        <f>G56&amp;G57&amp;G58&amp;G59</f>
        <v xml:space="preserve">'Vanth', 'Davida', 'Interamnia', 'Eunomia', </v>
      </c>
    </row>
    <row r="57" spans="2:9" ht="15.5" x14ac:dyDescent="0.35">
      <c r="B57" s="349" t="s">
        <v>253</v>
      </c>
      <c r="C57" s="368">
        <v>1.6997309597445373E-11</v>
      </c>
      <c r="D57" s="323">
        <v>55</v>
      </c>
      <c r="G57" t="str">
        <f t="shared" ref="G57:G81" si="0">"'"&amp;B57&amp;"', "</f>
        <v xml:space="preserve">'Davida', </v>
      </c>
    </row>
    <row r="58" spans="2:9" ht="15.5" x14ac:dyDescent="0.35">
      <c r="B58" s="349" t="s">
        <v>258</v>
      </c>
      <c r="C58" s="368">
        <v>1.6494430615272434E-11</v>
      </c>
      <c r="D58" s="323">
        <v>57</v>
      </c>
      <c r="G58" t="str">
        <f t="shared" si="0"/>
        <v xml:space="preserve">'Interamnia', </v>
      </c>
    </row>
    <row r="59" spans="2:9" ht="15.5" x14ac:dyDescent="0.35">
      <c r="B59" s="349" t="s">
        <v>263</v>
      </c>
      <c r="C59" s="368">
        <v>1.579040004023032E-11</v>
      </c>
      <c r="D59" s="323">
        <v>42</v>
      </c>
      <c r="G59" t="str">
        <f t="shared" si="0"/>
        <v xml:space="preserve">'Eunomia', </v>
      </c>
    </row>
    <row r="60" spans="2:9" ht="15.5" x14ac:dyDescent="0.35">
      <c r="B60" s="349" t="s">
        <v>269</v>
      </c>
      <c r="C60" s="368">
        <v>1.5086369465188202E-11</v>
      </c>
      <c r="D60" s="323">
        <v>70</v>
      </c>
      <c r="G60" t="str">
        <f t="shared" si="0"/>
        <v xml:space="preserve">'2004 UX10', </v>
      </c>
      <c r="I60" t="str">
        <f>G60&amp;G61&amp;G62&amp;G63</f>
        <v xml:space="preserve">'2004 UX10', 'Juno', 'Psyche', '52 Europa', </v>
      </c>
    </row>
    <row r="61" spans="2:9" ht="15.5" x14ac:dyDescent="0.35">
      <c r="B61" s="349" t="s">
        <v>274</v>
      </c>
      <c r="C61" s="368">
        <v>1.3728596213321265E-11</v>
      </c>
      <c r="D61" s="323">
        <v>37</v>
      </c>
      <c r="G61" t="str">
        <f t="shared" si="0"/>
        <v xml:space="preserve">'Juno', </v>
      </c>
    </row>
    <row r="62" spans="2:9" ht="15.5" x14ac:dyDescent="0.35">
      <c r="B62" s="349" t="s">
        <v>277</v>
      </c>
      <c r="C62" s="368">
        <v>1.2119383470367856E-11</v>
      </c>
      <c r="D62" s="323">
        <v>43</v>
      </c>
      <c r="G62" t="str">
        <f t="shared" si="0"/>
        <v xml:space="preserve">'Psyche', </v>
      </c>
    </row>
    <row r="63" spans="2:9" ht="15.5" x14ac:dyDescent="0.35">
      <c r="B63" s="376" t="s">
        <v>393</v>
      </c>
      <c r="C63" s="368">
        <v>1.1968519775715974E-11</v>
      </c>
      <c r="D63" s="323">
        <v>48</v>
      </c>
      <c r="G63" t="str">
        <f t="shared" si="0"/>
        <v xml:space="preserve">'52 Europa', </v>
      </c>
    </row>
    <row r="64" spans="2:9" ht="15.5" x14ac:dyDescent="0.35">
      <c r="B64" s="352" t="s">
        <v>284</v>
      </c>
      <c r="C64" s="372">
        <v>9.0015337808956269E-12</v>
      </c>
      <c r="D64" s="375">
        <v>75</v>
      </c>
      <c r="G64" t="str">
        <f t="shared" si="0"/>
        <v xml:space="preserve">'Hiʻiaka', </v>
      </c>
      <c r="I64" t="str">
        <f>G64&amp;G65&amp;G66&amp;G67</f>
        <v xml:space="preserve">'Hiʻiaka', 'Thisbe', 'Sylvia', 'Iris', </v>
      </c>
    </row>
    <row r="65" spans="2:9" ht="15.5" x14ac:dyDescent="0.35">
      <c r="B65" s="349" t="s">
        <v>290</v>
      </c>
      <c r="C65" s="368">
        <v>7.6940484272459826E-12</v>
      </c>
      <c r="D65" s="323">
        <v>51</v>
      </c>
      <c r="G65" t="str">
        <f t="shared" si="0"/>
        <v xml:space="preserve">'Thisbe', </v>
      </c>
    </row>
    <row r="66" spans="2:9" ht="15.5" x14ac:dyDescent="0.35">
      <c r="B66" s="349" t="s">
        <v>295</v>
      </c>
      <c r="C66" s="368">
        <v>7.4325513565160553E-12</v>
      </c>
      <c r="D66" s="323">
        <v>50</v>
      </c>
      <c r="G66" t="str">
        <f t="shared" si="0"/>
        <v xml:space="preserve">'Sylvia', </v>
      </c>
    </row>
    <row r="67" spans="2:9" ht="15.5" x14ac:dyDescent="0.35">
      <c r="B67" s="349" t="s">
        <v>300</v>
      </c>
      <c r="C67" s="368">
        <v>6.9145860048779265E-12</v>
      </c>
      <c r="D67" s="323">
        <v>39</v>
      </c>
      <c r="G67" t="str">
        <f t="shared" si="0"/>
        <v xml:space="preserve">'Iris', </v>
      </c>
    </row>
    <row r="68" spans="2:9" ht="15.5" x14ac:dyDescent="0.35">
      <c r="B68" s="349" t="s">
        <v>304</v>
      </c>
      <c r="C68" s="368">
        <v>6.8391541575519849E-12</v>
      </c>
      <c r="D68" s="323">
        <v>49</v>
      </c>
      <c r="G68" t="str">
        <f t="shared" si="0"/>
        <v xml:space="preserve">'Cybele', </v>
      </c>
      <c r="I68" t="str">
        <f>G68&amp;G69&amp;G70&amp;G71</f>
        <v xml:space="preserve">'Cybele', 'Euphrosyne', '2001 QC298', 'Camilla', </v>
      </c>
    </row>
    <row r="69" spans="2:9" ht="15.5" x14ac:dyDescent="0.35">
      <c r="B69" s="349" t="s">
        <v>309</v>
      </c>
      <c r="C69" s="368">
        <v>6.3865630735963391E-12</v>
      </c>
      <c r="D69" s="323">
        <v>45</v>
      </c>
      <c r="G69" t="str">
        <f t="shared" si="0"/>
        <v xml:space="preserve">'Euphrosyne', </v>
      </c>
    </row>
    <row r="70" spans="2:9" ht="15.5" x14ac:dyDescent="0.35">
      <c r="B70" s="349" t="s">
        <v>313</v>
      </c>
      <c r="C70" s="368">
        <v>5.9742023082145286E-12</v>
      </c>
      <c r="D70" s="323">
        <v>76</v>
      </c>
      <c r="G70" t="str">
        <f t="shared" si="0"/>
        <v xml:space="preserve">'2001 QC298', </v>
      </c>
    </row>
    <row r="71" spans="2:9" ht="15.5" x14ac:dyDescent="0.35">
      <c r="B71" s="349" t="s">
        <v>319</v>
      </c>
      <c r="C71" s="368">
        <v>5.6322446003369292E-12</v>
      </c>
      <c r="D71" s="323">
        <v>52</v>
      </c>
      <c r="G71" t="str">
        <f t="shared" si="0"/>
        <v xml:space="preserve">'Camilla', </v>
      </c>
    </row>
    <row r="72" spans="2:9" ht="15.5" x14ac:dyDescent="0.35">
      <c r="B72" s="349" t="s">
        <v>323</v>
      </c>
      <c r="C72" s="368">
        <v>5.4813809056850467E-12</v>
      </c>
      <c r="D72" s="323">
        <v>54</v>
      </c>
      <c r="G72" t="str">
        <f t="shared" si="0"/>
        <v xml:space="preserve">'Patientia', </v>
      </c>
      <c r="I72" t="str">
        <f>G72&amp;G73&amp;G74&amp;G75</f>
        <v xml:space="preserve">'Patientia', 'Sila', 'Bamberga', 'Egeria', </v>
      </c>
    </row>
    <row r="73" spans="2:9" ht="15.5" x14ac:dyDescent="0.35">
      <c r="B73" s="349" t="s">
        <v>326</v>
      </c>
      <c r="C73" s="368">
        <v>5.4310930074677528E-12</v>
      </c>
      <c r="D73" s="323">
        <v>63</v>
      </c>
      <c r="G73" t="str">
        <f t="shared" si="0"/>
        <v xml:space="preserve">'Sila', </v>
      </c>
    </row>
    <row r="74" spans="2:9" ht="15.5" x14ac:dyDescent="0.35">
      <c r="B74" s="349" t="s">
        <v>331</v>
      </c>
      <c r="C74" s="368">
        <v>5.1796535163812825E-12</v>
      </c>
      <c r="D74" s="323">
        <v>53</v>
      </c>
      <c r="G74" t="str">
        <f t="shared" si="0"/>
        <v xml:space="preserve">'Bamberga', </v>
      </c>
    </row>
    <row r="75" spans="2:9" ht="15.5" x14ac:dyDescent="0.35">
      <c r="B75" s="349" t="s">
        <v>334</v>
      </c>
      <c r="C75" s="368">
        <v>4.4353926227653312E-12</v>
      </c>
      <c r="D75" s="323">
        <v>41</v>
      </c>
      <c r="G75" t="str">
        <f t="shared" si="0"/>
        <v xml:space="preserve">'Egeria', </v>
      </c>
    </row>
    <row r="76" spans="2:9" ht="15.5" x14ac:dyDescent="0.35">
      <c r="B76" s="349" t="s">
        <v>338</v>
      </c>
      <c r="C76" s="368">
        <v>4.3247592466872848E-12</v>
      </c>
      <c r="D76" s="323">
        <v>44</v>
      </c>
      <c r="G76" t="str">
        <f t="shared" si="0"/>
        <v xml:space="preserve">'Fortuna', </v>
      </c>
      <c r="I76" t="str">
        <f>G76&amp;G77&amp;G78&amp;G79</f>
        <v xml:space="preserve">'Fortuna', 'Hektor', '1998 SM165', 'Doris', </v>
      </c>
    </row>
    <row r="77" spans="2:9" ht="15.5" x14ac:dyDescent="0.35">
      <c r="B77" s="350" t="s">
        <v>347</v>
      </c>
      <c r="C77" s="370">
        <v>3.9727439591662268E-12</v>
      </c>
      <c r="D77" s="373">
        <v>56</v>
      </c>
      <c r="G77" t="str">
        <f t="shared" si="0"/>
        <v xml:space="preserve">'Hektor', </v>
      </c>
    </row>
    <row r="78" spans="2:9" ht="15.5" x14ac:dyDescent="0.35">
      <c r="B78" s="345" t="s">
        <v>353</v>
      </c>
      <c r="C78" s="365">
        <v>3.4547786075280984E-12</v>
      </c>
      <c r="D78" s="315">
        <v>59</v>
      </c>
      <c r="G78" t="str">
        <f t="shared" si="0"/>
        <v xml:space="preserve">'1998 SM165', </v>
      </c>
    </row>
    <row r="79" spans="2:9" ht="15.5" x14ac:dyDescent="0.35">
      <c r="B79" s="349" t="s">
        <v>358</v>
      </c>
      <c r="C79" s="368">
        <v>3.0776193708983934E-12</v>
      </c>
      <c r="D79" s="323">
        <v>47</v>
      </c>
      <c r="G79" t="str">
        <f t="shared" si="0"/>
        <v xml:space="preserve">'Doris', </v>
      </c>
    </row>
    <row r="80" spans="2:9" ht="15.5" x14ac:dyDescent="0.35">
      <c r="B80" s="349" t="s">
        <v>361</v>
      </c>
      <c r="C80" s="368">
        <v>2.8312086696336529E-12</v>
      </c>
      <c r="D80" s="323">
        <v>46</v>
      </c>
      <c r="G80" t="str">
        <f t="shared" si="0"/>
        <v xml:space="preserve">'Eugenia', </v>
      </c>
      <c r="I80" t="str">
        <f>G80&amp;G81&amp;G82&amp;G83</f>
        <v xml:space="preserve">'Eugenia', 'Ceto', </v>
      </c>
    </row>
    <row r="81" spans="2:7" ht="15.5" x14ac:dyDescent="0.35">
      <c r="B81" s="349" t="s">
        <v>370</v>
      </c>
      <c r="C81" s="368">
        <v>2.7155465037338764E-12</v>
      </c>
      <c r="D81" s="323">
        <v>62</v>
      </c>
      <c r="G81" t="str">
        <f t="shared" si="0"/>
        <v xml:space="preserve">'Ceto', </v>
      </c>
    </row>
  </sheetData>
  <sortState xmlns:xlrd2="http://schemas.microsoft.com/office/spreadsheetml/2017/richdata2" ref="B38:D81">
    <sortCondition descending="1" ref="C38:C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Wikipedia</vt:lpstr>
      <vt:lpstr>Data</vt:lpstr>
      <vt:lpstr>Table.v1</vt:lpstr>
      <vt:lpstr>MassTable</vt:lpstr>
      <vt:lpstr>CodeInsert</vt:lpstr>
      <vt:lpstr>SortedByMass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S. Emanuel</dc:creator>
  <cp:lastModifiedBy>Michael S. Emanuel</cp:lastModifiedBy>
  <dcterms:created xsi:type="dcterms:W3CDTF">2019-09-06T18:26:33Z</dcterms:created>
  <dcterms:modified xsi:type="dcterms:W3CDTF">2020-01-28T14:27:23Z</dcterms:modified>
</cp:coreProperties>
</file>